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aiserova\Documents\SOUKR\MOJE IČO\PROJEKTY\Liběchov\01 Zadávací dokumentace\FINAL\"/>
    </mc:Choice>
  </mc:AlternateContent>
  <xr:revisionPtr revIDLastSave="0" documentId="8_{9DCF74B8-99A3-4F93-B0A4-2E943D6A12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kapitulace stavby" sheetId="1" r:id="rId1"/>
    <sheet name="01 - Oprava interiéru" sheetId="2" r:id="rId2"/>
    <sheet name="01.1 - Elektroinstalace v..." sheetId="3" r:id="rId3"/>
    <sheet name="02 - Oprava exteriéru" sheetId="4" r:id="rId4"/>
    <sheet name="02.1 - Elektroinstalace v..." sheetId="5" r:id="rId5"/>
    <sheet name="03 - Oprava střechy" sheetId="6" r:id="rId6"/>
    <sheet name="03.1 - Hromosvod" sheetId="7" r:id="rId7"/>
    <sheet name="04 - Dešťová kanalizace" sheetId="8" r:id="rId8"/>
    <sheet name="05 - Přípojka elektro" sheetId="9" r:id="rId9"/>
    <sheet name="06 - Vedlejší rozpočtové ..." sheetId="10" r:id="rId10"/>
    <sheet name="Pokyny pro vyplnění" sheetId="11" r:id="rId11"/>
  </sheets>
  <definedNames>
    <definedName name="_xlnm._FilterDatabase" localSheetId="1" hidden="1">'01 - Oprava interiéru'!$C$92:$K$444</definedName>
    <definedName name="_xlnm._FilterDatabase" localSheetId="2" hidden="1">'01.1 - Elektroinstalace v...'!$C$86:$K$157</definedName>
    <definedName name="_xlnm._FilterDatabase" localSheetId="3" hidden="1">'02 - Oprava exteriéru'!$C$91:$K$362</definedName>
    <definedName name="_xlnm._FilterDatabase" localSheetId="4" hidden="1">'02.1 - Elektroinstalace v...'!$C$85:$K$109</definedName>
    <definedName name="_xlnm._FilterDatabase" localSheetId="5" hidden="1">'03 - Oprava střechy'!$C$89:$K$379</definedName>
    <definedName name="_xlnm._FilterDatabase" localSheetId="6" hidden="1">'03.1 - Hromosvod'!$C$85:$K$119</definedName>
    <definedName name="_xlnm._FilterDatabase" localSheetId="7" hidden="1">'04 - Dešťová kanalizace'!$C$85:$K$146</definedName>
    <definedName name="_xlnm._FilterDatabase" localSheetId="8" hidden="1">'05 - Přípojka elektro'!$C$79:$K$121</definedName>
    <definedName name="_xlnm._FilterDatabase" localSheetId="9" hidden="1">'06 - Vedlejší rozpočtové ...'!$C$83:$K$103</definedName>
    <definedName name="_xlnm.Print_Titles" localSheetId="1">'01 - Oprava interiéru'!$92:$92</definedName>
    <definedName name="_xlnm.Print_Titles" localSheetId="2">'01.1 - Elektroinstalace v...'!$86:$86</definedName>
    <definedName name="_xlnm.Print_Titles" localSheetId="3">'02 - Oprava exteriéru'!$91:$91</definedName>
    <definedName name="_xlnm.Print_Titles" localSheetId="4">'02.1 - Elektroinstalace v...'!$85:$85</definedName>
    <definedName name="_xlnm.Print_Titles" localSheetId="5">'03 - Oprava střechy'!$89:$89</definedName>
    <definedName name="_xlnm.Print_Titles" localSheetId="6">'03.1 - Hromosvod'!$85:$85</definedName>
    <definedName name="_xlnm.Print_Titles" localSheetId="7">'04 - Dešťová kanalizace'!$85:$85</definedName>
    <definedName name="_xlnm.Print_Titles" localSheetId="8">'05 - Přípojka elektro'!$79:$79</definedName>
    <definedName name="_xlnm.Print_Titles" localSheetId="9">'06 - Vedlejší rozpočtové ...'!$83:$83</definedName>
    <definedName name="_xlnm.Print_Titles" localSheetId="0">'Rekapitulace stavby'!$52:$52</definedName>
    <definedName name="_xlnm.Print_Area" localSheetId="1">'01 - Oprava interiéru'!$C$4:$J$39,'01 - Oprava interiéru'!$C$45:$J$74,'01 - Oprava interiéru'!$C$80:$K$445</definedName>
    <definedName name="_xlnm.Print_Area" localSheetId="2">'01.1 - Elektroinstalace v...'!$C$4:$J$41,'01.1 - Elektroinstalace v...'!$C$47:$J$66,'01.1 - Elektroinstalace v...'!$C$72:$K$157</definedName>
    <definedName name="_xlnm.Print_Area" localSheetId="3">'02 - Oprava exteriéru'!$C$4:$J$39,'02 - Oprava exteriéru'!$C$45:$J$73,'02 - Oprava exteriéru'!$C$79:$K$362</definedName>
    <definedName name="_xlnm.Print_Area" localSheetId="4">'02.1 - Elektroinstalace v...'!$C$4:$J$41,'02.1 - Elektroinstalace v...'!$C$47:$J$65,'02.1 - Elektroinstalace v...'!$C$71:$K$109</definedName>
    <definedName name="_xlnm.Print_Area" localSheetId="5">'03 - Oprava střechy'!$C$4:$J$39,'03 - Oprava střechy'!$C$45:$J$71,'03 - Oprava střechy'!$C$77:$K$379</definedName>
    <definedName name="_xlnm.Print_Area" localSheetId="6">'03.1 - Hromosvod'!$C$4:$J$41,'03.1 - Hromosvod'!$C$47:$J$65,'03.1 - Hromosvod'!$C$71:$K$119</definedName>
    <definedName name="_xlnm.Print_Area" localSheetId="7">'04 - Dešťová kanalizace'!$C$4:$J$39,'04 - Dešťová kanalizace'!$C$45:$J$67,'04 - Dešťová kanalizace'!$C$73:$K$146</definedName>
    <definedName name="_xlnm.Print_Area" localSheetId="8">'05 - Přípojka elektro'!$C$4:$J$39,'05 - Přípojka elektro'!$C$45:$J$61,'05 - Přípojka elektro'!$C$67:$K$121</definedName>
    <definedName name="_xlnm.Print_Area" localSheetId="9">'06 - Vedlejší rozpočtové ...'!$C$4:$J$39,'06 - Vedlejší rozpočtové ...'!$C$45:$J$65,'06 - Vedlejší rozpočtové ...'!$C$71:$K$103</definedName>
    <definedName name="_xlnm.Print_Area" localSheetId="10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0" l="1"/>
  <c r="J36" i="10"/>
  <c r="AY66" i="1" s="1"/>
  <c r="J35" i="10"/>
  <c r="AX66" i="1" s="1"/>
  <c r="BI102" i="10"/>
  <c r="BH102" i="10"/>
  <c r="BG102" i="10"/>
  <c r="BF102" i="10"/>
  <c r="T102" i="10"/>
  <c r="T101" i="10" s="1"/>
  <c r="R102" i="10"/>
  <c r="R101" i="10" s="1"/>
  <c r="P102" i="10"/>
  <c r="P101" i="10" s="1"/>
  <c r="BK102" i="10"/>
  <c r="BK101" i="10" s="1"/>
  <c r="J101" i="10" s="1"/>
  <c r="J64" i="10" s="1"/>
  <c r="J102" i="10"/>
  <c r="BE102" i="10"/>
  <c r="BI99" i="10"/>
  <c r="BH99" i="10"/>
  <c r="BG99" i="10"/>
  <c r="BF99" i="10"/>
  <c r="T99" i="10"/>
  <c r="T98" i="10" s="1"/>
  <c r="R99" i="10"/>
  <c r="R98" i="10" s="1"/>
  <c r="P99" i="10"/>
  <c r="P98" i="10"/>
  <c r="BK99" i="10"/>
  <c r="BK98" i="10" s="1"/>
  <c r="J98" i="10" s="1"/>
  <c r="J63" i="10" s="1"/>
  <c r="J99" i="10"/>
  <c r="BE99" i="10" s="1"/>
  <c r="BI96" i="10"/>
  <c r="BH96" i="10"/>
  <c r="BG96" i="10"/>
  <c r="BF96" i="10"/>
  <c r="T96" i="10"/>
  <c r="T95" i="10"/>
  <c r="R96" i="10"/>
  <c r="R95" i="10"/>
  <c r="P96" i="10"/>
  <c r="P95" i="10" s="1"/>
  <c r="BK96" i="10"/>
  <c r="BK95" i="10" s="1"/>
  <c r="J95" i="10" s="1"/>
  <c r="J62" i="10" s="1"/>
  <c r="J96" i="10"/>
  <c r="BE96" i="10" s="1"/>
  <c r="BI93" i="10"/>
  <c r="BH93" i="10"/>
  <c r="BG93" i="10"/>
  <c r="BF93" i="10"/>
  <c r="T93" i="10"/>
  <c r="R93" i="10"/>
  <c r="P93" i="10"/>
  <c r="BK93" i="10"/>
  <c r="J93" i="10"/>
  <c r="BE93" i="10" s="1"/>
  <c r="BI91" i="10"/>
  <c r="BH91" i="10"/>
  <c r="BG91" i="10"/>
  <c r="BF91" i="10"/>
  <c r="T91" i="10"/>
  <c r="R91" i="10"/>
  <c r="P91" i="10"/>
  <c r="BK91" i="10"/>
  <c r="J91" i="10"/>
  <c r="BE91" i="10" s="1"/>
  <c r="BI89" i="10"/>
  <c r="BH89" i="10"/>
  <c r="BG89" i="10"/>
  <c r="BF89" i="10"/>
  <c r="T89" i="10"/>
  <c r="R89" i="10"/>
  <c r="P89" i="10"/>
  <c r="BK89" i="10"/>
  <c r="J89" i="10"/>
  <c r="BE89" i="10"/>
  <c r="BI87" i="10"/>
  <c r="BH87" i="10"/>
  <c r="BG87" i="10"/>
  <c r="BF87" i="10"/>
  <c r="T87" i="10"/>
  <c r="R87" i="10"/>
  <c r="P87" i="10"/>
  <c r="BK87" i="10"/>
  <c r="J87" i="10"/>
  <c r="BE87" i="10"/>
  <c r="J81" i="10"/>
  <c r="F81" i="10"/>
  <c r="J80" i="10"/>
  <c r="F80" i="10"/>
  <c r="F78" i="10"/>
  <c r="E76" i="10"/>
  <c r="J55" i="10"/>
  <c r="F55" i="10"/>
  <c r="J54" i="10"/>
  <c r="F54" i="10"/>
  <c r="F52" i="10"/>
  <c r="E50" i="10"/>
  <c r="J12" i="10"/>
  <c r="J78" i="10" s="1"/>
  <c r="E7" i="10"/>
  <c r="E48" i="10" s="1"/>
  <c r="E74" i="10"/>
  <c r="J37" i="9"/>
  <c r="J36" i="9"/>
  <c r="AY65" i="1"/>
  <c r="J35" i="9"/>
  <c r="AX65" i="1"/>
  <c r="BI120" i="9"/>
  <c r="BH120" i="9"/>
  <c r="BG120" i="9"/>
  <c r="BF120" i="9"/>
  <c r="T120" i="9"/>
  <c r="R120" i="9"/>
  <c r="P120" i="9"/>
  <c r="BK120" i="9"/>
  <c r="J120" i="9"/>
  <c r="BE120" i="9"/>
  <c r="BI118" i="9"/>
  <c r="BH118" i="9"/>
  <c r="BG118" i="9"/>
  <c r="BF118" i="9"/>
  <c r="T118" i="9"/>
  <c r="R118" i="9"/>
  <c r="P118" i="9"/>
  <c r="BK118" i="9"/>
  <c r="J118" i="9"/>
  <c r="BE118" i="9"/>
  <c r="BI116" i="9"/>
  <c r="BH116" i="9"/>
  <c r="BG116" i="9"/>
  <c r="BF116" i="9"/>
  <c r="T116" i="9"/>
  <c r="R116" i="9"/>
  <c r="P116" i="9"/>
  <c r="BK116" i="9"/>
  <c r="J116" i="9"/>
  <c r="BE116" i="9"/>
  <c r="BI114" i="9"/>
  <c r="BH114" i="9"/>
  <c r="BG114" i="9"/>
  <c r="BF114" i="9"/>
  <c r="T114" i="9"/>
  <c r="R114" i="9"/>
  <c r="P114" i="9"/>
  <c r="BK114" i="9"/>
  <c r="J114" i="9"/>
  <c r="BE114" i="9"/>
  <c r="BI112" i="9"/>
  <c r="BH112" i="9"/>
  <c r="BG112" i="9"/>
  <c r="BF112" i="9"/>
  <c r="T112" i="9"/>
  <c r="R112" i="9"/>
  <c r="P112" i="9"/>
  <c r="BK112" i="9"/>
  <c r="J112" i="9"/>
  <c r="BE112" i="9"/>
  <c r="BI110" i="9"/>
  <c r="BH110" i="9"/>
  <c r="BG110" i="9"/>
  <c r="BF110" i="9"/>
  <c r="T110" i="9"/>
  <c r="R110" i="9"/>
  <c r="P110" i="9"/>
  <c r="BK110" i="9"/>
  <c r="J110" i="9"/>
  <c r="BE110" i="9"/>
  <c r="BI108" i="9"/>
  <c r="BH108" i="9"/>
  <c r="BG108" i="9"/>
  <c r="BF108" i="9"/>
  <c r="T108" i="9"/>
  <c r="R108" i="9"/>
  <c r="P108" i="9"/>
  <c r="BK108" i="9"/>
  <c r="J108" i="9"/>
  <c r="BE108" i="9"/>
  <c r="BI106" i="9"/>
  <c r="BH106" i="9"/>
  <c r="BG106" i="9"/>
  <c r="BF106" i="9"/>
  <c r="T106" i="9"/>
  <c r="R106" i="9"/>
  <c r="P106" i="9"/>
  <c r="BK106" i="9"/>
  <c r="J106" i="9"/>
  <c r="BE106" i="9"/>
  <c r="BI104" i="9"/>
  <c r="BH104" i="9"/>
  <c r="BG104" i="9"/>
  <c r="BF104" i="9"/>
  <c r="T104" i="9"/>
  <c r="R104" i="9"/>
  <c r="P104" i="9"/>
  <c r="BK104" i="9"/>
  <c r="J104" i="9"/>
  <c r="BE104" i="9"/>
  <c r="BI102" i="9"/>
  <c r="BH102" i="9"/>
  <c r="BG102" i="9"/>
  <c r="BF102" i="9"/>
  <c r="T102" i="9"/>
  <c r="R102" i="9"/>
  <c r="P102" i="9"/>
  <c r="BK102" i="9"/>
  <c r="J102" i="9"/>
  <c r="BE102" i="9"/>
  <c r="BI100" i="9"/>
  <c r="BH100" i="9"/>
  <c r="BG100" i="9"/>
  <c r="BF100" i="9"/>
  <c r="T100" i="9"/>
  <c r="R100" i="9"/>
  <c r="P100" i="9"/>
  <c r="BK100" i="9"/>
  <c r="J100" i="9"/>
  <c r="BE100" i="9"/>
  <c r="BI98" i="9"/>
  <c r="BH98" i="9"/>
  <c r="BG98" i="9"/>
  <c r="BF98" i="9"/>
  <c r="T98" i="9"/>
  <c r="R98" i="9"/>
  <c r="P98" i="9"/>
  <c r="BK98" i="9"/>
  <c r="J98" i="9"/>
  <c r="BE98" i="9"/>
  <c r="BI96" i="9"/>
  <c r="BH96" i="9"/>
  <c r="BG96" i="9"/>
  <c r="BF96" i="9"/>
  <c r="T96" i="9"/>
  <c r="R96" i="9"/>
  <c r="P96" i="9"/>
  <c r="BK96" i="9"/>
  <c r="J96" i="9"/>
  <c r="BE96" i="9"/>
  <c r="BI94" i="9"/>
  <c r="BH94" i="9"/>
  <c r="BG94" i="9"/>
  <c r="BF94" i="9"/>
  <c r="T94" i="9"/>
  <c r="R94" i="9"/>
  <c r="P94" i="9"/>
  <c r="BK94" i="9"/>
  <c r="J94" i="9"/>
  <c r="BE94" i="9"/>
  <c r="BI92" i="9"/>
  <c r="BH92" i="9"/>
  <c r="BG92" i="9"/>
  <c r="BF92" i="9"/>
  <c r="T92" i="9"/>
  <c r="R92" i="9"/>
  <c r="P92" i="9"/>
  <c r="BK92" i="9"/>
  <c r="J92" i="9"/>
  <c r="BE92" i="9"/>
  <c r="BI90" i="9"/>
  <c r="BH90" i="9"/>
  <c r="BG90" i="9"/>
  <c r="BF90" i="9"/>
  <c r="T90" i="9"/>
  <c r="R90" i="9"/>
  <c r="P90" i="9"/>
  <c r="BK90" i="9"/>
  <c r="J90" i="9"/>
  <c r="BE90" i="9"/>
  <c r="BI88" i="9"/>
  <c r="BH88" i="9"/>
  <c r="BG88" i="9"/>
  <c r="BF88" i="9"/>
  <c r="T88" i="9"/>
  <c r="R88" i="9"/>
  <c r="P88" i="9"/>
  <c r="BK88" i="9"/>
  <c r="J88" i="9"/>
  <c r="BE88" i="9"/>
  <c r="BI86" i="9"/>
  <c r="BH86" i="9"/>
  <c r="BG86" i="9"/>
  <c r="BF86" i="9"/>
  <c r="T86" i="9"/>
  <c r="R86" i="9"/>
  <c r="P86" i="9"/>
  <c r="BK86" i="9"/>
  <c r="J86" i="9"/>
  <c r="BE86" i="9"/>
  <c r="BI84" i="9"/>
  <c r="BH84" i="9"/>
  <c r="BG84" i="9"/>
  <c r="BF84" i="9"/>
  <c r="T84" i="9"/>
  <c r="R84" i="9"/>
  <c r="P84" i="9"/>
  <c r="P81" i="9" s="1"/>
  <c r="P80" i="9" s="1"/>
  <c r="AU65" i="1" s="1"/>
  <c r="BK84" i="9"/>
  <c r="J84" i="9"/>
  <c r="BE84" i="9"/>
  <c r="BI82" i="9"/>
  <c r="BH82" i="9"/>
  <c r="BG82" i="9"/>
  <c r="BF82" i="9"/>
  <c r="T82" i="9"/>
  <c r="R82" i="9"/>
  <c r="P82" i="9"/>
  <c r="BK82" i="9"/>
  <c r="J82" i="9"/>
  <c r="BE82" i="9"/>
  <c r="J77" i="9"/>
  <c r="F77" i="9"/>
  <c r="J76" i="9"/>
  <c r="F76" i="9"/>
  <c r="F74" i="9"/>
  <c r="E72" i="9"/>
  <c r="J55" i="9"/>
  <c r="F55" i="9"/>
  <c r="J54" i="9"/>
  <c r="F54" i="9"/>
  <c r="F52" i="9"/>
  <c r="E50" i="9"/>
  <c r="J12" i="9"/>
  <c r="J52" i="9" s="1"/>
  <c r="E7" i="9"/>
  <c r="E70" i="9" s="1"/>
  <c r="E48" i="9"/>
  <c r="J37" i="8"/>
  <c r="J36" i="8"/>
  <c r="AY64" i="1"/>
  <c r="J35" i="8"/>
  <c r="AX64" i="1"/>
  <c r="BI145" i="8"/>
  <c r="BH145" i="8"/>
  <c r="BG145" i="8"/>
  <c r="BF145" i="8"/>
  <c r="T145" i="8"/>
  <c r="R145" i="8"/>
  <c r="P145" i="8"/>
  <c r="P142" i="8" s="1"/>
  <c r="P141" i="8" s="1"/>
  <c r="BK145" i="8"/>
  <c r="J145" i="8"/>
  <c r="BE145" i="8"/>
  <c r="BI143" i="8"/>
  <c r="BH143" i="8"/>
  <c r="BG143" i="8"/>
  <c r="BF143" i="8"/>
  <c r="T143" i="8"/>
  <c r="T142" i="8" s="1"/>
  <c r="T141" i="8" s="1"/>
  <c r="R143" i="8"/>
  <c r="R142" i="8" s="1"/>
  <c r="R141" i="8" s="1"/>
  <c r="P143" i="8"/>
  <c r="BK143" i="8"/>
  <c r="J143" i="8"/>
  <c r="BE143" i="8" s="1"/>
  <c r="BI139" i="8"/>
  <c r="BH139" i="8"/>
  <c r="BG139" i="8"/>
  <c r="BF139" i="8"/>
  <c r="T139" i="8"/>
  <c r="T138" i="8" s="1"/>
  <c r="R139" i="8"/>
  <c r="R138" i="8" s="1"/>
  <c r="P139" i="8"/>
  <c r="P138" i="8" s="1"/>
  <c r="BK139" i="8"/>
  <c r="BK138" i="8" s="1"/>
  <c r="J138" i="8" s="1"/>
  <c r="J64" i="8" s="1"/>
  <c r="J139" i="8"/>
  <c r="BE139" i="8" s="1"/>
  <c r="BI135" i="8"/>
  <c r="BH135" i="8"/>
  <c r="BG135" i="8"/>
  <c r="BF135" i="8"/>
  <c r="T135" i="8"/>
  <c r="R135" i="8"/>
  <c r="P135" i="8"/>
  <c r="BK135" i="8"/>
  <c r="J135" i="8"/>
  <c r="BE135" i="8"/>
  <c r="BI133" i="8"/>
  <c r="BH133" i="8"/>
  <c r="BG133" i="8"/>
  <c r="BF133" i="8"/>
  <c r="T133" i="8"/>
  <c r="R133" i="8"/>
  <c r="P133" i="8"/>
  <c r="BK133" i="8"/>
  <c r="J133" i="8"/>
  <c r="BE133" i="8" s="1"/>
  <c r="BI131" i="8"/>
  <c r="BH131" i="8"/>
  <c r="BG131" i="8"/>
  <c r="BF131" i="8"/>
  <c r="T131" i="8"/>
  <c r="R131" i="8"/>
  <c r="P131" i="8"/>
  <c r="BK131" i="8"/>
  <c r="J131" i="8"/>
  <c r="BE131" i="8" s="1"/>
  <c r="BI129" i="8"/>
  <c r="BH129" i="8"/>
  <c r="BG129" i="8"/>
  <c r="BF129" i="8"/>
  <c r="T129" i="8"/>
  <c r="R129" i="8"/>
  <c r="P129" i="8"/>
  <c r="BK129" i="8"/>
  <c r="J129" i="8"/>
  <c r="BE129" i="8" s="1"/>
  <c r="BI127" i="8"/>
  <c r="BH127" i="8"/>
  <c r="BG127" i="8"/>
  <c r="BF127" i="8"/>
  <c r="T127" i="8"/>
  <c r="R127" i="8"/>
  <c r="P127" i="8"/>
  <c r="BK127" i="8"/>
  <c r="J127" i="8"/>
  <c r="BE127" i="8" s="1"/>
  <c r="BI125" i="8"/>
  <c r="BH125" i="8"/>
  <c r="BG125" i="8"/>
  <c r="BF125" i="8"/>
  <c r="T125" i="8"/>
  <c r="R125" i="8"/>
  <c r="P125" i="8"/>
  <c r="BK125" i="8"/>
  <c r="J125" i="8"/>
  <c r="BE125" i="8"/>
  <c r="BI123" i="8"/>
  <c r="BH123" i="8"/>
  <c r="BG123" i="8"/>
  <c r="BF123" i="8"/>
  <c r="T123" i="8"/>
  <c r="R123" i="8"/>
  <c r="P123" i="8"/>
  <c r="BK123" i="8"/>
  <c r="J123" i="8"/>
  <c r="BE123" i="8" s="1"/>
  <c r="BI121" i="8"/>
  <c r="BH121" i="8"/>
  <c r="BG121" i="8"/>
  <c r="BF121" i="8"/>
  <c r="T121" i="8"/>
  <c r="R121" i="8"/>
  <c r="P121" i="8"/>
  <c r="BK121" i="8"/>
  <c r="J121" i="8"/>
  <c r="BE121" i="8" s="1"/>
  <c r="BI119" i="8"/>
  <c r="BH119" i="8"/>
  <c r="BG119" i="8"/>
  <c r="BF119" i="8"/>
  <c r="T119" i="8"/>
  <c r="R119" i="8"/>
  <c r="P119" i="8"/>
  <c r="BK119" i="8"/>
  <c r="J119" i="8"/>
  <c r="BE119" i="8" s="1"/>
  <c r="BI117" i="8"/>
  <c r="BH117" i="8"/>
  <c r="BG117" i="8"/>
  <c r="BF117" i="8"/>
  <c r="T117" i="8"/>
  <c r="R117" i="8"/>
  <c r="P117" i="8"/>
  <c r="BK117" i="8"/>
  <c r="J117" i="8"/>
  <c r="BE117" i="8"/>
  <c r="BI114" i="8"/>
  <c r="BH114" i="8"/>
  <c r="BG114" i="8"/>
  <c r="BF114" i="8"/>
  <c r="T114" i="8"/>
  <c r="R114" i="8"/>
  <c r="P114" i="8"/>
  <c r="BK114" i="8"/>
  <c r="J114" i="8"/>
  <c r="BE114" i="8" s="1"/>
  <c r="BI112" i="8"/>
  <c r="BH112" i="8"/>
  <c r="BG112" i="8"/>
  <c r="BF112" i="8"/>
  <c r="T112" i="8"/>
  <c r="R112" i="8"/>
  <c r="R111" i="8" s="1"/>
  <c r="P112" i="8"/>
  <c r="BK112" i="8"/>
  <c r="J112" i="8"/>
  <c r="BE112" i="8" s="1"/>
  <c r="BI109" i="8"/>
  <c r="BH109" i="8"/>
  <c r="BG109" i="8"/>
  <c r="BF109" i="8"/>
  <c r="T109" i="8"/>
  <c r="R109" i="8"/>
  <c r="P109" i="8"/>
  <c r="BK109" i="8"/>
  <c r="J109" i="8"/>
  <c r="BE109" i="8"/>
  <c r="BI107" i="8"/>
  <c r="BH107" i="8"/>
  <c r="BG107" i="8"/>
  <c r="BF107" i="8"/>
  <c r="T107" i="8"/>
  <c r="R107" i="8"/>
  <c r="P107" i="8"/>
  <c r="BK107" i="8"/>
  <c r="J107" i="8"/>
  <c r="BE107" i="8" s="1"/>
  <c r="BI105" i="8"/>
  <c r="BH105" i="8"/>
  <c r="BG105" i="8"/>
  <c r="BF105" i="8"/>
  <c r="T105" i="8"/>
  <c r="R105" i="8"/>
  <c r="P105" i="8"/>
  <c r="BK105" i="8"/>
  <c r="J105" i="8"/>
  <c r="BE105" i="8" s="1"/>
  <c r="BI103" i="8"/>
  <c r="BH103" i="8"/>
  <c r="BG103" i="8"/>
  <c r="BF103" i="8"/>
  <c r="T103" i="8"/>
  <c r="R103" i="8"/>
  <c r="P103" i="8"/>
  <c r="BK103" i="8"/>
  <c r="J103" i="8"/>
  <c r="BE103" i="8" s="1"/>
  <c r="BI101" i="8"/>
  <c r="BH101" i="8"/>
  <c r="BG101" i="8"/>
  <c r="BF101" i="8"/>
  <c r="T101" i="8"/>
  <c r="R101" i="8"/>
  <c r="P101" i="8"/>
  <c r="BK101" i="8"/>
  <c r="J101" i="8"/>
  <c r="BE101" i="8" s="1"/>
  <c r="BI99" i="8"/>
  <c r="BH99" i="8"/>
  <c r="BG99" i="8"/>
  <c r="BF99" i="8"/>
  <c r="T99" i="8"/>
  <c r="R99" i="8"/>
  <c r="P99" i="8"/>
  <c r="BK99" i="8"/>
  <c r="J99" i="8"/>
  <c r="BE99" i="8" s="1"/>
  <c r="BI97" i="8"/>
  <c r="BH97" i="8"/>
  <c r="BG97" i="8"/>
  <c r="BF97" i="8"/>
  <c r="T97" i="8"/>
  <c r="R97" i="8"/>
  <c r="P97" i="8"/>
  <c r="BK97" i="8"/>
  <c r="J97" i="8"/>
  <c r="BE97" i="8"/>
  <c r="BI95" i="8"/>
  <c r="BH95" i="8"/>
  <c r="BG95" i="8"/>
  <c r="BF95" i="8"/>
  <c r="T95" i="8"/>
  <c r="R95" i="8"/>
  <c r="P95" i="8"/>
  <c r="BK95" i="8"/>
  <c r="J95" i="8"/>
  <c r="BE95" i="8" s="1"/>
  <c r="BI93" i="8"/>
  <c r="BH93" i="8"/>
  <c r="BG93" i="8"/>
  <c r="BF93" i="8"/>
  <c r="T93" i="8"/>
  <c r="R93" i="8"/>
  <c r="P93" i="8"/>
  <c r="BK93" i="8"/>
  <c r="J93" i="8"/>
  <c r="BE93" i="8" s="1"/>
  <c r="BI91" i="8"/>
  <c r="BH91" i="8"/>
  <c r="BG91" i="8"/>
  <c r="BF91" i="8"/>
  <c r="T91" i="8"/>
  <c r="R91" i="8"/>
  <c r="P91" i="8"/>
  <c r="BK91" i="8"/>
  <c r="J91" i="8"/>
  <c r="BE91" i="8" s="1"/>
  <c r="BI89" i="8"/>
  <c r="BH89" i="8"/>
  <c r="BG89" i="8"/>
  <c r="BF89" i="8"/>
  <c r="T89" i="8"/>
  <c r="R89" i="8"/>
  <c r="P89" i="8"/>
  <c r="BK89" i="8"/>
  <c r="J89" i="8"/>
  <c r="BE89" i="8" s="1"/>
  <c r="J83" i="8"/>
  <c r="F83" i="8"/>
  <c r="J82" i="8"/>
  <c r="F82" i="8"/>
  <c r="F80" i="8"/>
  <c r="E78" i="8"/>
  <c r="J55" i="8"/>
  <c r="F55" i="8"/>
  <c r="J54" i="8"/>
  <c r="F54" i="8"/>
  <c r="F52" i="8"/>
  <c r="E50" i="8"/>
  <c r="J12" i="8"/>
  <c r="J80" i="8" s="1"/>
  <c r="E7" i="8"/>
  <c r="E48" i="8" s="1"/>
  <c r="E76" i="8"/>
  <c r="J39" i="7"/>
  <c r="J38" i="7"/>
  <c r="AY63" i="1"/>
  <c r="J37" i="7"/>
  <c r="AX63" i="1" s="1"/>
  <c r="BI118" i="7"/>
  <c r="BH118" i="7"/>
  <c r="BG118" i="7"/>
  <c r="BF118" i="7"/>
  <c r="T118" i="7"/>
  <c r="R118" i="7"/>
  <c r="P118" i="7"/>
  <c r="BK118" i="7"/>
  <c r="J118" i="7"/>
  <c r="BE118" i="7"/>
  <c r="BI116" i="7"/>
  <c r="BH116" i="7"/>
  <c r="BG116" i="7"/>
  <c r="BF116" i="7"/>
  <c r="T116" i="7"/>
  <c r="R116" i="7"/>
  <c r="P116" i="7"/>
  <c r="BK116" i="7"/>
  <c r="J116" i="7"/>
  <c r="BE116" i="7" s="1"/>
  <c r="BI114" i="7"/>
  <c r="BH114" i="7"/>
  <c r="BG114" i="7"/>
  <c r="BF114" i="7"/>
  <c r="T114" i="7"/>
  <c r="R114" i="7"/>
  <c r="P114" i="7"/>
  <c r="BK114" i="7"/>
  <c r="J114" i="7"/>
  <c r="BE114" i="7" s="1"/>
  <c r="BI112" i="7"/>
  <c r="BH112" i="7"/>
  <c r="BG112" i="7"/>
  <c r="BF112" i="7"/>
  <c r="T112" i="7"/>
  <c r="R112" i="7"/>
  <c r="P112" i="7"/>
  <c r="BK112" i="7"/>
  <c r="J112" i="7"/>
  <c r="BE112" i="7"/>
  <c r="BI110" i="7"/>
  <c r="BH110" i="7"/>
  <c r="BG110" i="7"/>
  <c r="BF110" i="7"/>
  <c r="T110" i="7"/>
  <c r="R110" i="7"/>
  <c r="P110" i="7"/>
  <c r="BK110" i="7"/>
  <c r="J110" i="7"/>
  <c r="BE110" i="7" s="1"/>
  <c r="BI108" i="7"/>
  <c r="BH108" i="7"/>
  <c r="BG108" i="7"/>
  <c r="BF108" i="7"/>
  <c r="T108" i="7"/>
  <c r="R108" i="7"/>
  <c r="P108" i="7"/>
  <c r="BK108" i="7"/>
  <c r="J108" i="7"/>
  <c r="BE108" i="7" s="1"/>
  <c r="BI106" i="7"/>
  <c r="BH106" i="7"/>
  <c r="BG106" i="7"/>
  <c r="BF106" i="7"/>
  <c r="T106" i="7"/>
  <c r="R106" i="7"/>
  <c r="P106" i="7"/>
  <c r="BK106" i="7"/>
  <c r="J106" i="7"/>
  <c r="BE106" i="7" s="1"/>
  <c r="BI104" i="7"/>
  <c r="BH104" i="7"/>
  <c r="BG104" i="7"/>
  <c r="BF104" i="7"/>
  <c r="T104" i="7"/>
  <c r="R104" i="7"/>
  <c r="P104" i="7"/>
  <c r="BK104" i="7"/>
  <c r="J104" i="7"/>
  <c r="BE104" i="7" s="1"/>
  <c r="BI102" i="7"/>
  <c r="BH102" i="7"/>
  <c r="BG102" i="7"/>
  <c r="BF102" i="7"/>
  <c r="T102" i="7"/>
  <c r="R102" i="7"/>
  <c r="P102" i="7"/>
  <c r="BK102" i="7"/>
  <c r="J102" i="7"/>
  <c r="BE102" i="7"/>
  <c r="BI100" i="7"/>
  <c r="BH100" i="7"/>
  <c r="BG100" i="7"/>
  <c r="BF100" i="7"/>
  <c r="T100" i="7"/>
  <c r="R100" i="7"/>
  <c r="P100" i="7"/>
  <c r="BK100" i="7"/>
  <c r="J100" i="7"/>
  <c r="BE100" i="7" s="1"/>
  <c r="BI98" i="7"/>
  <c r="BH98" i="7"/>
  <c r="BG98" i="7"/>
  <c r="BF98" i="7"/>
  <c r="T98" i="7"/>
  <c r="R98" i="7"/>
  <c r="P98" i="7"/>
  <c r="BK98" i="7"/>
  <c r="J98" i="7"/>
  <c r="BE98" i="7" s="1"/>
  <c r="BI96" i="7"/>
  <c r="BH96" i="7"/>
  <c r="BG96" i="7"/>
  <c r="BF96" i="7"/>
  <c r="T96" i="7"/>
  <c r="R96" i="7"/>
  <c r="P96" i="7"/>
  <c r="BK96" i="7"/>
  <c r="J96" i="7"/>
  <c r="BE96" i="7" s="1"/>
  <c r="BI94" i="7"/>
  <c r="BH94" i="7"/>
  <c r="BG94" i="7"/>
  <c r="BF94" i="7"/>
  <c r="T94" i="7"/>
  <c r="R94" i="7"/>
  <c r="P94" i="7"/>
  <c r="BK94" i="7"/>
  <c r="J94" i="7"/>
  <c r="BE94" i="7" s="1"/>
  <c r="BI92" i="7"/>
  <c r="BH92" i="7"/>
  <c r="BG92" i="7"/>
  <c r="BF92" i="7"/>
  <c r="T92" i="7"/>
  <c r="R92" i="7"/>
  <c r="P92" i="7"/>
  <c r="BK92" i="7"/>
  <c r="J92" i="7"/>
  <c r="BE92" i="7"/>
  <c r="BI90" i="7"/>
  <c r="BH90" i="7"/>
  <c r="BG90" i="7"/>
  <c r="BF90" i="7"/>
  <c r="T90" i="7"/>
  <c r="R90" i="7"/>
  <c r="P90" i="7"/>
  <c r="BK90" i="7"/>
  <c r="J90" i="7"/>
  <c r="BE90" i="7" s="1"/>
  <c r="BI88" i="7"/>
  <c r="BH88" i="7"/>
  <c r="BG88" i="7"/>
  <c r="BF88" i="7"/>
  <c r="T88" i="7"/>
  <c r="R88" i="7"/>
  <c r="P88" i="7"/>
  <c r="BK88" i="7"/>
  <c r="J88" i="7"/>
  <c r="BE88" i="7"/>
  <c r="J83" i="7"/>
  <c r="F83" i="7"/>
  <c r="J82" i="7"/>
  <c r="F82" i="7"/>
  <c r="F80" i="7"/>
  <c r="E78" i="7"/>
  <c r="J59" i="7"/>
  <c r="F59" i="7"/>
  <c r="J58" i="7"/>
  <c r="F58" i="7"/>
  <c r="F56" i="7"/>
  <c r="E54" i="7"/>
  <c r="J14" i="7"/>
  <c r="J56" i="7" s="1"/>
  <c r="E7" i="7"/>
  <c r="E74" i="7" s="1"/>
  <c r="E50" i="7"/>
  <c r="J37" i="6"/>
  <c r="J36" i="6"/>
  <c r="AY62" i="1" s="1"/>
  <c r="J35" i="6"/>
  <c r="AX62" i="1"/>
  <c r="BI376" i="6"/>
  <c r="BH376" i="6"/>
  <c r="BG376" i="6"/>
  <c r="BF376" i="6"/>
  <c r="T376" i="6"/>
  <c r="R376" i="6"/>
  <c r="P376" i="6"/>
  <c r="BK376" i="6"/>
  <c r="J376" i="6"/>
  <c r="BE376" i="6" s="1"/>
  <c r="BI372" i="6"/>
  <c r="BH372" i="6"/>
  <c r="BG372" i="6"/>
  <c r="BF372" i="6"/>
  <c r="T372" i="6"/>
  <c r="R372" i="6"/>
  <c r="P372" i="6"/>
  <c r="BK372" i="6"/>
  <c r="J372" i="6"/>
  <c r="BE372" i="6" s="1"/>
  <c r="BI367" i="6"/>
  <c r="BH367" i="6"/>
  <c r="BG367" i="6"/>
  <c r="BF367" i="6"/>
  <c r="T367" i="6"/>
  <c r="R367" i="6"/>
  <c r="P367" i="6"/>
  <c r="BK367" i="6"/>
  <c r="J367" i="6"/>
  <c r="BE367" i="6" s="1"/>
  <c r="BI361" i="6"/>
  <c r="BH361" i="6"/>
  <c r="BG361" i="6"/>
  <c r="BF361" i="6"/>
  <c r="T361" i="6"/>
  <c r="R361" i="6"/>
  <c r="P361" i="6"/>
  <c r="BK361" i="6"/>
  <c r="J361" i="6"/>
  <c r="BE361" i="6" s="1"/>
  <c r="BI355" i="6"/>
  <c r="BH355" i="6"/>
  <c r="BG355" i="6"/>
  <c r="BF355" i="6"/>
  <c r="T355" i="6"/>
  <c r="R355" i="6"/>
  <c r="P355" i="6"/>
  <c r="BK355" i="6"/>
  <c r="J355" i="6"/>
  <c r="BE355" i="6" s="1"/>
  <c r="BI352" i="6"/>
  <c r="BH352" i="6"/>
  <c r="BG352" i="6"/>
  <c r="BF352" i="6"/>
  <c r="T352" i="6"/>
  <c r="R352" i="6"/>
  <c r="P352" i="6"/>
  <c r="BK352" i="6"/>
  <c r="J352" i="6"/>
  <c r="BE352" i="6" s="1"/>
  <c r="BI350" i="6"/>
  <c r="BH350" i="6"/>
  <c r="BG350" i="6"/>
  <c r="BF350" i="6"/>
  <c r="T350" i="6"/>
  <c r="R350" i="6"/>
  <c r="P350" i="6"/>
  <c r="BK350" i="6"/>
  <c r="J350" i="6"/>
  <c r="BE350" i="6"/>
  <c r="BI346" i="6"/>
  <c r="BH346" i="6"/>
  <c r="BG346" i="6"/>
  <c r="BF346" i="6"/>
  <c r="T346" i="6"/>
  <c r="R346" i="6"/>
  <c r="P346" i="6"/>
  <c r="BK346" i="6"/>
  <c r="J346" i="6"/>
  <c r="BE346" i="6"/>
  <c r="BI342" i="6"/>
  <c r="BH342" i="6"/>
  <c r="BG342" i="6"/>
  <c r="BF342" i="6"/>
  <c r="T342" i="6"/>
  <c r="R342" i="6"/>
  <c r="P342" i="6"/>
  <c r="BK342" i="6"/>
  <c r="J342" i="6"/>
  <c r="BE342" i="6"/>
  <c r="BI339" i="6"/>
  <c r="BH339" i="6"/>
  <c r="BG339" i="6"/>
  <c r="BF339" i="6"/>
  <c r="T339" i="6"/>
  <c r="R339" i="6"/>
  <c r="P339" i="6"/>
  <c r="BK339" i="6"/>
  <c r="J339" i="6"/>
  <c r="BE339" i="6" s="1"/>
  <c r="BI337" i="6"/>
  <c r="BH337" i="6"/>
  <c r="BG337" i="6"/>
  <c r="BF337" i="6"/>
  <c r="T337" i="6"/>
  <c r="R337" i="6"/>
  <c r="P337" i="6"/>
  <c r="BK337" i="6"/>
  <c r="J337" i="6"/>
  <c r="BE337" i="6" s="1"/>
  <c r="BI333" i="6"/>
  <c r="BH333" i="6"/>
  <c r="BG333" i="6"/>
  <c r="BF333" i="6"/>
  <c r="T333" i="6"/>
  <c r="R333" i="6"/>
  <c r="P333" i="6"/>
  <c r="BK333" i="6"/>
  <c r="J333" i="6"/>
  <c r="BE333" i="6"/>
  <c r="BI329" i="6"/>
  <c r="BH329" i="6"/>
  <c r="BG329" i="6"/>
  <c r="BF329" i="6"/>
  <c r="T329" i="6"/>
  <c r="R329" i="6"/>
  <c r="P329" i="6"/>
  <c r="BK329" i="6"/>
  <c r="J329" i="6"/>
  <c r="BE329" i="6" s="1"/>
  <c r="BI322" i="6"/>
  <c r="BH322" i="6"/>
  <c r="BG322" i="6"/>
  <c r="BF322" i="6"/>
  <c r="T322" i="6"/>
  <c r="R322" i="6"/>
  <c r="P322" i="6"/>
  <c r="BK322" i="6"/>
  <c r="J322" i="6"/>
  <c r="BE322" i="6" s="1"/>
  <c r="BI320" i="6"/>
  <c r="BH320" i="6"/>
  <c r="BG320" i="6"/>
  <c r="BF320" i="6"/>
  <c r="T320" i="6"/>
  <c r="R320" i="6"/>
  <c r="P320" i="6"/>
  <c r="BK320" i="6"/>
  <c r="J320" i="6"/>
  <c r="BE320" i="6" s="1"/>
  <c r="BI317" i="6"/>
  <c r="BH317" i="6"/>
  <c r="BG317" i="6"/>
  <c r="BF317" i="6"/>
  <c r="T317" i="6"/>
  <c r="R317" i="6"/>
  <c r="P317" i="6"/>
  <c r="BK317" i="6"/>
  <c r="J317" i="6"/>
  <c r="BE317" i="6" s="1"/>
  <c r="BI313" i="6"/>
  <c r="BH313" i="6"/>
  <c r="BG313" i="6"/>
  <c r="BF313" i="6"/>
  <c r="T313" i="6"/>
  <c r="R313" i="6"/>
  <c r="P313" i="6"/>
  <c r="BK313" i="6"/>
  <c r="J313" i="6"/>
  <c r="BE313" i="6" s="1"/>
  <c r="BI311" i="6"/>
  <c r="BH311" i="6"/>
  <c r="BG311" i="6"/>
  <c r="BF311" i="6"/>
  <c r="T311" i="6"/>
  <c r="R311" i="6"/>
  <c r="P311" i="6"/>
  <c r="BK311" i="6"/>
  <c r="J311" i="6"/>
  <c r="BE311" i="6"/>
  <c r="BI308" i="6"/>
  <c r="BH308" i="6"/>
  <c r="BG308" i="6"/>
  <c r="BF308" i="6"/>
  <c r="T308" i="6"/>
  <c r="R308" i="6"/>
  <c r="P308" i="6"/>
  <c r="BK308" i="6"/>
  <c r="J308" i="6"/>
  <c r="BE308" i="6" s="1"/>
  <c r="BI306" i="6"/>
  <c r="BH306" i="6"/>
  <c r="BG306" i="6"/>
  <c r="BF306" i="6"/>
  <c r="T306" i="6"/>
  <c r="R306" i="6"/>
  <c r="P306" i="6"/>
  <c r="BK306" i="6"/>
  <c r="J306" i="6"/>
  <c r="BE306" i="6" s="1"/>
  <c r="BI301" i="6"/>
  <c r="BH301" i="6"/>
  <c r="BG301" i="6"/>
  <c r="BF301" i="6"/>
  <c r="T301" i="6"/>
  <c r="R301" i="6"/>
  <c r="P301" i="6"/>
  <c r="BK301" i="6"/>
  <c r="J301" i="6"/>
  <c r="BE301" i="6" s="1"/>
  <c r="BI298" i="6"/>
  <c r="BH298" i="6"/>
  <c r="BG298" i="6"/>
  <c r="BF298" i="6"/>
  <c r="T298" i="6"/>
  <c r="R298" i="6"/>
  <c r="P298" i="6"/>
  <c r="BK298" i="6"/>
  <c r="J298" i="6"/>
  <c r="BE298" i="6" s="1"/>
  <c r="BI294" i="6"/>
  <c r="BH294" i="6"/>
  <c r="BG294" i="6"/>
  <c r="BF294" i="6"/>
  <c r="T294" i="6"/>
  <c r="R294" i="6"/>
  <c r="P294" i="6"/>
  <c r="BK294" i="6"/>
  <c r="J294" i="6"/>
  <c r="BE294" i="6" s="1"/>
  <c r="BI290" i="6"/>
  <c r="BH290" i="6"/>
  <c r="BG290" i="6"/>
  <c r="BF290" i="6"/>
  <c r="T290" i="6"/>
  <c r="R290" i="6"/>
  <c r="P290" i="6"/>
  <c r="BK290" i="6"/>
  <c r="J290" i="6"/>
  <c r="BE290" i="6" s="1"/>
  <c r="BI285" i="6"/>
  <c r="BH285" i="6"/>
  <c r="BG285" i="6"/>
  <c r="BF285" i="6"/>
  <c r="T285" i="6"/>
  <c r="R285" i="6"/>
  <c r="P285" i="6"/>
  <c r="BK285" i="6"/>
  <c r="J285" i="6"/>
  <c r="BE285" i="6"/>
  <c r="BI282" i="6"/>
  <c r="BH282" i="6"/>
  <c r="BG282" i="6"/>
  <c r="BF282" i="6"/>
  <c r="T282" i="6"/>
  <c r="R282" i="6"/>
  <c r="P282" i="6"/>
  <c r="BK282" i="6"/>
  <c r="J282" i="6"/>
  <c r="BE282" i="6" s="1"/>
  <c r="BI280" i="6"/>
  <c r="BH280" i="6"/>
  <c r="BG280" i="6"/>
  <c r="BF280" i="6"/>
  <c r="T280" i="6"/>
  <c r="R280" i="6"/>
  <c r="P280" i="6"/>
  <c r="BK280" i="6"/>
  <c r="J280" i="6"/>
  <c r="BE280" i="6" s="1"/>
  <c r="BI276" i="6"/>
  <c r="BH276" i="6"/>
  <c r="BG276" i="6"/>
  <c r="BF276" i="6"/>
  <c r="T276" i="6"/>
  <c r="R276" i="6"/>
  <c r="P276" i="6"/>
  <c r="BK276" i="6"/>
  <c r="J276" i="6"/>
  <c r="BE276" i="6" s="1"/>
  <c r="BI267" i="6"/>
  <c r="BH267" i="6"/>
  <c r="BG267" i="6"/>
  <c r="BF267" i="6"/>
  <c r="T267" i="6"/>
  <c r="R267" i="6"/>
  <c r="P267" i="6"/>
  <c r="BK267" i="6"/>
  <c r="J267" i="6"/>
  <c r="BE267" i="6" s="1"/>
  <c r="BI263" i="6"/>
  <c r="BH263" i="6"/>
  <c r="BG263" i="6"/>
  <c r="BF263" i="6"/>
  <c r="T263" i="6"/>
  <c r="R263" i="6"/>
  <c r="P263" i="6"/>
  <c r="BK263" i="6"/>
  <c r="J263" i="6"/>
  <c r="BE263" i="6"/>
  <c r="BI254" i="6"/>
  <c r="BH254" i="6"/>
  <c r="BG254" i="6"/>
  <c r="BF254" i="6"/>
  <c r="T254" i="6"/>
  <c r="R254" i="6"/>
  <c r="P254" i="6"/>
  <c r="BK254" i="6"/>
  <c r="J254" i="6"/>
  <c r="BE254" i="6" s="1"/>
  <c r="BI244" i="6"/>
  <c r="BH244" i="6"/>
  <c r="BG244" i="6"/>
  <c r="BF244" i="6"/>
  <c r="T244" i="6"/>
  <c r="R244" i="6"/>
  <c r="P244" i="6"/>
  <c r="BK244" i="6"/>
  <c r="J244" i="6"/>
  <c r="BE244" i="6" s="1"/>
  <c r="BI242" i="6"/>
  <c r="BH242" i="6"/>
  <c r="BG242" i="6"/>
  <c r="BF242" i="6"/>
  <c r="T242" i="6"/>
  <c r="R242" i="6"/>
  <c r="P242" i="6"/>
  <c r="BK242" i="6"/>
  <c r="J242" i="6"/>
  <c r="BE242" i="6" s="1"/>
  <c r="BI240" i="6"/>
  <c r="BH240" i="6"/>
  <c r="BG240" i="6"/>
  <c r="BF240" i="6"/>
  <c r="T240" i="6"/>
  <c r="R240" i="6"/>
  <c r="P240" i="6"/>
  <c r="BK240" i="6"/>
  <c r="J240" i="6"/>
  <c r="BE240" i="6"/>
  <c r="BI236" i="6"/>
  <c r="BH236" i="6"/>
  <c r="BG236" i="6"/>
  <c r="BF236" i="6"/>
  <c r="T236" i="6"/>
  <c r="R236" i="6"/>
  <c r="P236" i="6"/>
  <c r="BK236" i="6"/>
  <c r="J236" i="6"/>
  <c r="BE236" i="6" s="1"/>
  <c r="BI229" i="6"/>
  <c r="BH229" i="6"/>
  <c r="BG229" i="6"/>
  <c r="BF229" i="6"/>
  <c r="T229" i="6"/>
  <c r="R229" i="6"/>
  <c r="P229" i="6"/>
  <c r="BK229" i="6"/>
  <c r="J229" i="6"/>
  <c r="BE229" i="6" s="1"/>
  <c r="BI222" i="6"/>
  <c r="BH222" i="6"/>
  <c r="BG222" i="6"/>
  <c r="BF222" i="6"/>
  <c r="T222" i="6"/>
  <c r="R222" i="6"/>
  <c r="P222" i="6"/>
  <c r="BK222" i="6"/>
  <c r="J222" i="6"/>
  <c r="BE222" i="6" s="1"/>
  <c r="BI215" i="6"/>
  <c r="BH215" i="6"/>
  <c r="BG215" i="6"/>
  <c r="BF215" i="6"/>
  <c r="T215" i="6"/>
  <c r="R215" i="6"/>
  <c r="P215" i="6"/>
  <c r="BK215" i="6"/>
  <c r="J215" i="6"/>
  <c r="BE215" i="6" s="1"/>
  <c r="BI211" i="6"/>
  <c r="BH211" i="6"/>
  <c r="BG211" i="6"/>
  <c r="BF211" i="6"/>
  <c r="T211" i="6"/>
  <c r="R211" i="6"/>
  <c r="P211" i="6"/>
  <c r="BK211" i="6"/>
  <c r="J211" i="6"/>
  <c r="BE211" i="6" s="1"/>
  <c r="BI207" i="6"/>
  <c r="BH207" i="6"/>
  <c r="BG207" i="6"/>
  <c r="BF207" i="6"/>
  <c r="T207" i="6"/>
  <c r="R207" i="6"/>
  <c r="P207" i="6"/>
  <c r="BK207" i="6"/>
  <c r="J207" i="6"/>
  <c r="BE207" i="6"/>
  <c r="BI203" i="6"/>
  <c r="BH203" i="6"/>
  <c r="BG203" i="6"/>
  <c r="BF203" i="6"/>
  <c r="T203" i="6"/>
  <c r="R203" i="6"/>
  <c r="P203" i="6"/>
  <c r="BK203" i="6"/>
  <c r="J203" i="6"/>
  <c r="BE203" i="6" s="1"/>
  <c r="BI199" i="6"/>
  <c r="BH199" i="6"/>
  <c r="BG199" i="6"/>
  <c r="BF199" i="6"/>
  <c r="T199" i="6"/>
  <c r="R199" i="6"/>
  <c r="P199" i="6"/>
  <c r="BK199" i="6"/>
  <c r="J199" i="6"/>
  <c r="BE199" i="6" s="1"/>
  <c r="BI189" i="6"/>
  <c r="BH189" i="6"/>
  <c r="BG189" i="6"/>
  <c r="BF189" i="6"/>
  <c r="T189" i="6"/>
  <c r="R189" i="6"/>
  <c r="P189" i="6"/>
  <c r="BK189" i="6"/>
  <c r="J189" i="6"/>
  <c r="BE189" i="6" s="1"/>
  <c r="BI170" i="6"/>
  <c r="BH170" i="6"/>
  <c r="BG170" i="6"/>
  <c r="BF170" i="6"/>
  <c r="T170" i="6"/>
  <c r="R170" i="6"/>
  <c r="P170" i="6"/>
  <c r="BK170" i="6"/>
  <c r="J170" i="6"/>
  <c r="BE170" i="6" s="1"/>
  <c r="BI156" i="6"/>
  <c r="BH156" i="6"/>
  <c r="BG156" i="6"/>
  <c r="BF156" i="6"/>
  <c r="T156" i="6"/>
  <c r="R156" i="6"/>
  <c r="P156" i="6"/>
  <c r="BK156" i="6"/>
  <c r="J156" i="6"/>
  <c r="BE156" i="6" s="1"/>
  <c r="BI138" i="6"/>
  <c r="BH138" i="6"/>
  <c r="BG138" i="6"/>
  <c r="BF138" i="6"/>
  <c r="T138" i="6"/>
  <c r="R138" i="6"/>
  <c r="P138" i="6"/>
  <c r="BK138" i="6"/>
  <c r="J138" i="6"/>
  <c r="BE138" i="6"/>
  <c r="BI134" i="6"/>
  <c r="BH134" i="6"/>
  <c r="BG134" i="6"/>
  <c r="BF134" i="6"/>
  <c r="T134" i="6"/>
  <c r="R134" i="6"/>
  <c r="P134" i="6"/>
  <c r="BK134" i="6"/>
  <c r="J134" i="6"/>
  <c r="BE134" i="6"/>
  <c r="BI132" i="6"/>
  <c r="BH132" i="6"/>
  <c r="BG132" i="6"/>
  <c r="BF132" i="6"/>
  <c r="T132" i="6"/>
  <c r="R132" i="6"/>
  <c r="P132" i="6"/>
  <c r="BK132" i="6"/>
  <c r="J132" i="6"/>
  <c r="BE132" i="6" s="1"/>
  <c r="BI129" i="6"/>
  <c r="BH129" i="6"/>
  <c r="BG129" i="6"/>
  <c r="BF129" i="6"/>
  <c r="T129" i="6"/>
  <c r="R129" i="6"/>
  <c r="P129" i="6"/>
  <c r="BK129" i="6"/>
  <c r="J129" i="6"/>
  <c r="BE129" i="6" s="1"/>
  <c r="BI125" i="6"/>
  <c r="BH125" i="6"/>
  <c r="BG125" i="6"/>
  <c r="BF125" i="6"/>
  <c r="T125" i="6"/>
  <c r="R125" i="6"/>
  <c r="P125" i="6"/>
  <c r="BK125" i="6"/>
  <c r="J125" i="6"/>
  <c r="BE125" i="6"/>
  <c r="BI121" i="6"/>
  <c r="BH121" i="6"/>
  <c r="BG121" i="6"/>
  <c r="BF121" i="6"/>
  <c r="T121" i="6"/>
  <c r="R121" i="6"/>
  <c r="P121" i="6"/>
  <c r="BK121" i="6"/>
  <c r="J121" i="6"/>
  <c r="BE121" i="6"/>
  <c r="BI118" i="6"/>
  <c r="BH118" i="6"/>
  <c r="BG118" i="6"/>
  <c r="BF118" i="6"/>
  <c r="T118" i="6"/>
  <c r="R118" i="6"/>
  <c r="P118" i="6"/>
  <c r="BK118" i="6"/>
  <c r="J118" i="6"/>
  <c r="BE118" i="6" s="1"/>
  <c r="BI116" i="6"/>
  <c r="BH116" i="6"/>
  <c r="BG116" i="6"/>
  <c r="BF116" i="6"/>
  <c r="T116" i="6"/>
  <c r="R116" i="6"/>
  <c r="P116" i="6"/>
  <c r="BK116" i="6"/>
  <c r="J116" i="6"/>
  <c r="BE116" i="6" s="1"/>
  <c r="BI110" i="6"/>
  <c r="BH110" i="6"/>
  <c r="BG110" i="6"/>
  <c r="BF110" i="6"/>
  <c r="T110" i="6"/>
  <c r="R110" i="6"/>
  <c r="R97" i="6" s="1"/>
  <c r="P110" i="6"/>
  <c r="BK110" i="6"/>
  <c r="J110" i="6"/>
  <c r="BE110" i="6"/>
  <c r="BI106" i="6"/>
  <c r="BH106" i="6"/>
  <c r="BG106" i="6"/>
  <c r="BF106" i="6"/>
  <c r="T106" i="6"/>
  <c r="R106" i="6"/>
  <c r="P106" i="6"/>
  <c r="BK106" i="6"/>
  <c r="J106" i="6"/>
  <c r="BE106" i="6" s="1"/>
  <c r="BI102" i="6"/>
  <c r="BH102" i="6"/>
  <c r="BG102" i="6"/>
  <c r="BF102" i="6"/>
  <c r="T102" i="6"/>
  <c r="R102" i="6"/>
  <c r="P102" i="6"/>
  <c r="BK102" i="6"/>
  <c r="J102" i="6"/>
  <c r="BE102" i="6" s="1"/>
  <c r="BI98" i="6"/>
  <c r="BH98" i="6"/>
  <c r="BG98" i="6"/>
  <c r="BF98" i="6"/>
  <c r="T98" i="6"/>
  <c r="R98" i="6"/>
  <c r="P98" i="6"/>
  <c r="BK98" i="6"/>
  <c r="J98" i="6"/>
  <c r="BE98" i="6"/>
  <c r="BI93" i="6"/>
  <c r="BH93" i="6"/>
  <c r="BG93" i="6"/>
  <c r="BF93" i="6"/>
  <c r="T93" i="6"/>
  <c r="T92" i="6" s="1"/>
  <c r="R93" i="6"/>
  <c r="R92" i="6" s="1"/>
  <c r="P93" i="6"/>
  <c r="P92" i="6" s="1"/>
  <c r="BK93" i="6"/>
  <c r="BK92" i="6" s="1"/>
  <c r="J92" i="6" s="1"/>
  <c r="J61" i="6" s="1"/>
  <c r="J93" i="6"/>
  <c r="BE93" i="6" s="1"/>
  <c r="J87" i="6"/>
  <c r="F87" i="6"/>
  <c r="J86" i="6"/>
  <c r="F86" i="6"/>
  <c r="F84" i="6"/>
  <c r="E82" i="6"/>
  <c r="J55" i="6"/>
  <c r="F55" i="6"/>
  <c r="J54" i="6"/>
  <c r="F54" i="6"/>
  <c r="F52" i="6"/>
  <c r="E50" i="6"/>
  <c r="J12" i="6"/>
  <c r="J52" i="6" s="1"/>
  <c r="J84" i="6"/>
  <c r="E7" i="6"/>
  <c r="E80" i="6" s="1"/>
  <c r="J39" i="5"/>
  <c r="J38" i="5"/>
  <c r="AY60" i="1" s="1"/>
  <c r="J37" i="5"/>
  <c r="AX60" i="1"/>
  <c r="BI108" i="5"/>
  <c r="BH108" i="5"/>
  <c r="BG108" i="5"/>
  <c r="BF108" i="5"/>
  <c r="T108" i="5"/>
  <c r="R108" i="5"/>
  <c r="P108" i="5"/>
  <c r="BK108" i="5"/>
  <c r="J108" i="5"/>
  <c r="BE108" i="5" s="1"/>
  <c r="BI106" i="5"/>
  <c r="BH106" i="5"/>
  <c r="BG106" i="5"/>
  <c r="BF106" i="5"/>
  <c r="T106" i="5"/>
  <c r="R106" i="5"/>
  <c r="P106" i="5"/>
  <c r="BK106" i="5"/>
  <c r="J106" i="5"/>
  <c r="BE106" i="5"/>
  <c r="BI104" i="5"/>
  <c r="BH104" i="5"/>
  <c r="BG104" i="5"/>
  <c r="BF104" i="5"/>
  <c r="T104" i="5"/>
  <c r="R104" i="5"/>
  <c r="P104" i="5"/>
  <c r="BK104" i="5"/>
  <c r="J104" i="5"/>
  <c r="BE104" i="5" s="1"/>
  <c r="BI102" i="5"/>
  <c r="BH102" i="5"/>
  <c r="BG102" i="5"/>
  <c r="BF102" i="5"/>
  <c r="T102" i="5"/>
  <c r="R102" i="5"/>
  <c r="P102" i="5"/>
  <c r="BK102" i="5"/>
  <c r="J102" i="5"/>
  <c r="BE102" i="5" s="1"/>
  <c r="BI100" i="5"/>
  <c r="BH100" i="5"/>
  <c r="BG100" i="5"/>
  <c r="BF100" i="5"/>
  <c r="T100" i="5"/>
  <c r="R100" i="5"/>
  <c r="P100" i="5"/>
  <c r="BK100" i="5"/>
  <c r="J100" i="5"/>
  <c r="BE100" i="5"/>
  <c r="BI98" i="5"/>
  <c r="BH98" i="5"/>
  <c r="BG98" i="5"/>
  <c r="BF98" i="5"/>
  <c r="T98" i="5"/>
  <c r="R98" i="5"/>
  <c r="P98" i="5"/>
  <c r="BK98" i="5"/>
  <c r="J98" i="5"/>
  <c r="BE98" i="5" s="1"/>
  <c r="BI96" i="5"/>
  <c r="BH96" i="5"/>
  <c r="BG96" i="5"/>
  <c r="BF96" i="5"/>
  <c r="T96" i="5"/>
  <c r="R96" i="5"/>
  <c r="P96" i="5"/>
  <c r="BK96" i="5"/>
  <c r="J96" i="5"/>
  <c r="BE96" i="5"/>
  <c r="BI94" i="5"/>
  <c r="BH94" i="5"/>
  <c r="BG94" i="5"/>
  <c r="BF94" i="5"/>
  <c r="T94" i="5"/>
  <c r="R94" i="5"/>
  <c r="P94" i="5"/>
  <c r="BK94" i="5"/>
  <c r="J94" i="5"/>
  <c r="BE94" i="5" s="1"/>
  <c r="BI92" i="5"/>
  <c r="BH92" i="5"/>
  <c r="BG92" i="5"/>
  <c r="BF92" i="5"/>
  <c r="T92" i="5"/>
  <c r="R92" i="5"/>
  <c r="P92" i="5"/>
  <c r="BK92" i="5"/>
  <c r="J92" i="5"/>
  <c r="BE92" i="5" s="1"/>
  <c r="BI90" i="5"/>
  <c r="BH90" i="5"/>
  <c r="BG90" i="5"/>
  <c r="BF90" i="5"/>
  <c r="T90" i="5"/>
  <c r="R90" i="5"/>
  <c r="P90" i="5"/>
  <c r="BK90" i="5"/>
  <c r="J90" i="5"/>
  <c r="BE90" i="5" s="1"/>
  <c r="BI88" i="5"/>
  <c r="BH88" i="5"/>
  <c r="BG88" i="5"/>
  <c r="BF88" i="5"/>
  <c r="T88" i="5"/>
  <c r="R88" i="5"/>
  <c r="P88" i="5"/>
  <c r="BK88" i="5"/>
  <c r="J88" i="5"/>
  <c r="BE88" i="5" s="1"/>
  <c r="J83" i="5"/>
  <c r="F83" i="5"/>
  <c r="J82" i="5"/>
  <c r="F82" i="5"/>
  <c r="F80" i="5"/>
  <c r="E78" i="5"/>
  <c r="J59" i="5"/>
  <c r="F59" i="5"/>
  <c r="J58" i="5"/>
  <c r="F58" i="5"/>
  <c r="F56" i="5"/>
  <c r="E54" i="5"/>
  <c r="J14" i="5"/>
  <c r="J56" i="5" s="1"/>
  <c r="E7" i="5"/>
  <c r="E74" i="5" s="1"/>
  <c r="E50" i="5"/>
  <c r="J37" i="4"/>
  <c r="J36" i="4"/>
  <c r="AY59" i="1" s="1"/>
  <c r="J35" i="4"/>
  <c r="AX59" i="1" s="1"/>
  <c r="BI358" i="4"/>
  <c r="BH358" i="4"/>
  <c r="BG358" i="4"/>
  <c r="BF358" i="4"/>
  <c r="T358" i="4"/>
  <c r="R358" i="4"/>
  <c r="P358" i="4"/>
  <c r="BK358" i="4"/>
  <c r="J358" i="4"/>
  <c r="BE358" i="4" s="1"/>
  <c r="BI353" i="4"/>
  <c r="BH353" i="4"/>
  <c r="BG353" i="4"/>
  <c r="BF353" i="4"/>
  <c r="T353" i="4"/>
  <c r="R353" i="4"/>
  <c r="P353" i="4"/>
  <c r="BK353" i="4"/>
  <c r="J353" i="4"/>
  <c r="BE353" i="4"/>
  <c r="BI351" i="4"/>
  <c r="BH351" i="4"/>
  <c r="BG351" i="4"/>
  <c r="BF351" i="4"/>
  <c r="T351" i="4"/>
  <c r="R351" i="4"/>
  <c r="P351" i="4"/>
  <c r="BK351" i="4"/>
  <c r="J351" i="4"/>
  <c r="BE351" i="4" s="1"/>
  <c r="BI349" i="4"/>
  <c r="BH349" i="4"/>
  <c r="BG349" i="4"/>
  <c r="BF349" i="4"/>
  <c r="T349" i="4"/>
  <c r="R349" i="4"/>
  <c r="P349" i="4"/>
  <c r="BK349" i="4"/>
  <c r="J349" i="4"/>
  <c r="BE349" i="4" s="1"/>
  <c r="BI347" i="4"/>
  <c r="BH347" i="4"/>
  <c r="BG347" i="4"/>
  <c r="BF347" i="4"/>
  <c r="T347" i="4"/>
  <c r="R347" i="4"/>
  <c r="P347" i="4"/>
  <c r="BK347" i="4"/>
  <c r="J347" i="4"/>
  <c r="BE347" i="4" s="1"/>
  <c r="BI345" i="4"/>
  <c r="BH345" i="4"/>
  <c r="BG345" i="4"/>
  <c r="BF345" i="4"/>
  <c r="T345" i="4"/>
  <c r="R345" i="4"/>
  <c r="P345" i="4"/>
  <c r="BK345" i="4"/>
  <c r="J345" i="4"/>
  <c r="BE345" i="4" s="1"/>
  <c r="BI340" i="4"/>
  <c r="BH340" i="4"/>
  <c r="BG340" i="4"/>
  <c r="BF340" i="4"/>
  <c r="T340" i="4"/>
  <c r="R340" i="4"/>
  <c r="R339" i="4" s="1"/>
  <c r="P340" i="4"/>
  <c r="BK340" i="4"/>
  <c r="J340" i="4"/>
  <c r="BE340" i="4" s="1"/>
  <c r="BI337" i="4"/>
  <c r="BH337" i="4"/>
  <c r="BG337" i="4"/>
  <c r="BF337" i="4"/>
  <c r="T337" i="4"/>
  <c r="R337" i="4"/>
  <c r="P337" i="4"/>
  <c r="BK337" i="4"/>
  <c r="J337" i="4"/>
  <c r="BE337" i="4" s="1"/>
  <c r="BI335" i="4"/>
  <c r="BH335" i="4"/>
  <c r="BG335" i="4"/>
  <c r="BF335" i="4"/>
  <c r="T335" i="4"/>
  <c r="R335" i="4"/>
  <c r="P335" i="4"/>
  <c r="BK335" i="4"/>
  <c r="J335" i="4"/>
  <c r="BE335" i="4" s="1"/>
  <c r="BI333" i="4"/>
  <c r="BH333" i="4"/>
  <c r="BG333" i="4"/>
  <c r="BF333" i="4"/>
  <c r="T333" i="4"/>
  <c r="R333" i="4"/>
  <c r="P333" i="4"/>
  <c r="BK333" i="4"/>
  <c r="J333" i="4"/>
  <c r="BE333" i="4"/>
  <c r="BI330" i="4"/>
  <c r="BH330" i="4"/>
  <c r="BG330" i="4"/>
  <c r="BF330" i="4"/>
  <c r="T330" i="4"/>
  <c r="R330" i="4"/>
  <c r="P330" i="4"/>
  <c r="BK330" i="4"/>
  <c r="J330" i="4"/>
  <c r="BE330" i="4" s="1"/>
  <c r="BI328" i="4"/>
  <c r="BH328" i="4"/>
  <c r="BG328" i="4"/>
  <c r="BF328" i="4"/>
  <c r="T328" i="4"/>
  <c r="R328" i="4"/>
  <c r="P328" i="4"/>
  <c r="BK328" i="4"/>
  <c r="J328" i="4"/>
  <c r="BE328" i="4" s="1"/>
  <c r="BI324" i="4"/>
  <c r="BH324" i="4"/>
  <c r="BG324" i="4"/>
  <c r="BF324" i="4"/>
  <c r="T324" i="4"/>
  <c r="R324" i="4"/>
  <c r="P324" i="4"/>
  <c r="BK324" i="4"/>
  <c r="J324" i="4"/>
  <c r="BE324" i="4"/>
  <c r="BI321" i="4"/>
  <c r="BH321" i="4"/>
  <c r="BG321" i="4"/>
  <c r="BF321" i="4"/>
  <c r="T321" i="4"/>
  <c r="R321" i="4"/>
  <c r="P321" i="4"/>
  <c r="BK321" i="4"/>
  <c r="J321" i="4"/>
  <c r="BE321" i="4" s="1"/>
  <c r="BI319" i="4"/>
  <c r="BH319" i="4"/>
  <c r="BG319" i="4"/>
  <c r="BF319" i="4"/>
  <c r="T319" i="4"/>
  <c r="R319" i="4"/>
  <c r="P319" i="4"/>
  <c r="BK319" i="4"/>
  <c r="J319" i="4"/>
  <c r="BE319" i="4" s="1"/>
  <c r="BI315" i="4"/>
  <c r="BH315" i="4"/>
  <c r="BG315" i="4"/>
  <c r="BF315" i="4"/>
  <c r="T315" i="4"/>
  <c r="R315" i="4"/>
  <c r="P315" i="4"/>
  <c r="BK315" i="4"/>
  <c r="J315" i="4"/>
  <c r="BE315" i="4" s="1"/>
  <c r="BI311" i="4"/>
  <c r="BH311" i="4"/>
  <c r="BG311" i="4"/>
  <c r="BF311" i="4"/>
  <c r="T311" i="4"/>
  <c r="R311" i="4"/>
  <c r="P311" i="4"/>
  <c r="BK311" i="4"/>
  <c r="J311" i="4"/>
  <c r="BE311" i="4"/>
  <c r="BI307" i="4"/>
  <c r="BH307" i="4"/>
  <c r="BG307" i="4"/>
  <c r="BF307" i="4"/>
  <c r="T307" i="4"/>
  <c r="R307" i="4"/>
  <c r="P307" i="4"/>
  <c r="BK307" i="4"/>
  <c r="J307" i="4"/>
  <c r="BE307" i="4" s="1"/>
  <c r="BI303" i="4"/>
  <c r="BH303" i="4"/>
  <c r="BG303" i="4"/>
  <c r="BF303" i="4"/>
  <c r="T303" i="4"/>
  <c r="R303" i="4"/>
  <c r="P303" i="4"/>
  <c r="BK303" i="4"/>
  <c r="J303" i="4"/>
  <c r="BE303" i="4" s="1"/>
  <c r="BI299" i="4"/>
  <c r="BH299" i="4"/>
  <c r="BG299" i="4"/>
  <c r="BF299" i="4"/>
  <c r="T299" i="4"/>
  <c r="R299" i="4"/>
  <c r="P299" i="4"/>
  <c r="BK299" i="4"/>
  <c r="J299" i="4"/>
  <c r="BE299" i="4" s="1"/>
  <c r="BI295" i="4"/>
  <c r="BH295" i="4"/>
  <c r="BG295" i="4"/>
  <c r="BF295" i="4"/>
  <c r="T295" i="4"/>
  <c r="R295" i="4"/>
  <c r="P295" i="4"/>
  <c r="BK295" i="4"/>
  <c r="J295" i="4"/>
  <c r="BE295" i="4" s="1"/>
  <c r="BI291" i="4"/>
  <c r="BH291" i="4"/>
  <c r="BG291" i="4"/>
  <c r="BF291" i="4"/>
  <c r="T291" i="4"/>
  <c r="R291" i="4"/>
  <c r="P291" i="4"/>
  <c r="BK291" i="4"/>
  <c r="J291" i="4"/>
  <c r="BE291" i="4"/>
  <c r="BI287" i="4"/>
  <c r="BH287" i="4"/>
  <c r="BG287" i="4"/>
  <c r="BF287" i="4"/>
  <c r="T287" i="4"/>
  <c r="R287" i="4"/>
  <c r="P287" i="4"/>
  <c r="BK287" i="4"/>
  <c r="J287" i="4"/>
  <c r="BE287" i="4" s="1"/>
  <c r="BI283" i="4"/>
  <c r="BH283" i="4"/>
  <c r="BG283" i="4"/>
  <c r="BF283" i="4"/>
  <c r="T283" i="4"/>
  <c r="R283" i="4"/>
  <c r="P283" i="4"/>
  <c r="BK283" i="4"/>
  <c r="J283" i="4"/>
  <c r="BE283" i="4" s="1"/>
  <c r="BI280" i="4"/>
  <c r="BH280" i="4"/>
  <c r="BG280" i="4"/>
  <c r="BF280" i="4"/>
  <c r="T280" i="4"/>
  <c r="R280" i="4"/>
  <c r="P280" i="4"/>
  <c r="BK280" i="4"/>
  <c r="J280" i="4"/>
  <c r="BE280" i="4" s="1"/>
  <c r="BI278" i="4"/>
  <c r="BH278" i="4"/>
  <c r="BG278" i="4"/>
  <c r="BF278" i="4"/>
  <c r="T278" i="4"/>
  <c r="R278" i="4"/>
  <c r="R269" i="4" s="1"/>
  <c r="P278" i="4"/>
  <c r="BK278" i="4"/>
  <c r="J278" i="4"/>
  <c r="BE278" i="4" s="1"/>
  <c r="BI274" i="4"/>
  <c r="BH274" i="4"/>
  <c r="BG274" i="4"/>
  <c r="BF274" i="4"/>
  <c r="T274" i="4"/>
  <c r="R274" i="4"/>
  <c r="P274" i="4"/>
  <c r="BK274" i="4"/>
  <c r="J274" i="4"/>
  <c r="BE274" i="4" s="1"/>
  <c r="BI270" i="4"/>
  <c r="BH270" i="4"/>
  <c r="BG270" i="4"/>
  <c r="BF270" i="4"/>
  <c r="T270" i="4"/>
  <c r="R270" i="4"/>
  <c r="P270" i="4"/>
  <c r="BK270" i="4"/>
  <c r="J270" i="4"/>
  <c r="BE270" i="4" s="1"/>
  <c r="BI266" i="4"/>
  <c r="BH266" i="4"/>
  <c r="BG266" i="4"/>
  <c r="BF266" i="4"/>
  <c r="T266" i="4"/>
  <c r="R266" i="4"/>
  <c r="P266" i="4"/>
  <c r="BK266" i="4"/>
  <c r="J266" i="4"/>
  <c r="BE266" i="4" s="1"/>
  <c r="BI264" i="4"/>
  <c r="BH264" i="4"/>
  <c r="BG264" i="4"/>
  <c r="BF264" i="4"/>
  <c r="T264" i="4"/>
  <c r="T263" i="4" s="1"/>
  <c r="R264" i="4"/>
  <c r="P264" i="4"/>
  <c r="P263" i="4" s="1"/>
  <c r="BK264" i="4"/>
  <c r="BK263" i="4" s="1"/>
  <c r="J263" i="4" s="1"/>
  <c r="J66" i="4" s="1"/>
  <c r="J264" i="4"/>
  <c r="BE264" i="4"/>
  <c r="BI261" i="4"/>
  <c r="BH261" i="4"/>
  <c r="BG261" i="4"/>
  <c r="BF261" i="4"/>
  <c r="T261" i="4"/>
  <c r="T254" i="4" s="1"/>
  <c r="R261" i="4"/>
  <c r="P261" i="4"/>
  <c r="BK261" i="4"/>
  <c r="J261" i="4"/>
  <c r="BE261" i="4" s="1"/>
  <c r="BI257" i="4"/>
  <c r="BH257" i="4"/>
  <c r="BG257" i="4"/>
  <c r="BF257" i="4"/>
  <c r="T257" i="4"/>
  <c r="R257" i="4"/>
  <c r="P257" i="4"/>
  <c r="BK257" i="4"/>
  <c r="J257" i="4"/>
  <c r="BE257" i="4" s="1"/>
  <c r="BI255" i="4"/>
  <c r="BH255" i="4"/>
  <c r="BG255" i="4"/>
  <c r="BF255" i="4"/>
  <c r="T255" i="4"/>
  <c r="R255" i="4"/>
  <c r="R254" i="4" s="1"/>
  <c r="P255" i="4"/>
  <c r="BK255" i="4"/>
  <c r="J255" i="4"/>
  <c r="BE255" i="4"/>
  <c r="BI252" i="4"/>
  <c r="BH252" i="4"/>
  <c r="BG252" i="4"/>
  <c r="BF252" i="4"/>
  <c r="T252" i="4"/>
  <c r="R252" i="4"/>
  <c r="P252" i="4"/>
  <c r="BK252" i="4"/>
  <c r="J252" i="4"/>
  <c r="BE252" i="4" s="1"/>
  <c r="BI249" i="4"/>
  <c r="BH249" i="4"/>
  <c r="BG249" i="4"/>
  <c r="BF249" i="4"/>
  <c r="T249" i="4"/>
  <c r="R249" i="4"/>
  <c r="P249" i="4"/>
  <c r="BK249" i="4"/>
  <c r="J249" i="4"/>
  <c r="BE249" i="4" s="1"/>
  <c r="BI247" i="4"/>
  <c r="BH247" i="4"/>
  <c r="BG247" i="4"/>
  <c r="BF247" i="4"/>
  <c r="T247" i="4"/>
  <c r="R247" i="4"/>
  <c r="P247" i="4"/>
  <c r="BK247" i="4"/>
  <c r="J247" i="4"/>
  <c r="BE247" i="4" s="1"/>
  <c r="BI245" i="4"/>
  <c r="BH245" i="4"/>
  <c r="BG245" i="4"/>
  <c r="BF245" i="4"/>
  <c r="T245" i="4"/>
  <c r="R245" i="4"/>
  <c r="P245" i="4"/>
  <c r="BK245" i="4"/>
  <c r="J245" i="4"/>
  <c r="BE245" i="4"/>
  <c r="BI242" i="4"/>
  <c r="BH242" i="4"/>
  <c r="BG242" i="4"/>
  <c r="BF242" i="4"/>
  <c r="T242" i="4"/>
  <c r="R242" i="4"/>
  <c r="P242" i="4"/>
  <c r="BK242" i="4"/>
  <c r="J242" i="4"/>
  <c r="BE242" i="4" s="1"/>
  <c r="BI238" i="4"/>
  <c r="BH238" i="4"/>
  <c r="BG238" i="4"/>
  <c r="BF238" i="4"/>
  <c r="T238" i="4"/>
  <c r="R238" i="4"/>
  <c r="P238" i="4"/>
  <c r="BK238" i="4"/>
  <c r="J238" i="4"/>
  <c r="BE238" i="4" s="1"/>
  <c r="BI233" i="4"/>
  <c r="BH233" i="4"/>
  <c r="BG233" i="4"/>
  <c r="BF233" i="4"/>
  <c r="T233" i="4"/>
  <c r="R233" i="4"/>
  <c r="P233" i="4"/>
  <c r="BK233" i="4"/>
  <c r="J233" i="4"/>
  <c r="BE233" i="4" s="1"/>
  <c r="BI229" i="4"/>
  <c r="BH229" i="4"/>
  <c r="BG229" i="4"/>
  <c r="BF229" i="4"/>
  <c r="T229" i="4"/>
  <c r="R229" i="4"/>
  <c r="P229" i="4"/>
  <c r="BK229" i="4"/>
  <c r="J229" i="4"/>
  <c r="BE229" i="4" s="1"/>
  <c r="BI227" i="4"/>
  <c r="BH227" i="4"/>
  <c r="BG227" i="4"/>
  <c r="BF227" i="4"/>
  <c r="T227" i="4"/>
  <c r="R227" i="4"/>
  <c r="P227" i="4"/>
  <c r="BK227" i="4"/>
  <c r="J227" i="4"/>
  <c r="BE227" i="4" s="1"/>
  <c r="BI223" i="4"/>
  <c r="BH223" i="4"/>
  <c r="BG223" i="4"/>
  <c r="BF223" i="4"/>
  <c r="T223" i="4"/>
  <c r="R223" i="4"/>
  <c r="P223" i="4"/>
  <c r="BK223" i="4"/>
  <c r="J223" i="4"/>
  <c r="BE223" i="4" s="1"/>
  <c r="BI220" i="4"/>
  <c r="BH220" i="4"/>
  <c r="BG220" i="4"/>
  <c r="BF220" i="4"/>
  <c r="T220" i="4"/>
  <c r="R220" i="4"/>
  <c r="P220" i="4"/>
  <c r="BK220" i="4"/>
  <c r="J220" i="4"/>
  <c r="BE220" i="4" s="1"/>
  <c r="BI217" i="4"/>
  <c r="BH217" i="4"/>
  <c r="BG217" i="4"/>
  <c r="BF217" i="4"/>
  <c r="T217" i="4"/>
  <c r="R217" i="4"/>
  <c r="P217" i="4"/>
  <c r="BK217" i="4"/>
  <c r="J217" i="4"/>
  <c r="BE217" i="4" s="1"/>
  <c r="BI214" i="4"/>
  <c r="BH214" i="4"/>
  <c r="BG214" i="4"/>
  <c r="BF214" i="4"/>
  <c r="T214" i="4"/>
  <c r="R214" i="4"/>
  <c r="P214" i="4"/>
  <c r="BK214" i="4"/>
  <c r="J214" i="4"/>
  <c r="BE214" i="4" s="1"/>
  <c r="BI209" i="4"/>
  <c r="BH209" i="4"/>
  <c r="BG209" i="4"/>
  <c r="BF209" i="4"/>
  <c r="T209" i="4"/>
  <c r="R209" i="4"/>
  <c r="P209" i="4"/>
  <c r="BK209" i="4"/>
  <c r="J209" i="4"/>
  <c r="BE209" i="4" s="1"/>
  <c r="BI207" i="4"/>
  <c r="BH207" i="4"/>
  <c r="BG207" i="4"/>
  <c r="BF207" i="4"/>
  <c r="T207" i="4"/>
  <c r="R207" i="4"/>
  <c r="P207" i="4"/>
  <c r="BK207" i="4"/>
  <c r="J207" i="4"/>
  <c r="BE207" i="4" s="1"/>
  <c r="BI201" i="4"/>
  <c r="BH201" i="4"/>
  <c r="BG201" i="4"/>
  <c r="BF201" i="4"/>
  <c r="T201" i="4"/>
  <c r="R201" i="4"/>
  <c r="P201" i="4"/>
  <c r="BK201" i="4"/>
  <c r="J201" i="4"/>
  <c r="BE201" i="4" s="1"/>
  <c r="BI196" i="4"/>
  <c r="BH196" i="4"/>
  <c r="BG196" i="4"/>
  <c r="BF196" i="4"/>
  <c r="T196" i="4"/>
  <c r="R196" i="4"/>
  <c r="P196" i="4"/>
  <c r="BK196" i="4"/>
  <c r="J196" i="4"/>
  <c r="BE196" i="4" s="1"/>
  <c r="BI191" i="4"/>
  <c r="BH191" i="4"/>
  <c r="BG191" i="4"/>
  <c r="BF191" i="4"/>
  <c r="T191" i="4"/>
  <c r="R191" i="4"/>
  <c r="P191" i="4"/>
  <c r="BK191" i="4"/>
  <c r="J191" i="4"/>
  <c r="BE191" i="4" s="1"/>
  <c r="BI187" i="4"/>
  <c r="BH187" i="4"/>
  <c r="BG187" i="4"/>
  <c r="BF187" i="4"/>
  <c r="T187" i="4"/>
  <c r="R187" i="4"/>
  <c r="P187" i="4"/>
  <c r="BK187" i="4"/>
  <c r="J187" i="4"/>
  <c r="BE187" i="4"/>
  <c r="BI185" i="4"/>
  <c r="BH185" i="4"/>
  <c r="BG185" i="4"/>
  <c r="BF185" i="4"/>
  <c r="T185" i="4"/>
  <c r="R185" i="4"/>
  <c r="P185" i="4"/>
  <c r="BK185" i="4"/>
  <c r="J185" i="4"/>
  <c r="BE185" i="4" s="1"/>
  <c r="BI183" i="4"/>
  <c r="BH183" i="4"/>
  <c r="BG183" i="4"/>
  <c r="BF183" i="4"/>
  <c r="T183" i="4"/>
  <c r="R183" i="4"/>
  <c r="P183" i="4"/>
  <c r="BK183" i="4"/>
  <c r="J183" i="4"/>
  <c r="BE183" i="4" s="1"/>
  <c r="BI181" i="4"/>
  <c r="BH181" i="4"/>
  <c r="BG181" i="4"/>
  <c r="BF181" i="4"/>
  <c r="T181" i="4"/>
  <c r="R181" i="4"/>
  <c r="P181" i="4"/>
  <c r="BK181" i="4"/>
  <c r="J181" i="4"/>
  <c r="BE181" i="4" s="1"/>
  <c r="BI177" i="4"/>
  <c r="BH177" i="4"/>
  <c r="BG177" i="4"/>
  <c r="BF177" i="4"/>
  <c r="T177" i="4"/>
  <c r="R177" i="4"/>
  <c r="P177" i="4"/>
  <c r="BK177" i="4"/>
  <c r="J177" i="4"/>
  <c r="BE177" i="4" s="1"/>
  <c r="BI173" i="4"/>
  <c r="BH173" i="4"/>
  <c r="BG173" i="4"/>
  <c r="BF173" i="4"/>
  <c r="T173" i="4"/>
  <c r="R173" i="4"/>
  <c r="P173" i="4"/>
  <c r="BK173" i="4"/>
  <c r="J173" i="4"/>
  <c r="BE173" i="4"/>
  <c r="BI169" i="4"/>
  <c r="BH169" i="4"/>
  <c r="BG169" i="4"/>
  <c r="BF169" i="4"/>
  <c r="T169" i="4"/>
  <c r="R169" i="4"/>
  <c r="P169" i="4"/>
  <c r="BK169" i="4"/>
  <c r="J169" i="4"/>
  <c r="BE169" i="4"/>
  <c r="BI167" i="4"/>
  <c r="BH167" i="4"/>
  <c r="BG167" i="4"/>
  <c r="BF167" i="4"/>
  <c r="T167" i="4"/>
  <c r="R167" i="4"/>
  <c r="P167" i="4"/>
  <c r="BK167" i="4"/>
  <c r="J167" i="4"/>
  <c r="BE167" i="4" s="1"/>
  <c r="BI165" i="4"/>
  <c r="BH165" i="4"/>
  <c r="BG165" i="4"/>
  <c r="BF165" i="4"/>
  <c r="T165" i="4"/>
  <c r="R165" i="4"/>
  <c r="P165" i="4"/>
  <c r="BK165" i="4"/>
  <c r="J165" i="4"/>
  <c r="BE165" i="4" s="1"/>
  <c r="BI161" i="4"/>
  <c r="BH161" i="4"/>
  <c r="BG161" i="4"/>
  <c r="BF161" i="4"/>
  <c r="T161" i="4"/>
  <c r="R161" i="4"/>
  <c r="P161" i="4"/>
  <c r="BK161" i="4"/>
  <c r="J161" i="4"/>
  <c r="BE161" i="4" s="1"/>
  <c r="BI157" i="4"/>
  <c r="BH157" i="4"/>
  <c r="BG157" i="4"/>
  <c r="BF157" i="4"/>
  <c r="T157" i="4"/>
  <c r="R157" i="4"/>
  <c r="P157" i="4"/>
  <c r="BK157" i="4"/>
  <c r="J157" i="4"/>
  <c r="BE157" i="4" s="1"/>
  <c r="BI155" i="4"/>
  <c r="BH155" i="4"/>
  <c r="BG155" i="4"/>
  <c r="BF155" i="4"/>
  <c r="T155" i="4"/>
  <c r="R155" i="4"/>
  <c r="P155" i="4"/>
  <c r="BK155" i="4"/>
  <c r="J155" i="4"/>
  <c r="BE155" i="4" s="1"/>
  <c r="BI153" i="4"/>
  <c r="BH153" i="4"/>
  <c r="BG153" i="4"/>
  <c r="BF153" i="4"/>
  <c r="T153" i="4"/>
  <c r="R153" i="4"/>
  <c r="P153" i="4"/>
  <c r="BK153" i="4"/>
  <c r="J153" i="4"/>
  <c r="BE153" i="4" s="1"/>
  <c r="BI151" i="4"/>
  <c r="BH151" i="4"/>
  <c r="BG151" i="4"/>
  <c r="BF151" i="4"/>
  <c r="T151" i="4"/>
  <c r="R151" i="4"/>
  <c r="P151" i="4"/>
  <c r="BK151" i="4"/>
  <c r="J151" i="4"/>
  <c r="BE151" i="4" s="1"/>
  <c r="BI149" i="4"/>
  <c r="BH149" i="4"/>
  <c r="BG149" i="4"/>
  <c r="BF149" i="4"/>
  <c r="T149" i="4"/>
  <c r="R149" i="4"/>
  <c r="P149" i="4"/>
  <c r="BK149" i="4"/>
  <c r="J149" i="4"/>
  <c r="BE149" i="4" s="1"/>
  <c r="BI147" i="4"/>
  <c r="BH147" i="4"/>
  <c r="BG147" i="4"/>
  <c r="BF147" i="4"/>
  <c r="T147" i="4"/>
  <c r="R147" i="4"/>
  <c r="P147" i="4"/>
  <c r="BK147" i="4"/>
  <c r="J147" i="4"/>
  <c r="BE147" i="4" s="1"/>
  <c r="BI143" i="4"/>
  <c r="BH143" i="4"/>
  <c r="BG143" i="4"/>
  <c r="BF143" i="4"/>
  <c r="T143" i="4"/>
  <c r="R143" i="4"/>
  <c r="P143" i="4"/>
  <c r="BK143" i="4"/>
  <c r="J143" i="4"/>
  <c r="BE143" i="4" s="1"/>
  <c r="BI141" i="4"/>
  <c r="BH141" i="4"/>
  <c r="BG141" i="4"/>
  <c r="BF141" i="4"/>
  <c r="T141" i="4"/>
  <c r="R141" i="4"/>
  <c r="P141" i="4"/>
  <c r="BK141" i="4"/>
  <c r="J141" i="4"/>
  <c r="BE141" i="4" s="1"/>
  <c r="BI139" i="4"/>
  <c r="BH139" i="4"/>
  <c r="BG139" i="4"/>
  <c r="BF139" i="4"/>
  <c r="T139" i="4"/>
  <c r="R139" i="4"/>
  <c r="P139" i="4"/>
  <c r="BK139" i="4"/>
  <c r="J139" i="4"/>
  <c r="BE139" i="4" s="1"/>
  <c r="BI135" i="4"/>
  <c r="BH135" i="4"/>
  <c r="BG135" i="4"/>
  <c r="BF135" i="4"/>
  <c r="T135" i="4"/>
  <c r="R135" i="4"/>
  <c r="P135" i="4"/>
  <c r="BK135" i="4"/>
  <c r="J135" i="4"/>
  <c r="BE135" i="4" s="1"/>
  <c r="BI128" i="4"/>
  <c r="BH128" i="4"/>
  <c r="BG128" i="4"/>
  <c r="BF128" i="4"/>
  <c r="T128" i="4"/>
  <c r="R128" i="4"/>
  <c r="P128" i="4"/>
  <c r="BK128" i="4"/>
  <c r="J128" i="4"/>
  <c r="BE128" i="4" s="1"/>
  <c r="BI125" i="4"/>
  <c r="BH125" i="4"/>
  <c r="BG125" i="4"/>
  <c r="BF125" i="4"/>
  <c r="T125" i="4"/>
  <c r="R125" i="4"/>
  <c r="P125" i="4"/>
  <c r="BK125" i="4"/>
  <c r="J125" i="4"/>
  <c r="BE125" i="4"/>
  <c r="BI121" i="4"/>
  <c r="BH121" i="4"/>
  <c r="BG121" i="4"/>
  <c r="BF121" i="4"/>
  <c r="T121" i="4"/>
  <c r="R121" i="4"/>
  <c r="R120" i="4" s="1"/>
  <c r="P121" i="4"/>
  <c r="BK121" i="4"/>
  <c r="J121" i="4"/>
  <c r="BE121" i="4" s="1"/>
  <c r="BI117" i="4"/>
  <c r="BH117" i="4"/>
  <c r="BG117" i="4"/>
  <c r="BF117" i="4"/>
  <c r="T117" i="4"/>
  <c r="R117" i="4"/>
  <c r="P117" i="4"/>
  <c r="BK117" i="4"/>
  <c r="J117" i="4"/>
  <c r="BE117" i="4" s="1"/>
  <c r="BI113" i="4"/>
  <c r="BH113" i="4"/>
  <c r="BG113" i="4"/>
  <c r="BF113" i="4"/>
  <c r="T113" i="4"/>
  <c r="R113" i="4"/>
  <c r="P113" i="4"/>
  <c r="BK113" i="4"/>
  <c r="J113" i="4"/>
  <c r="BE113" i="4"/>
  <c r="BI109" i="4"/>
  <c r="BH109" i="4"/>
  <c r="BG109" i="4"/>
  <c r="BF109" i="4"/>
  <c r="T109" i="4"/>
  <c r="R109" i="4"/>
  <c r="P109" i="4"/>
  <c r="BK109" i="4"/>
  <c r="J109" i="4"/>
  <c r="BE109" i="4"/>
  <c r="BI105" i="4"/>
  <c r="BH105" i="4"/>
  <c r="BG105" i="4"/>
  <c r="BF105" i="4"/>
  <c r="T105" i="4"/>
  <c r="R105" i="4"/>
  <c r="P105" i="4"/>
  <c r="BK105" i="4"/>
  <c r="J105" i="4"/>
  <c r="BE105" i="4" s="1"/>
  <c r="BI101" i="4"/>
  <c r="BH101" i="4"/>
  <c r="BG101" i="4"/>
  <c r="BF101" i="4"/>
  <c r="T101" i="4"/>
  <c r="R101" i="4"/>
  <c r="P101" i="4"/>
  <c r="BK101" i="4"/>
  <c r="J101" i="4"/>
  <c r="BE101" i="4" s="1"/>
  <c r="BI99" i="4"/>
  <c r="BH99" i="4"/>
  <c r="BG99" i="4"/>
  <c r="BF99" i="4"/>
  <c r="T99" i="4"/>
  <c r="R99" i="4"/>
  <c r="P99" i="4"/>
  <c r="BK99" i="4"/>
  <c r="J99" i="4"/>
  <c r="BE99" i="4" s="1"/>
  <c r="BI95" i="4"/>
  <c r="BH95" i="4"/>
  <c r="BG95" i="4"/>
  <c r="BF95" i="4"/>
  <c r="T95" i="4"/>
  <c r="R95" i="4"/>
  <c r="P95" i="4"/>
  <c r="BK95" i="4"/>
  <c r="J95" i="4"/>
  <c r="BE95" i="4"/>
  <c r="J89" i="4"/>
  <c r="F89" i="4"/>
  <c r="J88" i="4"/>
  <c r="F88" i="4"/>
  <c r="F86" i="4"/>
  <c r="E84" i="4"/>
  <c r="J55" i="4"/>
  <c r="F55" i="4"/>
  <c r="J54" i="4"/>
  <c r="F54" i="4"/>
  <c r="F52" i="4"/>
  <c r="E50" i="4"/>
  <c r="J12" i="4"/>
  <c r="J86" i="4" s="1"/>
  <c r="E7" i="4"/>
  <c r="E82" i="4" s="1"/>
  <c r="J39" i="3"/>
  <c r="J38" i="3"/>
  <c r="AY57" i="1" s="1"/>
  <c r="J37" i="3"/>
  <c r="AX57" i="1"/>
  <c r="BI156" i="3"/>
  <c r="BH156" i="3"/>
  <c r="BG156" i="3"/>
  <c r="BF156" i="3"/>
  <c r="T156" i="3"/>
  <c r="T153" i="3" s="1"/>
  <c r="R156" i="3"/>
  <c r="P156" i="3"/>
  <c r="BK156" i="3"/>
  <c r="J156" i="3"/>
  <c r="BE156" i="3" s="1"/>
  <c r="BI154" i="3"/>
  <c r="BH154" i="3"/>
  <c r="BG154" i="3"/>
  <c r="BF154" i="3"/>
  <c r="T154" i="3"/>
  <c r="R154" i="3"/>
  <c r="R153" i="3"/>
  <c r="P154" i="3"/>
  <c r="P153" i="3" s="1"/>
  <c r="BK154" i="3"/>
  <c r="J154" i="3"/>
  <c r="BE154" i="3" s="1"/>
  <c r="BI151" i="3"/>
  <c r="BH151" i="3"/>
  <c r="BG151" i="3"/>
  <c r="BF151" i="3"/>
  <c r="T151" i="3"/>
  <c r="R151" i="3"/>
  <c r="P151" i="3"/>
  <c r="BK151" i="3"/>
  <c r="J151" i="3"/>
  <c r="BE151" i="3"/>
  <c r="BI149" i="3"/>
  <c r="BH149" i="3"/>
  <c r="BG149" i="3"/>
  <c r="BF149" i="3"/>
  <c r="T149" i="3"/>
  <c r="R149" i="3"/>
  <c r="P149" i="3"/>
  <c r="BK149" i="3"/>
  <c r="J149" i="3"/>
  <c r="BE149" i="3" s="1"/>
  <c r="BI147" i="3"/>
  <c r="BH147" i="3"/>
  <c r="BG147" i="3"/>
  <c r="BF147" i="3"/>
  <c r="T147" i="3"/>
  <c r="R147" i="3"/>
  <c r="P147" i="3"/>
  <c r="BK147" i="3"/>
  <c r="J147" i="3"/>
  <c r="BE147" i="3" s="1"/>
  <c r="BI145" i="3"/>
  <c r="BH145" i="3"/>
  <c r="BG145" i="3"/>
  <c r="BF145" i="3"/>
  <c r="T145" i="3"/>
  <c r="R145" i="3"/>
  <c r="P145" i="3"/>
  <c r="BK145" i="3"/>
  <c r="J145" i="3"/>
  <c r="BE145" i="3"/>
  <c r="BI143" i="3"/>
  <c r="BH143" i="3"/>
  <c r="BG143" i="3"/>
  <c r="BF143" i="3"/>
  <c r="T143" i="3"/>
  <c r="R143" i="3"/>
  <c r="P143" i="3"/>
  <c r="BK143" i="3"/>
  <c r="J143" i="3"/>
  <c r="BE143" i="3" s="1"/>
  <c r="BI141" i="3"/>
  <c r="BH141" i="3"/>
  <c r="BG141" i="3"/>
  <c r="BF141" i="3"/>
  <c r="T141" i="3"/>
  <c r="R141" i="3"/>
  <c r="P141" i="3"/>
  <c r="BK141" i="3"/>
  <c r="J141" i="3"/>
  <c r="BE141" i="3"/>
  <c r="BI139" i="3"/>
  <c r="BH139" i="3"/>
  <c r="BG139" i="3"/>
  <c r="BF139" i="3"/>
  <c r="T139" i="3"/>
  <c r="R139" i="3"/>
  <c r="P139" i="3"/>
  <c r="BK139" i="3"/>
  <c r="J139" i="3"/>
  <c r="BE139" i="3"/>
  <c r="BI137" i="3"/>
  <c r="BH137" i="3"/>
  <c r="BG137" i="3"/>
  <c r="BF137" i="3"/>
  <c r="T137" i="3"/>
  <c r="R137" i="3"/>
  <c r="P137" i="3"/>
  <c r="BK137" i="3"/>
  <c r="J137" i="3"/>
  <c r="BE137" i="3" s="1"/>
  <c r="BI135" i="3"/>
  <c r="BH135" i="3"/>
  <c r="BG135" i="3"/>
  <c r="BF135" i="3"/>
  <c r="T135" i="3"/>
  <c r="R135" i="3"/>
  <c r="P135" i="3"/>
  <c r="BK135" i="3"/>
  <c r="J135" i="3"/>
  <c r="BE135" i="3"/>
  <c r="BI133" i="3"/>
  <c r="BH133" i="3"/>
  <c r="BG133" i="3"/>
  <c r="BF133" i="3"/>
  <c r="T133" i="3"/>
  <c r="R133" i="3"/>
  <c r="P133" i="3"/>
  <c r="BK133" i="3"/>
  <c r="J133" i="3"/>
  <c r="BE133" i="3" s="1"/>
  <c r="BI131" i="3"/>
  <c r="BH131" i="3"/>
  <c r="BG131" i="3"/>
  <c r="BF131" i="3"/>
  <c r="T131" i="3"/>
  <c r="R131" i="3"/>
  <c r="P131" i="3"/>
  <c r="BK131" i="3"/>
  <c r="J131" i="3"/>
  <c r="BE131" i="3"/>
  <c r="BI129" i="3"/>
  <c r="BH129" i="3"/>
  <c r="BG129" i="3"/>
  <c r="BF129" i="3"/>
  <c r="T129" i="3"/>
  <c r="R129" i="3"/>
  <c r="P129" i="3"/>
  <c r="BK129" i="3"/>
  <c r="J129" i="3"/>
  <c r="BE129" i="3" s="1"/>
  <c r="BI127" i="3"/>
  <c r="BH127" i="3"/>
  <c r="BG127" i="3"/>
  <c r="BF127" i="3"/>
  <c r="T127" i="3"/>
  <c r="R127" i="3"/>
  <c r="P127" i="3"/>
  <c r="BK127" i="3"/>
  <c r="J127" i="3"/>
  <c r="BE127" i="3" s="1"/>
  <c r="BI125" i="3"/>
  <c r="BH125" i="3"/>
  <c r="BG125" i="3"/>
  <c r="BF125" i="3"/>
  <c r="T125" i="3"/>
  <c r="R125" i="3"/>
  <c r="P125" i="3"/>
  <c r="BK125" i="3"/>
  <c r="J125" i="3"/>
  <c r="BE125" i="3" s="1"/>
  <c r="BI123" i="3"/>
  <c r="BH123" i="3"/>
  <c r="BG123" i="3"/>
  <c r="BF123" i="3"/>
  <c r="T123" i="3"/>
  <c r="R123" i="3"/>
  <c r="P123" i="3"/>
  <c r="BK123" i="3"/>
  <c r="J123" i="3"/>
  <c r="BE123" i="3" s="1"/>
  <c r="BI121" i="3"/>
  <c r="BH121" i="3"/>
  <c r="BG121" i="3"/>
  <c r="BF121" i="3"/>
  <c r="T121" i="3"/>
  <c r="R121" i="3"/>
  <c r="P121" i="3"/>
  <c r="BK121" i="3"/>
  <c r="J121" i="3"/>
  <c r="BE121" i="3"/>
  <c r="BI119" i="3"/>
  <c r="BH119" i="3"/>
  <c r="BG119" i="3"/>
  <c r="BF119" i="3"/>
  <c r="T119" i="3"/>
  <c r="R119" i="3"/>
  <c r="P119" i="3"/>
  <c r="BK119" i="3"/>
  <c r="J119" i="3"/>
  <c r="BE119" i="3" s="1"/>
  <c r="BI117" i="3"/>
  <c r="BH117" i="3"/>
  <c r="BG117" i="3"/>
  <c r="BF117" i="3"/>
  <c r="T117" i="3"/>
  <c r="R117" i="3"/>
  <c r="P117" i="3"/>
  <c r="BK117" i="3"/>
  <c r="J117" i="3"/>
  <c r="BE117" i="3" s="1"/>
  <c r="BI115" i="3"/>
  <c r="BH115" i="3"/>
  <c r="BG115" i="3"/>
  <c r="BF115" i="3"/>
  <c r="T115" i="3"/>
  <c r="R115" i="3"/>
  <c r="P115" i="3"/>
  <c r="BK115" i="3"/>
  <c r="J115" i="3"/>
  <c r="BE115" i="3"/>
  <c r="BI113" i="3"/>
  <c r="BH113" i="3"/>
  <c r="BG113" i="3"/>
  <c r="BF113" i="3"/>
  <c r="T113" i="3"/>
  <c r="R113" i="3"/>
  <c r="P113" i="3"/>
  <c r="BK113" i="3"/>
  <c r="J113" i="3"/>
  <c r="BE113" i="3" s="1"/>
  <c r="BI111" i="3"/>
  <c r="BH111" i="3"/>
  <c r="BG111" i="3"/>
  <c r="BF111" i="3"/>
  <c r="T111" i="3"/>
  <c r="R111" i="3"/>
  <c r="P111" i="3"/>
  <c r="BK111" i="3"/>
  <c r="J111" i="3"/>
  <c r="BE111" i="3" s="1"/>
  <c r="BI109" i="3"/>
  <c r="BH109" i="3"/>
  <c r="BG109" i="3"/>
  <c r="BF109" i="3"/>
  <c r="T109" i="3"/>
  <c r="R109" i="3"/>
  <c r="P109" i="3"/>
  <c r="BK109" i="3"/>
  <c r="J109" i="3"/>
  <c r="BE109" i="3"/>
  <c r="BI107" i="3"/>
  <c r="BH107" i="3"/>
  <c r="BG107" i="3"/>
  <c r="BF107" i="3"/>
  <c r="T107" i="3"/>
  <c r="R107" i="3"/>
  <c r="P107" i="3"/>
  <c r="BK107" i="3"/>
  <c r="J107" i="3"/>
  <c r="BE107" i="3" s="1"/>
  <c r="BI105" i="3"/>
  <c r="BH105" i="3"/>
  <c r="BG105" i="3"/>
  <c r="BF105" i="3"/>
  <c r="T105" i="3"/>
  <c r="R105" i="3"/>
  <c r="P105" i="3"/>
  <c r="BK105" i="3"/>
  <c r="J105" i="3"/>
  <c r="BE105" i="3" s="1"/>
  <c r="BI103" i="3"/>
  <c r="BH103" i="3"/>
  <c r="BG103" i="3"/>
  <c r="BF103" i="3"/>
  <c r="T103" i="3"/>
  <c r="R103" i="3"/>
  <c r="P103" i="3"/>
  <c r="BK103" i="3"/>
  <c r="J103" i="3"/>
  <c r="BE103" i="3"/>
  <c r="BI101" i="3"/>
  <c r="BH101" i="3"/>
  <c r="BG101" i="3"/>
  <c r="BF101" i="3"/>
  <c r="T101" i="3"/>
  <c r="R101" i="3"/>
  <c r="P101" i="3"/>
  <c r="BK101" i="3"/>
  <c r="J101" i="3"/>
  <c r="BE101" i="3" s="1"/>
  <c r="BI99" i="3"/>
  <c r="BH99" i="3"/>
  <c r="BG99" i="3"/>
  <c r="BF99" i="3"/>
  <c r="T99" i="3"/>
  <c r="R99" i="3"/>
  <c r="P99" i="3"/>
  <c r="BK99" i="3"/>
  <c r="J99" i="3"/>
  <c r="BE99" i="3"/>
  <c r="BI97" i="3"/>
  <c r="BH97" i="3"/>
  <c r="BG97" i="3"/>
  <c r="BF97" i="3"/>
  <c r="T97" i="3"/>
  <c r="R97" i="3"/>
  <c r="P97" i="3"/>
  <c r="BK97" i="3"/>
  <c r="J97" i="3"/>
  <c r="BE97" i="3" s="1"/>
  <c r="BI95" i="3"/>
  <c r="BH95" i="3"/>
  <c r="BG95" i="3"/>
  <c r="BF95" i="3"/>
  <c r="T95" i="3"/>
  <c r="R95" i="3"/>
  <c r="P95" i="3"/>
  <c r="BK95" i="3"/>
  <c r="J95" i="3"/>
  <c r="BE95" i="3" s="1"/>
  <c r="BI93" i="3"/>
  <c r="BH93" i="3"/>
  <c r="BG93" i="3"/>
  <c r="BF93" i="3"/>
  <c r="T93" i="3"/>
  <c r="R93" i="3"/>
  <c r="P93" i="3"/>
  <c r="BK93" i="3"/>
  <c r="J93" i="3"/>
  <c r="BE93" i="3" s="1"/>
  <c r="BI91" i="3"/>
  <c r="BH91" i="3"/>
  <c r="BG91" i="3"/>
  <c r="BF91" i="3"/>
  <c r="T91" i="3"/>
  <c r="R91" i="3"/>
  <c r="P91" i="3"/>
  <c r="BK91" i="3"/>
  <c r="J91" i="3"/>
  <c r="BE91" i="3" s="1"/>
  <c r="BI89" i="3"/>
  <c r="BH89" i="3"/>
  <c r="BG89" i="3"/>
  <c r="BF89" i="3"/>
  <c r="T89" i="3"/>
  <c r="R89" i="3"/>
  <c r="P89" i="3"/>
  <c r="BK89" i="3"/>
  <c r="J89" i="3"/>
  <c r="BE89" i="3" s="1"/>
  <c r="J84" i="3"/>
  <c r="F84" i="3"/>
  <c r="J83" i="3"/>
  <c r="F83" i="3"/>
  <c r="F81" i="3"/>
  <c r="E79" i="3"/>
  <c r="J59" i="3"/>
  <c r="F59" i="3"/>
  <c r="J58" i="3"/>
  <c r="F58" i="3"/>
  <c r="F56" i="3"/>
  <c r="E54" i="3"/>
  <c r="J14" i="3"/>
  <c r="J81" i="3" s="1"/>
  <c r="J56" i="3"/>
  <c r="E7" i="3"/>
  <c r="E50" i="3" s="1"/>
  <c r="J37" i="2"/>
  <c r="J36" i="2"/>
  <c r="AY56" i="1" s="1"/>
  <c r="J35" i="2"/>
  <c r="AX56" i="1" s="1"/>
  <c r="BI433" i="2"/>
  <c r="BH433" i="2"/>
  <c r="BG433" i="2"/>
  <c r="BF433" i="2"/>
  <c r="T433" i="2"/>
  <c r="R433" i="2"/>
  <c r="P433" i="2"/>
  <c r="BK433" i="2"/>
  <c r="J433" i="2"/>
  <c r="BE433" i="2" s="1"/>
  <c r="BI425" i="2"/>
  <c r="BH425" i="2"/>
  <c r="BG425" i="2"/>
  <c r="BF425" i="2"/>
  <c r="T425" i="2"/>
  <c r="R425" i="2"/>
  <c r="P425" i="2"/>
  <c r="BK425" i="2"/>
  <c r="J425" i="2"/>
  <c r="BE425" i="2" s="1"/>
  <c r="BI413" i="2"/>
  <c r="BH413" i="2"/>
  <c r="BG413" i="2"/>
  <c r="BF413" i="2"/>
  <c r="T413" i="2"/>
  <c r="R413" i="2"/>
  <c r="P413" i="2"/>
  <c r="BK413" i="2"/>
  <c r="J413" i="2"/>
  <c r="BE413" i="2" s="1"/>
  <c r="BI409" i="2"/>
  <c r="BH409" i="2"/>
  <c r="BG409" i="2"/>
  <c r="BF409" i="2"/>
  <c r="T409" i="2"/>
  <c r="R409" i="2"/>
  <c r="P409" i="2"/>
  <c r="BK409" i="2"/>
  <c r="J409" i="2"/>
  <c r="BE409" i="2" s="1"/>
  <c r="BI407" i="2"/>
  <c r="BH407" i="2"/>
  <c r="BG407" i="2"/>
  <c r="BF407" i="2"/>
  <c r="T407" i="2"/>
  <c r="R407" i="2"/>
  <c r="P407" i="2"/>
  <c r="BK407" i="2"/>
  <c r="J407" i="2"/>
  <c r="BE407" i="2"/>
  <c r="BI404" i="2"/>
  <c r="BH404" i="2"/>
  <c r="BG404" i="2"/>
  <c r="BF404" i="2"/>
  <c r="T404" i="2"/>
  <c r="R404" i="2"/>
  <c r="P404" i="2"/>
  <c r="BK404" i="2"/>
  <c r="J404" i="2"/>
  <c r="BE404" i="2" s="1"/>
  <c r="BI402" i="2"/>
  <c r="BH402" i="2"/>
  <c r="BG402" i="2"/>
  <c r="BF402" i="2"/>
  <c r="T402" i="2"/>
  <c r="R402" i="2"/>
  <c r="P402" i="2"/>
  <c r="BK402" i="2"/>
  <c r="J402" i="2"/>
  <c r="BE402" i="2"/>
  <c r="BI399" i="2"/>
  <c r="BH399" i="2"/>
  <c r="BG399" i="2"/>
  <c r="BF399" i="2"/>
  <c r="T399" i="2"/>
  <c r="R399" i="2"/>
  <c r="P399" i="2"/>
  <c r="BK399" i="2"/>
  <c r="J399" i="2"/>
  <c r="BE399" i="2" s="1"/>
  <c r="BI397" i="2"/>
  <c r="BH397" i="2"/>
  <c r="BG397" i="2"/>
  <c r="BF397" i="2"/>
  <c r="T397" i="2"/>
  <c r="R397" i="2"/>
  <c r="P397" i="2"/>
  <c r="BK397" i="2"/>
  <c r="J397" i="2"/>
  <c r="BE397" i="2" s="1"/>
  <c r="BI387" i="2"/>
  <c r="BH387" i="2"/>
  <c r="BG387" i="2"/>
  <c r="BF387" i="2"/>
  <c r="T387" i="2"/>
  <c r="R387" i="2"/>
  <c r="P387" i="2"/>
  <c r="BK387" i="2"/>
  <c r="J387" i="2"/>
  <c r="BE387" i="2" s="1"/>
  <c r="BI377" i="2"/>
  <c r="BH377" i="2"/>
  <c r="BG377" i="2"/>
  <c r="BF377" i="2"/>
  <c r="T377" i="2"/>
  <c r="R377" i="2"/>
  <c r="P377" i="2"/>
  <c r="BK377" i="2"/>
  <c r="J377" i="2"/>
  <c r="BE377" i="2" s="1"/>
  <c r="BI375" i="2"/>
  <c r="BH375" i="2"/>
  <c r="BG375" i="2"/>
  <c r="BF375" i="2"/>
  <c r="T375" i="2"/>
  <c r="R375" i="2"/>
  <c r="P375" i="2"/>
  <c r="BK375" i="2"/>
  <c r="J375" i="2"/>
  <c r="BE375" i="2" s="1"/>
  <c r="BI373" i="2"/>
  <c r="BH373" i="2"/>
  <c r="BG373" i="2"/>
  <c r="BF373" i="2"/>
  <c r="T373" i="2"/>
  <c r="R373" i="2"/>
  <c r="P373" i="2"/>
  <c r="BK373" i="2"/>
  <c r="J373" i="2"/>
  <c r="BE373" i="2" s="1"/>
  <c r="BI371" i="2"/>
  <c r="BH371" i="2"/>
  <c r="BG371" i="2"/>
  <c r="BF371" i="2"/>
  <c r="T371" i="2"/>
  <c r="R371" i="2"/>
  <c r="P371" i="2"/>
  <c r="BK371" i="2"/>
  <c r="J371" i="2"/>
  <c r="BE371" i="2" s="1"/>
  <c r="BI369" i="2"/>
  <c r="BH369" i="2"/>
  <c r="BG369" i="2"/>
  <c r="BF369" i="2"/>
  <c r="T369" i="2"/>
  <c r="R369" i="2"/>
  <c r="P369" i="2"/>
  <c r="BK369" i="2"/>
  <c r="J369" i="2"/>
  <c r="BE369" i="2" s="1"/>
  <c r="BI367" i="2"/>
  <c r="BH367" i="2"/>
  <c r="BG367" i="2"/>
  <c r="BF367" i="2"/>
  <c r="T367" i="2"/>
  <c r="R367" i="2"/>
  <c r="P367" i="2"/>
  <c r="BK367" i="2"/>
  <c r="J367" i="2"/>
  <c r="BE367" i="2" s="1"/>
  <c r="BI365" i="2"/>
  <c r="BH365" i="2"/>
  <c r="BG365" i="2"/>
  <c r="BF365" i="2"/>
  <c r="T365" i="2"/>
  <c r="R365" i="2"/>
  <c r="P365" i="2"/>
  <c r="BK365" i="2"/>
  <c r="J365" i="2"/>
  <c r="BE365" i="2" s="1"/>
  <c r="BI363" i="2"/>
  <c r="BH363" i="2"/>
  <c r="BG363" i="2"/>
  <c r="BF363" i="2"/>
  <c r="T363" i="2"/>
  <c r="R363" i="2"/>
  <c r="P363" i="2"/>
  <c r="BK363" i="2"/>
  <c r="J363" i="2"/>
  <c r="BE363" i="2" s="1"/>
  <c r="BI361" i="2"/>
  <c r="BH361" i="2"/>
  <c r="BG361" i="2"/>
  <c r="BF361" i="2"/>
  <c r="T361" i="2"/>
  <c r="R361" i="2"/>
  <c r="P361" i="2"/>
  <c r="BK361" i="2"/>
  <c r="J361" i="2"/>
  <c r="BE361" i="2" s="1"/>
  <c r="BI359" i="2"/>
  <c r="BH359" i="2"/>
  <c r="BG359" i="2"/>
  <c r="BF359" i="2"/>
  <c r="T359" i="2"/>
  <c r="R359" i="2"/>
  <c r="P359" i="2"/>
  <c r="BK359" i="2"/>
  <c r="J359" i="2"/>
  <c r="BE359" i="2" s="1"/>
  <c r="BI357" i="2"/>
  <c r="BH357" i="2"/>
  <c r="BG357" i="2"/>
  <c r="BF357" i="2"/>
  <c r="T357" i="2"/>
  <c r="R357" i="2"/>
  <c r="P357" i="2"/>
  <c r="BK357" i="2"/>
  <c r="J357" i="2"/>
  <c r="BE357" i="2" s="1"/>
  <c r="BI354" i="2"/>
  <c r="BH354" i="2"/>
  <c r="BG354" i="2"/>
  <c r="BF354" i="2"/>
  <c r="T354" i="2"/>
  <c r="R354" i="2"/>
  <c r="P354" i="2"/>
  <c r="BK354" i="2"/>
  <c r="J354" i="2"/>
  <c r="BE354" i="2" s="1"/>
  <c r="BI352" i="2"/>
  <c r="BH352" i="2"/>
  <c r="BG352" i="2"/>
  <c r="BF352" i="2"/>
  <c r="T352" i="2"/>
  <c r="R352" i="2"/>
  <c r="P352" i="2"/>
  <c r="BK352" i="2"/>
  <c r="J352" i="2"/>
  <c r="BE352" i="2"/>
  <c r="BI345" i="2"/>
  <c r="BH345" i="2"/>
  <c r="BG345" i="2"/>
  <c r="BF345" i="2"/>
  <c r="T345" i="2"/>
  <c r="R345" i="2"/>
  <c r="P345" i="2"/>
  <c r="BK345" i="2"/>
  <c r="J345" i="2"/>
  <c r="BE345" i="2" s="1"/>
  <c r="BI342" i="2"/>
  <c r="BH342" i="2"/>
  <c r="BG342" i="2"/>
  <c r="BF342" i="2"/>
  <c r="T342" i="2"/>
  <c r="R342" i="2"/>
  <c r="P342" i="2"/>
  <c r="BK342" i="2"/>
  <c r="J342" i="2"/>
  <c r="BE342" i="2"/>
  <c r="BI340" i="2"/>
  <c r="BH340" i="2"/>
  <c r="BG340" i="2"/>
  <c r="BF340" i="2"/>
  <c r="T340" i="2"/>
  <c r="R340" i="2"/>
  <c r="P340" i="2"/>
  <c r="BK340" i="2"/>
  <c r="J340" i="2"/>
  <c r="BE340" i="2" s="1"/>
  <c r="BI338" i="2"/>
  <c r="BH338" i="2"/>
  <c r="BG338" i="2"/>
  <c r="BF338" i="2"/>
  <c r="T338" i="2"/>
  <c r="R338" i="2"/>
  <c r="P338" i="2"/>
  <c r="BK338" i="2"/>
  <c r="J338" i="2"/>
  <c r="BE338" i="2" s="1"/>
  <c r="BI330" i="2"/>
  <c r="BH330" i="2"/>
  <c r="BG330" i="2"/>
  <c r="BF330" i="2"/>
  <c r="T330" i="2"/>
  <c r="R330" i="2"/>
  <c r="P330" i="2"/>
  <c r="BK330" i="2"/>
  <c r="J330" i="2"/>
  <c r="BE330" i="2" s="1"/>
  <c r="BI322" i="2"/>
  <c r="BH322" i="2"/>
  <c r="BG322" i="2"/>
  <c r="BF322" i="2"/>
  <c r="T322" i="2"/>
  <c r="R322" i="2"/>
  <c r="P322" i="2"/>
  <c r="BK322" i="2"/>
  <c r="J322" i="2"/>
  <c r="BE322" i="2" s="1"/>
  <c r="BI320" i="2"/>
  <c r="BH320" i="2"/>
  <c r="BG320" i="2"/>
  <c r="BF320" i="2"/>
  <c r="T320" i="2"/>
  <c r="R320" i="2"/>
  <c r="P320" i="2"/>
  <c r="BK320" i="2"/>
  <c r="J320" i="2"/>
  <c r="BE320" i="2" s="1"/>
  <c r="BI317" i="2"/>
  <c r="BH317" i="2"/>
  <c r="BG317" i="2"/>
  <c r="BF317" i="2"/>
  <c r="T317" i="2"/>
  <c r="R317" i="2"/>
  <c r="P317" i="2"/>
  <c r="BK317" i="2"/>
  <c r="J317" i="2"/>
  <c r="BE317" i="2" s="1"/>
  <c r="BI315" i="2"/>
  <c r="BH315" i="2"/>
  <c r="BG315" i="2"/>
  <c r="BF315" i="2"/>
  <c r="T315" i="2"/>
  <c r="R315" i="2"/>
  <c r="P315" i="2"/>
  <c r="BK315" i="2"/>
  <c r="J315" i="2"/>
  <c r="BE315" i="2"/>
  <c r="BI312" i="2"/>
  <c r="BH312" i="2"/>
  <c r="BG312" i="2"/>
  <c r="BF312" i="2"/>
  <c r="T312" i="2"/>
  <c r="T311" i="2" s="1"/>
  <c r="R312" i="2"/>
  <c r="R311" i="2" s="1"/>
  <c r="P312" i="2"/>
  <c r="P311" i="2" s="1"/>
  <c r="BK312" i="2"/>
  <c r="BK311" i="2" s="1"/>
  <c r="J312" i="2"/>
  <c r="BE312" i="2" s="1"/>
  <c r="BI308" i="2"/>
  <c r="BH308" i="2"/>
  <c r="BG308" i="2"/>
  <c r="BF308" i="2"/>
  <c r="T308" i="2"/>
  <c r="R308" i="2"/>
  <c r="P308" i="2"/>
  <c r="BK308" i="2"/>
  <c r="J308" i="2"/>
  <c r="BE308" i="2"/>
  <c r="BI306" i="2"/>
  <c r="BH306" i="2"/>
  <c r="BG306" i="2"/>
  <c r="BF306" i="2"/>
  <c r="T306" i="2"/>
  <c r="R306" i="2"/>
  <c r="P306" i="2"/>
  <c r="BK306" i="2"/>
  <c r="J306" i="2"/>
  <c r="BE306" i="2" s="1"/>
  <c r="BI303" i="2"/>
  <c r="BH303" i="2"/>
  <c r="BG303" i="2"/>
  <c r="BF303" i="2"/>
  <c r="T303" i="2"/>
  <c r="R303" i="2"/>
  <c r="P303" i="2"/>
  <c r="BK303" i="2"/>
  <c r="J303" i="2"/>
  <c r="BE303" i="2" s="1"/>
  <c r="BI299" i="2"/>
  <c r="BH299" i="2"/>
  <c r="BG299" i="2"/>
  <c r="BF299" i="2"/>
  <c r="T299" i="2"/>
  <c r="R299" i="2"/>
  <c r="P299" i="2"/>
  <c r="BK299" i="2"/>
  <c r="J299" i="2"/>
  <c r="BE299" i="2" s="1"/>
  <c r="BI295" i="2"/>
  <c r="BH295" i="2"/>
  <c r="BG295" i="2"/>
  <c r="BF295" i="2"/>
  <c r="T295" i="2"/>
  <c r="R295" i="2"/>
  <c r="P295" i="2"/>
  <c r="BK295" i="2"/>
  <c r="J295" i="2"/>
  <c r="BE295" i="2" s="1"/>
  <c r="BI292" i="2"/>
  <c r="BH292" i="2"/>
  <c r="BG292" i="2"/>
  <c r="BF292" i="2"/>
  <c r="T292" i="2"/>
  <c r="R292" i="2"/>
  <c r="P292" i="2"/>
  <c r="BK292" i="2"/>
  <c r="J292" i="2"/>
  <c r="BE292" i="2" s="1"/>
  <c r="BI290" i="2"/>
  <c r="BH290" i="2"/>
  <c r="BG290" i="2"/>
  <c r="BF290" i="2"/>
  <c r="T290" i="2"/>
  <c r="R290" i="2"/>
  <c r="P290" i="2"/>
  <c r="BK290" i="2"/>
  <c r="J290" i="2"/>
  <c r="BE290" i="2" s="1"/>
  <c r="BI281" i="2"/>
  <c r="BH281" i="2"/>
  <c r="BG281" i="2"/>
  <c r="BF281" i="2"/>
  <c r="T281" i="2"/>
  <c r="R281" i="2"/>
  <c r="P281" i="2"/>
  <c r="BK281" i="2"/>
  <c r="J281" i="2"/>
  <c r="BE281" i="2" s="1"/>
  <c r="BI276" i="2"/>
  <c r="BH276" i="2"/>
  <c r="BG276" i="2"/>
  <c r="BF276" i="2"/>
  <c r="T276" i="2"/>
  <c r="R276" i="2"/>
  <c r="P276" i="2"/>
  <c r="BK276" i="2"/>
  <c r="J276" i="2"/>
  <c r="BE276" i="2"/>
  <c r="BI271" i="2"/>
  <c r="BH271" i="2"/>
  <c r="BG271" i="2"/>
  <c r="BF271" i="2"/>
  <c r="T271" i="2"/>
  <c r="R271" i="2"/>
  <c r="P271" i="2"/>
  <c r="BK271" i="2"/>
  <c r="J271" i="2"/>
  <c r="BE271" i="2" s="1"/>
  <c r="BI267" i="2"/>
  <c r="BH267" i="2"/>
  <c r="BG267" i="2"/>
  <c r="BF267" i="2"/>
  <c r="T267" i="2"/>
  <c r="R267" i="2"/>
  <c r="P267" i="2"/>
  <c r="BK267" i="2"/>
  <c r="J267" i="2"/>
  <c r="BE267" i="2" s="1"/>
  <c r="BI264" i="2"/>
  <c r="BH264" i="2"/>
  <c r="BG264" i="2"/>
  <c r="BF264" i="2"/>
  <c r="T264" i="2"/>
  <c r="R264" i="2"/>
  <c r="P264" i="2"/>
  <c r="BK264" i="2"/>
  <c r="J264" i="2"/>
  <c r="BE264" i="2" s="1"/>
  <c r="BI261" i="2"/>
  <c r="BH261" i="2"/>
  <c r="BG261" i="2"/>
  <c r="BF261" i="2"/>
  <c r="T261" i="2"/>
  <c r="R261" i="2"/>
  <c r="P261" i="2"/>
  <c r="BK261" i="2"/>
  <c r="J261" i="2"/>
  <c r="BE261" i="2" s="1"/>
  <c r="BI258" i="2"/>
  <c r="BH258" i="2"/>
  <c r="BG258" i="2"/>
  <c r="BF258" i="2"/>
  <c r="T258" i="2"/>
  <c r="R258" i="2"/>
  <c r="P258" i="2"/>
  <c r="BK258" i="2"/>
  <c r="J258" i="2"/>
  <c r="BE258" i="2" s="1"/>
  <c r="BI255" i="2"/>
  <c r="BH255" i="2"/>
  <c r="BG255" i="2"/>
  <c r="BF255" i="2"/>
  <c r="T255" i="2"/>
  <c r="R255" i="2"/>
  <c r="P255" i="2"/>
  <c r="BK255" i="2"/>
  <c r="J255" i="2"/>
  <c r="BE255" i="2" s="1"/>
  <c r="BI252" i="2"/>
  <c r="BH252" i="2"/>
  <c r="BG252" i="2"/>
  <c r="BF252" i="2"/>
  <c r="T252" i="2"/>
  <c r="R252" i="2"/>
  <c r="P252" i="2"/>
  <c r="BK252" i="2"/>
  <c r="J252" i="2"/>
  <c r="BE252" i="2" s="1"/>
  <c r="BI249" i="2"/>
  <c r="BH249" i="2"/>
  <c r="BG249" i="2"/>
  <c r="BF249" i="2"/>
  <c r="T249" i="2"/>
  <c r="R249" i="2"/>
  <c r="P249" i="2"/>
  <c r="BK249" i="2"/>
  <c r="J249" i="2"/>
  <c r="BE249" i="2" s="1"/>
  <c r="BI247" i="2"/>
  <c r="BH247" i="2"/>
  <c r="BG247" i="2"/>
  <c r="BF247" i="2"/>
  <c r="T247" i="2"/>
  <c r="R247" i="2"/>
  <c r="P247" i="2"/>
  <c r="BK247" i="2"/>
  <c r="J247" i="2"/>
  <c r="BE247" i="2"/>
  <c r="BI245" i="2"/>
  <c r="BH245" i="2"/>
  <c r="BG245" i="2"/>
  <c r="BF245" i="2"/>
  <c r="T245" i="2"/>
  <c r="R245" i="2"/>
  <c r="P245" i="2"/>
  <c r="BK245" i="2"/>
  <c r="J245" i="2"/>
  <c r="BE245" i="2" s="1"/>
  <c r="BI243" i="2"/>
  <c r="BH243" i="2"/>
  <c r="BG243" i="2"/>
  <c r="BF243" i="2"/>
  <c r="T243" i="2"/>
  <c r="R243" i="2"/>
  <c r="P243" i="2"/>
  <c r="BK243" i="2"/>
  <c r="J243" i="2"/>
  <c r="BE243" i="2"/>
  <c r="BI241" i="2"/>
  <c r="BH241" i="2"/>
  <c r="BG241" i="2"/>
  <c r="BF241" i="2"/>
  <c r="T241" i="2"/>
  <c r="R241" i="2"/>
  <c r="P241" i="2"/>
  <c r="BK241" i="2"/>
  <c r="J241" i="2"/>
  <c r="BE241" i="2" s="1"/>
  <c r="BI237" i="2"/>
  <c r="BH237" i="2"/>
  <c r="BG237" i="2"/>
  <c r="BF237" i="2"/>
  <c r="T237" i="2"/>
  <c r="R237" i="2"/>
  <c r="P237" i="2"/>
  <c r="BK237" i="2"/>
  <c r="J237" i="2"/>
  <c r="BE237" i="2" s="1"/>
  <c r="BI233" i="2"/>
  <c r="BH233" i="2"/>
  <c r="BG233" i="2"/>
  <c r="BF233" i="2"/>
  <c r="T233" i="2"/>
  <c r="R233" i="2"/>
  <c r="P233" i="2"/>
  <c r="BK233" i="2"/>
  <c r="J233" i="2"/>
  <c r="BE233" i="2" s="1"/>
  <c r="BI229" i="2"/>
  <c r="BH229" i="2"/>
  <c r="BG229" i="2"/>
  <c r="BF229" i="2"/>
  <c r="T229" i="2"/>
  <c r="R229" i="2"/>
  <c r="P229" i="2"/>
  <c r="BK229" i="2"/>
  <c r="J229" i="2"/>
  <c r="BE229" i="2" s="1"/>
  <c r="BI225" i="2"/>
  <c r="BH225" i="2"/>
  <c r="BG225" i="2"/>
  <c r="BF225" i="2"/>
  <c r="T225" i="2"/>
  <c r="R225" i="2"/>
  <c r="P225" i="2"/>
  <c r="BK225" i="2"/>
  <c r="J225" i="2"/>
  <c r="BE225" i="2" s="1"/>
  <c r="BI221" i="2"/>
  <c r="BH221" i="2"/>
  <c r="BG221" i="2"/>
  <c r="BF221" i="2"/>
  <c r="T221" i="2"/>
  <c r="R221" i="2"/>
  <c r="P221" i="2"/>
  <c r="BK221" i="2"/>
  <c r="J221" i="2"/>
  <c r="BE221" i="2" s="1"/>
  <c r="BI216" i="2"/>
  <c r="BH216" i="2"/>
  <c r="BG216" i="2"/>
  <c r="BF216" i="2"/>
  <c r="T216" i="2"/>
  <c r="R216" i="2"/>
  <c r="P216" i="2"/>
  <c r="BK216" i="2"/>
  <c r="J216" i="2"/>
  <c r="BE216" i="2" s="1"/>
  <c r="BI211" i="2"/>
  <c r="BH211" i="2"/>
  <c r="BG211" i="2"/>
  <c r="BF211" i="2"/>
  <c r="T211" i="2"/>
  <c r="R211" i="2"/>
  <c r="P211" i="2"/>
  <c r="BK211" i="2"/>
  <c r="J211" i="2"/>
  <c r="BE211" i="2" s="1"/>
  <c r="BI209" i="2"/>
  <c r="BH209" i="2"/>
  <c r="BG209" i="2"/>
  <c r="BF209" i="2"/>
  <c r="T209" i="2"/>
  <c r="R209" i="2"/>
  <c r="P209" i="2"/>
  <c r="BK209" i="2"/>
  <c r="J209" i="2"/>
  <c r="BE209" i="2" s="1"/>
  <c r="BI207" i="2"/>
  <c r="BH207" i="2"/>
  <c r="BG207" i="2"/>
  <c r="BF207" i="2"/>
  <c r="T207" i="2"/>
  <c r="R207" i="2"/>
  <c r="P207" i="2"/>
  <c r="BK207" i="2"/>
  <c r="J207" i="2"/>
  <c r="BE207" i="2" s="1"/>
  <c r="BI204" i="2"/>
  <c r="BH204" i="2"/>
  <c r="BG204" i="2"/>
  <c r="BF204" i="2"/>
  <c r="T204" i="2"/>
  <c r="R204" i="2"/>
  <c r="P204" i="2"/>
  <c r="BK204" i="2"/>
  <c r="J204" i="2"/>
  <c r="BE204" i="2" s="1"/>
  <c r="BI199" i="2"/>
  <c r="BH199" i="2"/>
  <c r="BG199" i="2"/>
  <c r="BF199" i="2"/>
  <c r="T199" i="2"/>
  <c r="R199" i="2"/>
  <c r="P199" i="2"/>
  <c r="BK199" i="2"/>
  <c r="J199" i="2"/>
  <c r="BE199" i="2" s="1"/>
  <c r="BI194" i="2"/>
  <c r="BH194" i="2"/>
  <c r="BG194" i="2"/>
  <c r="BF194" i="2"/>
  <c r="T194" i="2"/>
  <c r="R194" i="2"/>
  <c r="P194" i="2"/>
  <c r="BK194" i="2"/>
  <c r="J194" i="2"/>
  <c r="BE194" i="2" s="1"/>
  <c r="BI189" i="2"/>
  <c r="BH189" i="2"/>
  <c r="BG189" i="2"/>
  <c r="BF189" i="2"/>
  <c r="T189" i="2"/>
  <c r="R189" i="2"/>
  <c r="P189" i="2"/>
  <c r="BK189" i="2"/>
  <c r="J189" i="2"/>
  <c r="BE189" i="2" s="1"/>
  <c r="BI184" i="2"/>
  <c r="BH184" i="2"/>
  <c r="BG184" i="2"/>
  <c r="BF184" i="2"/>
  <c r="T184" i="2"/>
  <c r="R184" i="2"/>
  <c r="P184" i="2"/>
  <c r="BK184" i="2"/>
  <c r="J184" i="2"/>
  <c r="BE184" i="2" s="1"/>
  <c r="BI182" i="2"/>
  <c r="BH182" i="2"/>
  <c r="BG182" i="2"/>
  <c r="BF182" i="2"/>
  <c r="T182" i="2"/>
  <c r="R182" i="2"/>
  <c r="P182" i="2"/>
  <c r="BK182" i="2"/>
  <c r="J182" i="2"/>
  <c r="BE182" i="2" s="1"/>
  <c r="BI180" i="2"/>
  <c r="BH180" i="2"/>
  <c r="BG180" i="2"/>
  <c r="BF180" i="2"/>
  <c r="T180" i="2"/>
  <c r="R180" i="2"/>
  <c r="P180" i="2"/>
  <c r="BK180" i="2"/>
  <c r="J180" i="2"/>
  <c r="BE180" i="2" s="1"/>
  <c r="BI178" i="2"/>
  <c r="BH178" i="2"/>
  <c r="BG178" i="2"/>
  <c r="BF178" i="2"/>
  <c r="T178" i="2"/>
  <c r="R178" i="2"/>
  <c r="P178" i="2"/>
  <c r="BK178" i="2"/>
  <c r="J178" i="2"/>
  <c r="BE178" i="2" s="1"/>
  <c r="BI176" i="2"/>
  <c r="BH176" i="2"/>
  <c r="BG176" i="2"/>
  <c r="BF176" i="2"/>
  <c r="T176" i="2"/>
  <c r="R176" i="2"/>
  <c r="P176" i="2"/>
  <c r="BK176" i="2"/>
  <c r="J176" i="2"/>
  <c r="BE176" i="2" s="1"/>
  <c r="BI172" i="2"/>
  <c r="BH172" i="2"/>
  <c r="BG172" i="2"/>
  <c r="BF172" i="2"/>
  <c r="T172" i="2"/>
  <c r="R172" i="2"/>
  <c r="P172" i="2"/>
  <c r="BK172" i="2"/>
  <c r="J172" i="2"/>
  <c r="BE172" i="2" s="1"/>
  <c r="BI168" i="2"/>
  <c r="BH168" i="2"/>
  <c r="BG168" i="2"/>
  <c r="BF168" i="2"/>
  <c r="T168" i="2"/>
  <c r="R168" i="2"/>
  <c r="P168" i="2"/>
  <c r="BK168" i="2"/>
  <c r="J168" i="2"/>
  <c r="BE168" i="2" s="1"/>
  <c r="BI164" i="2"/>
  <c r="BH164" i="2"/>
  <c r="BG164" i="2"/>
  <c r="BF164" i="2"/>
  <c r="T164" i="2"/>
  <c r="R164" i="2"/>
  <c r="P164" i="2"/>
  <c r="BK164" i="2"/>
  <c r="J164" i="2"/>
  <c r="BE164" i="2" s="1"/>
  <c r="BI162" i="2"/>
  <c r="BH162" i="2"/>
  <c r="BG162" i="2"/>
  <c r="BF162" i="2"/>
  <c r="T162" i="2"/>
  <c r="R162" i="2"/>
  <c r="P162" i="2"/>
  <c r="BK162" i="2"/>
  <c r="J162" i="2"/>
  <c r="BE162" i="2" s="1"/>
  <c r="BI160" i="2"/>
  <c r="BH160" i="2"/>
  <c r="BG160" i="2"/>
  <c r="BF160" i="2"/>
  <c r="T160" i="2"/>
  <c r="R160" i="2"/>
  <c r="P160" i="2"/>
  <c r="BK160" i="2"/>
  <c r="J160" i="2"/>
  <c r="BE160" i="2" s="1"/>
  <c r="BI158" i="2"/>
  <c r="BH158" i="2"/>
  <c r="BG158" i="2"/>
  <c r="BF158" i="2"/>
  <c r="T158" i="2"/>
  <c r="R158" i="2"/>
  <c r="P158" i="2"/>
  <c r="BK158" i="2"/>
  <c r="J158" i="2"/>
  <c r="BE158" i="2" s="1"/>
  <c r="BI156" i="2"/>
  <c r="BH156" i="2"/>
  <c r="BG156" i="2"/>
  <c r="BF156" i="2"/>
  <c r="T156" i="2"/>
  <c r="R156" i="2"/>
  <c r="P156" i="2"/>
  <c r="BK156" i="2"/>
  <c r="J156" i="2"/>
  <c r="BE156" i="2" s="1"/>
  <c r="BI154" i="2"/>
  <c r="BH154" i="2"/>
  <c r="BG154" i="2"/>
  <c r="BF154" i="2"/>
  <c r="T154" i="2"/>
  <c r="R154" i="2"/>
  <c r="P154" i="2"/>
  <c r="BK154" i="2"/>
  <c r="J154" i="2"/>
  <c r="BE154" i="2" s="1"/>
  <c r="BI152" i="2"/>
  <c r="BH152" i="2"/>
  <c r="BG152" i="2"/>
  <c r="BF152" i="2"/>
  <c r="T152" i="2"/>
  <c r="R152" i="2"/>
  <c r="P152" i="2"/>
  <c r="BK152" i="2"/>
  <c r="J152" i="2"/>
  <c r="BE152" i="2" s="1"/>
  <c r="BI150" i="2"/>
  <c r="BH150" i="2"/>
  <c r="BG150" i="2"/>
  <c r="BF150" i="2"/>
  <c r="T150" i="2"/>
  <c r="R150" i="2"/>
  <c r="P150" i="2"/>
  <c r="BK150" i="2"/>
  <c r="J150" i="2"/>
  <c r="BE150" i="2" s="1"/>
  <c r="BI146" i="2"/>
  <c r="BH146" i="2"/>
  <c r="BG146" i="2"/>
  <c r="BF146" i="2"/>
  <c r="T146" i="2"/>
  <c r="R146" i="2"/>
  <c r="P146" i="2"/>
  <c r="BK146" i="2"/>
  <c r="J146" i="2"/>
  <c r="BE146" i="2"/>
  <c r="BI144" i="2"/>
  <c r="BH144" i="2"/>
  <c r="BG144" i="2"/>
  <c r="BF144" i="2"/>
  <c r="T144" i="2"/>
  <c r="R144" i="2"/>
  <c r="P144" i="2"/>
  <c r="BK144" i="2"/>
  <c r="J144" i="2"/>
  <c r="BE144" i="2"/>
  <c r="BI142" i="2"/>
  <c r="BH142" i="2"/>
  <c r="BG142" i="2"/>
  <c r="BF142" i="2"/>
  <c r="T142" i="2"/>
  <c r="R142" i="2"/>
  <c r="P142" i="2"/>
  <c r="BK142" i="2"/>
  <c r="J142" i="2"/>
  <c r="BE142" i="2" s="1"/>
  <c r="BI140" i="2"/>
  <c r="BH140" i="2"/>
  <c r="BG140" i="2"/>
  <c r="BF140" i="2"/>
  <c r="T140" i="2"/>
  <c r="R140" i="2"/>
  <c r="P140" i="2"/>
  <c r="BK140" i="2"/>
  <c r="J140" i="2"/>
  <c r="BE140" i="2" s="1"/>
  <c r="BI138" i="2"/>
  <c r="BH138" i="2"/>
  <c r="BG138" i="2"/>
  <c r="BF138" i="2"/>
  <c r="T138" i="2"/>
  <c r="R138" i="2"/>
  <c r="P138" i="2"/>
  <c r="BK138" i="2"/>
  <c r="J138" i="2"/>
  <c r="BE138" i="2" s="1"/>
  <c r="BI136" i="2"/>
  <c r="BH136" i="2"/>
  <c r="BG136" i="2"/>
  <c r="BF136" i="2"/>
  <c r="T136" i="2"/>
  <c r="R136" i="2"/>
  <c r="P136" i="2"/>
  <c r="BK136" i="2"/>
  <c r="J136" i="2"/>
  <c r="BE136" i="2"/>
  <c r="BI134" i="2"/>
  <c r="BH134" i="2"/>
  <c r="BG134" i="2"/>
  <c r="BF134" i="2"/>
  <c r="T134" i="2"/>
  <c r="R134" i="2"/>
  <c r="P134" i="2"/>
  <c r="BK134" i="2"/>
  <c r="J134" i="2"/>
  <c r="BE134" i="2" s="1"/>
  <c r="BI131" i="2"/>
  <c r="BH131" i="2"/>
  <c r="BG131" i="2"/>
  <c r="BF131" i="2"/>
  <c r="T131" i="2"/>
  <c r="R131" i="2"/>
  <c r="P131" i="2"/>
  <c r="BK131" i="2"/>
  <c r="J131" i="2"/>
  <c r="BE131" i="2" s="1"/>
  <c r="BI127" i="2"/>
  <c r="BH127" i="2"/>
  <c r="BG127" i="2"/>
  <c r="BF127" i="2"/>
  <c r="T127" i="2"/>
  <c r="R127" i="2"/>
  <c r="P127" i="2"/>
  <c r="BK127" i="2"/>
  <c r="J127" i="2"/>
  <c r="BE127" i="2" s="1"/>
  <c r="BI124" i="2"/>
  <c r="BH124" i="2"/>
  <c r="BG124" i="2"/>
  <c r="BF124" i="2"/>
  <c r="T124" i="2"/>
  <c r="R124" i="2"/>
  <c r="P124" i="2"/>
  <c r="BK124" i="2"/>
  <c r="J124" i="2"/>
  <c r="BE124" i="2" s="1"/>
  <c r="BI120" i="2"/>
  <c r="BH120" i="2"/>
  <c r="BG120" i="2"/>
  <c r="BF120" i="2"/>
  <c r="T120" i="2"/>
  <c r="R120" i="2"/>
  <c r="P120" i="2"/>
  <c r="BK120" i="2"/>
  <c r="J120" i="2"/>
  <c r="BE120" i="2" s="1"/>
  <c r="BI115" i="2"/>
  <c r="BH115" i="2"/>
  <c r="BG115" i="2"/>
  <c r="BF115" i="2"/>
  <c r="T115" i="2"/>
  <c r="R115" i="2"/>
  <c r="P115" i="2"/>
  <c r="BK115" i="2"/>
  <c r="J115" i="2"/>
  <c r="BE115" i="2" s="1"/>
  <c r="BI110" i="2"/>
  <c r="BH110" i="2"/>
  <c r="BG110" i="2"/>
  <c r="BF110" i="2"/>
  <c r="T110" i="2"/>
  <c r="R110" i="2"/>
  <c r="P110" i="2"/>
  <c r="BK110" i="2"/>
  <c r="J110" i="2"/>
  <c r="BE110" i="2"/>
  <c r="BI107" i="2"/>
  <c r="BH107" i="2"/>
  <c r="BG107" i="2"/>
  <c r="BF107" i="2"/>
  <c r="T107" i="2"/>
  <c r="R107" i="2"/>
  <c r="P107" i="2"/>
  <c r="BK107" i="2"/>
  <c r="J107" i="2"/>
  <c r="BE107" i="2" s="1"/>
  <c r="BI103" i="2"/>
  <c r="BH103" i="2"/>
  <c r="BG103" i="2"/>
  <c r="BF103" i="2"/>
  <c r="T103" i="2"/>
  <c r="R103" i="2"/>
  <c r="P103" i="2"/>
  <c r="BK103" i="2"/>
  <c r="J103" i="2"/>
  <c r="BE103" i="2" s="1"/>
  <c r="BI101" i="2"/>
  <c r="BH101" i="2"/>
  <c r="BG101" i="2"/>
  <c r="BF101" i="2"/>
  <c r="T101" i="2"/>
  <c r="R101" i="2"/>
  <c r="P101" i="2"/>
  <c r="BK101" i="2"/>
  <c r="J101" i="2"/>
  <c r="BE101" i="2" s="1"/>
  <c r="BI96" i="2"/>
  <c r="BH96" i="2"/>
  <c r="BG96" i="2"/>
  <c r="BF96" i="2"/>
  <c r="T96" i="2"/>
  <c r="T95" i="2" s="1"/>
  <c r="R96" i="2"/>
  <c r="R95" i="2" s="1"/>
  <c r="P96" i="2"/>
  <c r="P95" i="2" s="1"/>
  <c r="BK96" i="2"/>
  <c r="BK95" i="2" s="1"/>
  <c r="J95" i="2" s="1"/>
  <c r="J61" i="2" s="1"/>
  <c r="J96" i="2"/>
  <c r="BE96" i="2" s="1"/>
  <c r="J90" i="2"/>
  <c r="F90" i="2"/>
  <c r="J89" i="2"/>
  <c r="F89" i="2"/>
  <c r="F87" i="2"/>
  <c r="E85" i="2"/>
  <c r="J55" i="2"/>
  <c r="F55" i="2"/>
  <c r="J54" i="2"/>
  <c r="F54" i="2"/>
  <c r="F52" i="2"/>
  <c r="E50" i="2"/>
  <c r="J12" i="2"/>
  <c r="E7" i="2"/>
  <c r="E48" i="2" s="1"/>
  <c r="E83" i="2"/>
  <c r="AS61" i="1"/>
  <c r="AS58" i="1"/>
  <c r="AS55" i="1"/>
  <c r="AS54" i="1" s="1"/>
  <c r="L50" i="1"/>
  <c r="AM50" i="1"/>
  <c r="AM49" i="1"/>
  <c r="L49" i="1"/>
  <c r="AM47" i="1"/>
  <c r="L47" i="1"/>
  <c r="L45" i="1"/>
  <c r="L44" i="1"/>
  <c r="E75" i="3" l="1"/>
  <c r="BK120" i="4"/>
  <c r="J120" i="4" s="1"/>
  <c r="J62" i="4" s="1"/>
  <c r="P213" i="4"/>
  <c r="R282" i="4"/>
  <c r="P354" i="6"/>
  <c r="J80" i="7"/>
  <c r="F36" i="9"/>
  <c r="BC65" i="1" s="1"/>
  <c r="P314" i="2"/>
  <c r="R213" i="4"/>
  <c r="F33" i="9"/>
  <c r="AZ65" i="1" s="1"/>
  <c r="BK153" i="3"/>
  <c r="J153" i="3" s="1"/>
  <c r="J65" i="3" s="1"/>
  <c r="E48" i="4"/>
  <c r="P332" i="4"/>
  <c r="BK142" i="8"/>
  <c r="R341" i="6"/>
  <c r="P305" i="2"/>
  <c r="P254" i="4"/>
  <c r="R332" i="4"/>
  <c r="J36" i="5"/>
  <c r="AW60" i="1" s="1"/>
  <c r="E48" i="6"/>
  <c r="R305" i="2"/>
  <c r="T115" i="6"/>
  <c r="BK111" i="8"/>
  <c r="J111" i="8" s="1"/>
  <c r="J62" i="8" s="1"/>
  <c r="R94" i="4"/>
  <c r="R93" i="4" s="1"/>
  <c r="R92" i="4" s="1"/>
  <c r="P284" i="6"/>
  <c r="P120" i="4"/>
  <c r="R131" i="6"/>
  <c r="BK131" i="6"/>
  <c r="J131" i="6" s="1"/>
  <c r="J64" i="6" s="1"/>
  <c r="F37" i="10"/>
  <c r="BD66" i="1" s="1"/>
  <c r="BK87" i="5"/>
  <c r="J87" i="5" s="1"/>
  <c r="J64" i="5" s="1"/>
  <c r="F36" i="5"/>
  <c r="BA60" i="1" s="1"/>
  <c r="F39" i="5"/>
  <c r="BD60" i="1" s="1"/>
  <c r="BK339" i="4"/>
  <c r="J339" i="4" s="1"/>
  <c r="J72" i="4" s="1"/>
  <c r="BK412" i="2"/>
  <c r="J412" i="2" s="1"/>
  <c r="J73" i="2" s="1"/>
  <c r="T289" i="2"/>
  <c r="BK289" i="2"/>
  <c r="J289" i="2" s="1"/>
  <c r="J65" i="2" s="1"/>
  <c r="P100" i="2"/>
  <c r="BK100" i="2"/>
  <c r="J100" i="2" s="1"/>
  <c r="J62" i="2" s="1"/>
  <c r="J80" i="5"/>
  <c r="J52" i="8"/>
  <c r="BK305" i="2"/>
  <c r="J305" i="2" s="1"/>
  <c r="J66" i="2" s="1"/>
  <c r="T401" i="2"/>
  <c r="T356" i="2"/>
  <c r="BK356" i="2"/>
  <c r="J356" i="2" s="1"/>
  <c r="J71" i="2" s="1"/>
  <c r="BK344" i="2"/>
  <c r="J344" i="2" s="1"/>
  <c r="J70" i="2" s="1"/>
  <c r="BK314" i="2"/>
  <c r="J314" i="2" s="1"/>
  <c r="J69" i="2" s="1"/>
  <c r="R198" i="2"/>
  <c r="F35" i="2"/>
  <c r="BB56" i="1" s="1"/>
  <c r="R109" i="2"/>
  <c r="P198" i="2"/>
  <c r="BK109" i="2"/>
  <c r="J109" i="2" s="1"/>
  <c r="J63" i="2" s="1"/>
  <c r="T109" i="2"/>
  <c r="P109" i="2"/>
  <c r="T100" i="2"/>
  <c r="R100" i="2"/>
  <c r="J34" i="2"/>
  <c r="AW56" i="1" s="1"/>
  <c r="J33" i="2"/>
  <c r="AV56" i="1" s="1"/>
  <c r="P86" i="10"/>
  <c r="BK86" i="10"/>
  <c r="J86" i="10" s="1"/>
  <c r="J61" i="10" s="1"/>
  <c r="F36" i="10"/>
  <c r="BC66" i="1" s="1"/>
  <c r="J34" i="10"/>
  <c r="AW66" i="1" s="1"/>
  <c r="F35" i="10"/>
  <c r="BB66" i="1" s="1"/>
  <c r="BK81" i="9"/>
  <c r="J81" i="9" s="1"/>
  <c r="J60" i="9" s="1"/>
  <c r="T81" i="9"/>
  <c r="T80" i="9" s="1"/>
  <c r="F35" i="9"/>
  <c r="BB65" i="1" s="1"/>
  <c r="F37" i="9"/>
  <c r="BD65" i="1" s="1"/>
  <c r="F34" i="9"/>
  <c r="BA65" i="1" s="1"/>
  <c r="R88" i="8"/>
  <c r="BK88" i="8"/>
  <c r="T111" i="8"/>
  <c r="R116" i="8"/>
  <c r="T88" i="8"/>
  <c r="T87" i="8" s="1"/>
  <c r="T86" i="8" s="1"/>
  <c r="BK87" i="7"/>
  <c r="J87" i="7" s="1"/>
  <c r="J64" i="7" s="1"/>
  <c r="F38" i="7"/>
  <c r="BC63" i="1" s="1"/>
  <c r="R354" i="6"/>
  <c r="P115" i="6"/>
  <c r="R115" i="6"/>
  <c r="R284" i="6"/>
  <c r="P310" i="6"/>
  <c r="BK137" i="6"/>
  <c r="J137" i="6" s="1"/>
  <c r="J66" i="6" s="1"/>
  <c r="T137" i="6"/>
  <c r="BK354" i="6"/>
  <c r="J354" i="6" s="1"/>
  <c r="J70" i="6" s="1"/>
  <c r="R91" i="6"/>
  <c r="T131" i="6"/>
  <c r="P341" i="6"/>
  <c r="T284" i="6"/>
  <c r="BK341" i="6"/>
  <c r="J341" i="6" s="1"/>
  <c r="J69" i="6" s="1"/>
  <c r="F34" i="6"/>
  <c r="BA62" i="1" s="1"/>
  <c r="BK97" i="6"/>
  <c r="J97" i="6" s="1"/>
  <c r="J62" i="6" s="1"/>
  <c r="T97" i="6"/>
  <c r="F37" i="3"/>
  <c r="BB57" i="1" s="1"/>
  <c r="J36" i="3"/>
  <c r="AW57" i="1" s="1"/>
  <c r="F36" i="3"/>
  <c r="BA57" i="1" s="1"/>
  <c r="P88" i="3"/>
  <c r="P87" i="3" s="1"/>
  <c r="AU57" i="1" s="1"/>
  <c r="T88" i="3"/>
  <c r="T87" i="3" s="1"/>
  <c r="F39" i="3"/>
  <c r="BD57" i="1" s="1"/>
  <c r="BK323" i="4"/>
  <c r="J323" i="4" s="1"/>
  <c r="J70" i="4" s="1"/>
  <c r="BK282" i="4"/>
  <c r="J282" i="4" s="1"/>
  <c r="J69" i="4" s="1"/>
  <c r="BK127" i="4"/>
  <c r="J127" i="4" s="1"/>
  <c r="J63" i="4" s="1"/>
  <c r="BK94" i="4"/>
  <c r="J94" i="4" s="1"/>
  <c r="J61" i="4" s="1"/>
  <c r="F34" i="4"/>
  <c r="BA59" i="1" s="1"/>
  <c r="F35" i="4"/>
  <c r="BB59" i="1" s="1"/>
  <c r="J52" i="10"/>
  <c r="BK86" i="5"/>
  <c r="J86" i="5" s="1"/>
  <c r="BK85" i="10"/>
  <c r="BK332" i="4"/>
  <c r="J332" i="4" s="1"/>
  <c r="J71" i="4" s="1"/>
  <c r="F33" i="2"/>
  <c r="AZ56" i="1" s="1"/>
  <c r="P412" i="2"/>
  <c r="F36" i="6"/>
  <c r="BC62" i="1" s="1"/>
  <c r="BC61" i="1" s="1"/>
  <c r="AY61" i="1" s="1"/>
  <c r="R87" i="7"/>
  <c r="R86" i="7" s="1"/>
  <c r="T87" i="7"/>
  <c r="T86" i="7" s="1"/>
  <c r="BK116" i="8"/>
  <c r="J116" i="8" s="1"/>
  <c r="J63" i="8" s="1"/>
  <c r="J34" i="4"/>
  <c r="AW59" i="1" s="1"/>
  <c r="P87" i="5"/>
  <c r="P86" i="5" s="1"/>
  <c r="AU60" i="1" s="1"/>
  <c r="T87" i="5"/>
  <c r="T86" i="5" s="1"/>
  <c r="F37" i="5"/>
  <c r="BB60" i="1" s="1"/>
  <c r="P87" i="7"/>
  <c r="P86" i="7" s="1"/>
  <c r="AU63" i="1" s="1"/>
  <c r="P116" i="8"/>
  <c r="T116" i="8"/>
  <c r="P85" i="10"/>
  <c r="P84" i="10" s="1"/>
  <c r="AU66" i="1" s="1"/>
  <c r="BK88" i="3"/>
  <c r="BK269" i="4"/>
  <c r="F37" i="8"/>
  <c r="BD64" i="1" s="1"/>
  <c r="J35" i="5"/>
  <c r="AV60" i="1" s="1"/>
  <c r="AT60" i="1" s="1"/>
  <c r="F35" i="5"/>
  <c r="AZ60" i="1" s="1"/>
  <c r="J34" i="8"/>
  <c r="AW64" i="1" s="1"/>
  <c r="F34" i="8"/>
  <c r="BA64" i="1" s="1"/>
  <c r="J35" i="3"/>
  <c r="AV57" i="1" s="1"/>
  <c r="F35" i="3"/>
  <c r="AZ57" i="1" s="1"/>
  <c r="T120" i="4"/>
  <c r="T213" i="4"/>
  <c r="BK254" i="4"/>
  <c r="J254" i="4" s="1"/>
  <c r="J65" i="4" s="1"/>
  <c r="F38" i="5"/>
  <c r="BC60" i="1" s="1"/>
  <c r="J34" i="6"/>
  <c r="AW62" i="1" s="1"/>
  <c r="R137" i="6"/>
  <c r="T198" i="2"/>
  <c r="P289" i="2"/>
  <c r="T412" i="2"/>
  <c r="P323" i="4"/>
  <c r="P131" i="6"/>
  <c r="F39" i="7"/>
  <c r="BD63" i="1" s="1"/>
  <c r="R86" i="10"/>
  <c r="R85" i="10" s="1"/>
  <c r="R84" i="10" s="1"/>
  <c r="BK310" i="6"/>
  <c r="J310" i="6" s="1"/>
  <c r="J68" i="6" s="1"/>
  <c r="F36" i="2"/>
  <c r="BC56" i="1" s="1"/>
  <c r="P344" i="2"/>
  <c r="F36" i="4"/>
  <c r="BC59" i="1" s="1"/>
  <c r="J311" i="2"/>
  <c r="J68" i="2" s="1"/>
  <c r="P269" i="4"/>
  <c r="F33" i="6"/>
  <c r="AZ62" i="1" s="1"/>
  <c r="J33" i="6"/>
  <c r="AV62" i="1" s="1"/>
  <c r="F35" i="6"/>
  <c r="BB62" i="1" s="1"/>
  <c r="P137" i="6"/>
  <c r="J36" i="7"/>
  <c r="AW63" i="1" s="1"/>
  <c r="F36" i="7"/>
  <c r="BA63" i="1" s="1"/>
  <c r="BA61" i="1" s="1"/>
  <c r="AW61" i="1" s="1"/>
  <c r="F33" i="8"/>
  <c r="AZ64" i="1" s="1"/>
  <c r="F37" i="7"/>
  <c r="BB63" i="1" s="1"/>
  <c r="J87" i="2"/>
  <c r="J52" i="2"/>
  <c r="F37" i="6"/>
  <c r="BD62" i="1" s="1"/>
  <c r="BD61" i="1" s="1"/>
  <c r="F34" i="2"/>
  <c r="BA56" i="1" s="1"/>
  <c r="T305" i="2"/>
  <c r="P356" i="2"/>
  <c r="F37" i="4"/>
  <c r="BD59" i="1" s="1"/>
  <c r="R127" i="4"/>
  <c r="R263" i="4"/>
  <c r="T269" i="4"/>
  <c r="R323" i="4"/>
  <c r="R268" i="4" s="1"/>
  <c r="P339" i="4"/>
  <c r="F35" i="8"/>
  <c r="BB64" i="1" s="1"/>
  <c r="T86" i="10"/>
  <c r="T85" i="10" s="1"/>
  <c r="T84" i="10" s="1"/>
  <c r="T339" i="4"/>
  <c r="T94" i="4"/>
  <c r="F37" i="2"/>
  <c r="BD56" i="1" s="1"/>
  <c r="BK401" i="2"/>
  <c r="J401" i="2" s="1"/>
  <c r="J72" i="2" s="1"/>
  <c r="J88" i="8"/>
  <c r="J61" i="8" s="1"/>
  <c r="BK198" i="2"/>
  <c r="J198" i="2" s="1"/>
  <c r="J64" i="2" s="1"/>
  <c r="R314" i="2"/>
  <c r="P94" i="4"/>
  <c r="F33" i="4"/>
  <c r="AZ59" i="1" s="1"/>
  <c r="BK213" i="4"/>
  <c r="J213" i="4" s="1"/>
  <c r="J64" i="4" s="1"/>
  <c r="F34" i="10"/>
  <c r="BA66" i="1" s="1"/>
  <c r="P127" i="4"/>
  <c r="P282" i="4"/>
  <c r="T341" i="6"/>
  <c r="P111" i="8"/>
  <c r="J33" i="9"/>
  <c r="AV65" i="1" s="1"/>
  <c r="R81" i="9"/>
  <c r="R80" i="9" s="1"/>
  <c r="T332" i="4"/>
  <c r="R289" i="2"/>
  <c r="R356" i="2"/>
  <c r="R412" i="2"/>
  <c r="J33" i="4"/>
  <c r="AV59" i="1" s="1"/>
  <c r="T127" i="4"/>
  <c r="T282" i="4"/>
  <c r="P97" i="6"/>
  <c r="P91" i="6" s="1"/>
  <c r="BK284" i="6"/>
  <c r="J284" i="6" s="1"/>
  <c r="J67" i="6" s="1"/>
  <c r="J35" i="7"/>
  <c r="AV63" i="1" s="1"/>
  <c r="F35" i="7"/>
  <c r="AZ63" i="1" s="1"/>
  <c r="F36" i="8"/>
  <c r="BC64" i="1" s="1"/>
  <c r="T344" i="2"/>
  <c r="R310" i="6"/>
  <c r="J33" i="8"/>
  <c r="AV64" i="1" s="1"/>
  <c r="AT64" i="1" s="1"/>
  <c r="P88" i="8"/>
  <c r="P401" i="2"/>
  <c r="J52" i="4"/>
  <c r="T310" i="6"/>
  <c r="J74" i="9"/>
  <c r="J34" i="9"/>
  <c r="AW65" i="1" s="1"/>
  <c r="J33" i="10"/>
  <c r="AV66" i="1" s="1"/>
  <c r="F33" i="10"/>
  <c r="AZ66" i="1" s="1"/>
  <c r="R344" i="2"/>
  <c r="T323" i="4"/>
  <c r="R87" i="5"/>
  <c r="R86" i="5" s="1"/>
  <c r="T314" i="2"/>
  <c r="R401" i="2"/>
  <c r="R88" i="3"/>
  <c r="R87" i="3" s="1"/>
  <c r="F38" i="3"/>
  <c r="BC57" i="1" s="1"/>
  <c r="BK115" i="6"/>
  <c r="T354" i="6"/>
  <c r="T136" i="6" l="1"/>
  <c r="BA58" i="1"/>
  <c r="AW58" i="1" s="1"/>
  <c r="J142" i="8"/>
  <c r="J66" i="8" s="1"/>
  <c r="BK141" i="8"/>
  <c r="J141" i="8" s="1"/>
  <c r="J65" i="8" s="1"/>
  <c r="BK80" i="9"/>
  <c r="J80" i="9" s="1"/>
  <c r="BK86" i="7"/>
  <c r="J86" i="7" s="1"/>
  <c r="T93" i="4"/>
  <c r="R136" i="6"/>
  <c r="BD58" i="1"/>
  <c r="AZ58" i="1"/>
  <c r="AV58" i="1" s="1"/>
  <c r="T310" i="2"/>
  <c r="AT57" i="1"/>
  <c r="BA55" i="1"/>
  <c r="AW55" i="1" s="1"/>
  <c r="BD55" i="1"/>
  <c r="BD54" i="1" s="1"/>
  <c r="W33" i="1" s="1"/>
  <c r="BB55" i="1"/>
  <c r="AX55" i="1" s="1"/>
  <c r="R94" i="2"/>
  <c r="T94" i="2"/>
  <c r="P94" i="2"/>
  <c r="BK310" i="2"/>
  <c r="J310" i="2" s="1"/>
  <c r="J67" i="2" s="1"/>
  <c r="P310" i="2"/>
  <c r="R310" i="2"/>
  <c r="T93" i="2"/>
  <c r="BK94" i="2"/>
  <c r="AT56" i="1"/>
  <c r="AT66" i="1"/>
  <c r="P87" i="8"/>
  <c r="P86" i="8" s="1"/>
  <c r="AU64" i="1" s="1"/>
  <c r="R87" i="8"/>
  <c r="R86" i="8" s="1"/>
  <c r="BB61" i="1"/>
  <c r="AX61" i="1" s="1"/>
  <c r="AZ61" i="1"/>
  <c r="AV61" i="1" s="1"/>
  <c r="T91" i="6"/>
  <c r="T90" i="6" s="1"/>
  <c r="P136" i="6"/>
  <c r="P90" i="6" s="1"/>
  <c r="AU62" i="1" s="1"/>
  <c r="AU61" i="1" s="1"/>
  <c r="R90" i="6"/>
  <c r="BB58" i="1"/>
  <c r="AT58" i="1"/>
  <c r="AX58" i="1"/>
  <c r="J63" i="7"/>
  <c r="J32" i="7"/>
  <c r="AT59" i="1"/>
  <c r="P268" i="4"/>
  <c r="P93" i="4"/>
  <c r="P92" i="4" s="1"/>
  <c r="AU59" i="1" s="1"/>
  <c r="AU58" i="1" s="1"/>
  <c r="J32" i="5"/>
  <c r="J63" i="5"/>
  <c r="AT61" i="1"/>
  <c r="BK136" i="6"/>
  <c r="J136" i="6" s="1"/>
  <c r="J65" i="6" s="1"/>
  <c r="J115" i="6"/>
  <c r="J63" i="6" s="1"/>
  <c r="BK91" i="6"/>
  <c r="J85" i="10"/>
  <c r="J60" i="10" s="1"/>
  <c r="BK84" i="10"/>
  <c r="J84" i="10" s="1"/>
  <c r="AZ55" i="1"/>
  <c r="BK87" i="8"/>
  <c r="T268" i="4"/>
  <c r="BC58" i="1"/>
  <c r="AY58" i="1" s="1"/>
  <c r="J88" i="3"/>
  <c r="J64" i="3" s="1"/>
  <c r="BK87" i="3"/>
  <c r="J87" i="3" s="1"/>
  <c r="AT65" i="1"/>
  <c r="BK93" i="4"/>
  <c r="BK268" i="4"/>
  <c r="J268" i="4" s="1"/>
  <c r="J67" i="4" s="1"/>
  <c r="J269" i="4"/>
  <c r="J68" i="4" s="1"/>
  <c r="AT62" i="1"/>
  <c r="AT63" i="1"/>
  <c r="BC55" i="1"/>
  <c r="J30" i="9"/>
  <c r="J59" i="9"/>
  <c r="T92" i="4" l="1"/>
  <c r="R93" i="2"/>
  <c r="BA54" i="1"/>
  <c r="BK93" i="2"/>
  <c r="J93" i="2" s="1"/>
  <c r="J59" i="2" s="1"/>
  <c r="BB54" i="1"/>
  <c r="W31" i="1" s="1"/>
  <c r="P93" i="2"/>
  <c r="AU56" i="1" s="1"/>
  <c r="AU55" i="1" s="1"/>
  <c r="AU54" i="1" s="1"/>
  <c r="J94" i="2"/>
  <c r="J60" i="2" s="1"/>
  <c r="J30" i="2"/>
  <c r="J59" i="10"/>
  <c r="J30" i="10"/>
  <c r="J87" i="8"/>
  <c r="J60" i="8" s="1"/>
  <c r="BK86" i="8"/>
  <c r="J86" i="8" s="1"/>
  <c r="AV55" i="1"/>
  <c r="AT55" i="1" s="1"/>
  <c r="AZ54" i="1"/>
  <c r="BK92" i="4"/>
  <c r="J92" i="4" s="1"/>
  <c r="J93" i="4"/>
  <c r="J60" i="4" s="1"/>
  <c r="AG63" i="1"/>
  <c r="AN63" i="1" s="1"/>
  <c r="J41" i="7"/>
  <c r="J91" i="6"/>
  <c r="J60" i="6" s="1"/>
  <c r="BK90" i="6"/>
  <c r="J90" i="6" s="1"/>
  <c r="J59" i="6" s="1"/>
  <c r="W30" i="1"/>
  <c r="AW54" i="1"/>
  <c r="AK30" i="1" s="1"/>
  <c r="AG60" i="1"/>
  <c r="AN60" i="1" s="1"/>
  <c r="J41" i="5"/>
  <c r="J32" i="3"/>
  <c r="J63" i="3"/>
  <c r="AG65" i="1"/>
  <c r="AN65" i="1" s="1"/>
  <c r="J39" i="9"/>
  <c r="AY55" i="1"/>
  <c r="BC54" i="1"/>
  <c r="AX54" i="1" l="1"/>
  <c r="J30" i="4"/>
  <c r="J59" i="4"/>
  <c r="J30" i="8"/>
  <c r="J59" i="8"/>
  <c r="J41" i="3"/>
  <c r="AG57" i="1"/>
  <c r="AN57" i="1" s="1"/>
  <c r="W29" i="1"/>
  <c r="AV54" i="1"/>
  <c r="W32" i="1"/>
  <c r="AY54" i="1"/>
  <c r="J30" i="6"/>
  <c r="AG66" i="1"/>
  <c r="AN66" i="1" s="1"/>
  <c r="J39" i="10"/>
  <c r="AG56" i="1"/>
  <c r="J39" i="2"/>
  <c r="AT54" i="1" l="1"/>
  <c r="AK29" i="1"/>
  <c r="J39" i="6"/>
  <c r="AG62" i="1"/>
  <c r="AG61" i="1" s="1"/>
  <c r="AG64" i="1"/>
  <c r="AN64" i="1" s="1"/>
  <c r="J39" i="8"/>
  <c r="AN56" i="1"/>
  <c r="AG55" i="1"/>
  <c r="AG59" i="1"/>
  <c r="J39" i="4"/>
  <c r="AN55" i="1" l="1"/>
  <c r="AN62" i="1"/>
  <c r="AN61" i="1"/>
  <c r="AN59" i="1"/>
  <c r="AG58" i="1"/>
  <c r="AN58" i="1" s="1"/>
  <c r="AG54" i="1" l="1"/>
  <c r="AN54" i="1" l="1"/>
  <c r="AK26" i="1"/>
  <c r="AK35" i="1" s="1"/>
</calcChain>
</file>

<file path=xl/sharedStrings.xml><?xml version="1.0" encoding="utf-8"?>
<sst xmlns="http://schemas.openxmlformats.org/spreadsheetml/2006/main" count="11893" uniqueCount="1859">
  <si>
    <t>Export Komplet</t>
  </si>
  <si>
    <t>VZ</t>
  </si>
  <si>
    <t>2.0</t>
  </si>
  <si>
    <t/>
  </si>
  <si>
    <t>False</t>
  </si>
  <si>
    <t>{d92ce882-e98a-4864-97d3-18bb443fd554}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</si>
  <si>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</si>
  <si>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</si>
  <si>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</si>
  <si>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</si>
  <si>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</si>
  <si>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</si>
  <si>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</si>
  <si>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</si>
  <si>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191125</t>
  </si>
  <si>
    <t>Stavba:</t>
  </si>
  <si>
    <t>Rekonstrukce kaple sv. Ducha a Božího hrobu v Liběchově</t>
  </si>
  <si>
    <t>KSO:</t>
  </si>
  <si>
    <t>CC-CZ:</t>
  </si>
  <si>
    <t>Místo:</t>
  </si>
  <si>
    <t xml:space="preserve">Obec Liběchov </t>
  </si>
  <si>
    <t>Datum:</t>
  </si>
  <si>
    <t>Zadavatel:</t>
  </si>
  <si>
    <t>IČ:</t>
  </si>
  <si>
    <t>00237019</t>
  </si>
  <si>
    <t>Město Liběchov, Rumburská 53, 277 21 Liběchov</t>
  </si>
  <si>
    <t>DIČ:</t>
  </si>
  <si>
    <t>Zhotovitel:</t>
  </si>
  <si>
    <t xml:space="preserve"> </t>
  </si>
  <si>
    <t>Projektant:</t>
  </si>
  <si>
    <t>01930249</t>
  </si>
  <si>
    <t>DigiTry Art Technologies s.r.o., V Jámě 699/1, Pra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</si>
  <si>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</si>
  <si>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</si>
  <si>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</si>
  <si>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</si>
  <si>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</si>
  <si>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</si>
  <si>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</si>
  <si>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</si>
  <si>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</si>
  <si>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</si>
  <si>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</si>
  <si>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</si>
  <si>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</si>
  <si>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</si>
  <si>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</si>
  <si>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</si>
  <si>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</si>
  <si>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</si>
  <si>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</si>
  <si>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</si>
  <si>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</si>
  <si>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</si>
  <si>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</si>
  <si>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</si>
  <si>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</si>
  <si>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</si>
  <si>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</si>
  <si>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</si>
  <si>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</si>
  <si>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</si>
  <si>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</si>
  <si>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</si>
  <si>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</si>
  <si>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</si>
  <si>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</si>
  <si>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</si>
  <si>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</si>
  <si>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</si>
  <si>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</si>
  <si>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</si>
  <si>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</si>
  <si>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</si>
  <si>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</si>
  <si>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Oprava interiéru</t>
  </si>
  <si>
    <t>STA</t>
  </si>
  <si>
    <t>1</t>
  </si>
  <si>
    <t>{964e8688-301b-4d15-ae8e-9aeee1dee847}</t>
  </si>
  <si>
    <t>2</t>
  </si>
  <si>
    <t>/</t>
  </si>
  <si>
    <t>Soupis</t>
  </si>
  <si>
    <t>###NOINSERT###</t>
  </si>
  <si>
    <t>01.1</t>
  </si>
  <si>
    <t>Elektroinstalace vnitřní</t>
  </si>
  <si>
    <t>{f965b4c7-41d8-4d5e-9f40-6944a8819378}</t>
  </si>
  <si>
    <t>02</t>
  </si>
  <si>
    <t>Oprava exteriéru</t>
  </si>
  <si>
    <t>{8ec308d3-e20f-497f-99d0-847118e408a9}</t>
  </si>
  <si>
    <t>02.1</t>
  </si>
  <si>
    <t>Elektroinstalace vnější</t>
  </si>
  <si>
    <t>{e2eeaef9-b957-4577-bc62-3fd61907260f}</t>
  </si>
  <si>
    <t>03</t>
  </si>
  <si>
    <t>{4acdf160-4938-4554-ae00-db0cb34e12fb}</t>
  </si>
  <si>
    <t>03.1</t>
  </si>
  <si>
    <t>Hromosvod</t>
  </si>
  <si>
    <t>{52221597-e2fd-4deb-a211-20a33ff1967b}</t>
  </si>
  <si>
    <t>04</t>
  </si>
  <si>
    <t>{7dc23d31-cfb3-4e04-b0c2-e65cc87c59e2}</t>
  </si>
  <si>
    <t>05</t>
  </si>
  <si>
    <t>{75ff4ae9-aef4-4c11-9a45-d13c9aba71fa}</t>
  </si>
  <si>
    <t>06</t>
  </si>
  <si>
    <t>Vedlejší rozpočtové náklady</t>
  </si>
  <si>
    <t>{54b93932-b584-4d93-87a4-8b977d2a53e4}</t>
  </si>
  <si>
    <t>KRYCÍ LIST SOUPISU PRACÍ</t>
  </si>
  <si>
    <t>Objekt:</t>
  </si>
  <si>
    <t>01 - Oprava interiéru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</si>
  <si>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</si>
  <si>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</si>
  <si>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</si>
  <si>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</si>
  <si>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</si>
  <si>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</si>
  <si>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</si>
  <si>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</si>
  <si>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</si>
  <si>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</si>
  <si>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</si>
  <si>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</si>
  <si>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727 - Zdravotechnika - požární ochrana</t>
  </si>
  <si>
    <t xml:space="preserve">    762 - Konstrukce tesařské</t>
  </si>
  <si>
    <t xml:space="preserve">    767 - Konstrukce zámečnické</t>
  </si>
  <si>
    <t xml:space="preserve">    772 - Podlahy z kamene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</si>
  <si>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</si>
  <si>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</si>
  <si>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</si>
  <si>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</si>
  <si>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</si>
  <si>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</si>
  <si>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</si>
  <si>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</si>
  <si>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</si>
  <si>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</si>
  <si>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</si>
  <si>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</si>
  <si>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</si>
  <si>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</si>
  <si>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</si>
  <si>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</si>
  <si>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</si>
  <si>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</si>
  <si>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</si>
  <si>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</si>
  <si>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</si>
  <si>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310239211</t>
  </si>
  <si>
    <t>Zazdívka otvorů pl do 4 m2 ve zdivu nadzákladovém cihlami pálenými na MVC</t>
  </si>
  <si>
    <t>m3</t>
  </si>
  <si>
    <t>4</t>
  </si>
  <si>
    <t>1784089205</t>
  </si>
  <si>
    <t>PP</t>
  </si>
  <si>
    <t>Zazdívka otvorů ve zdivu nadzákladovém cihlami pálenými plochy přes 1 m2 do 4 m2 na maltu vápenou</t>
  </si>
  <si>
    <t>VV</t>
  </si>
  <si>
    <t>Součet</t>
  </si>
  <si>
    <t>Vodorovné konstrukce</t>
  </si>
  <si>
    <t>411244253</t>
  </si>
  <si>
    <t>Klenby valené z cihel pálených dl. 290 mm, plných P 7,5 až P 15, na maltu MC-5 až MC-10, o rozpětí klenby do 2 m, s pomocnou konstrukcí, o tl. klenby 290 mm</t>
  </si>
  <si>
    <t>m2</t>
  </si>
  <si>
    <t>136468671</t>
  </si>
  <si>
    <t>411353113</t>
  </si>
  <si>
    <t>Bednění stropních konstrukcí - bez podpěrné konstrukce kleneb poloměru přes 1000 mm tvaru vrchlíku, tloušťky klenby přes 25 do 50 cm zřízení</t>
  </si>
  <si>
    <t>-582857993</t>
  </si>
  <si>
    <t>(0,724+1,276)*1,835"Opravovaná klenba</t>
  </si>
  <si>
    <t>411353114</t>
  </si>
  <si>
    <t>Bednění stropních konstrukcí - bez podpěrné konstrukce kleneb poloměru přes 1000 mm tvaru vrchlíku, tloušťky klenby přes 25 do 50 cm odstranění</t>
  </si>
  <si>
    <t>764571827</t>
  </si>
  <si>
    <t>6</t>
  </si>
  <si>
    <t>Úpravy povrchů, podlahy a osazování výplní</t>
  </si>
  <si>
    <t>5</t>
  </si>
  <si>
    <t>611311143.1</t>
  </si>
  <si>
    <t>Omítka vápenná vnitřních ploch nanášená ručně dvouvrstvá štuková, tloušťky jádrové omítky do 10 mm a tloušťky štuku do 3 mm vodorovných konstrukcí kleneb nebo skořepin nad 5 m</t>
  </si>
  <si>
    <t>1301668485</t>
  </si>
  <si>
    <t>Omítka vápenná vnitřních ploch nanášená ručně dvouvrstvá štuková, tloušťky jádrové omítky do 10 mm a tloušťky štuku do 3 mm vodorovných konstrukcí kleneb nebo skořepin nad 5m</t>
  </si>
  <si>
    <t>0,9*4+3,55"Doplnění omítek klenba</t>
  </si>
  <si>
    <t>611311191.1</t>
  </si>
  <si>
    <t>Omítka vápenná vnitřních ploch nanášená ručně Příplatek k cenám za každých dalších i započatých 5 mm tloušťky jádrové omítky přes 10 mm stropů nad 5m</t>
  </si>
  <si>
    <t>1756261245</t>
  </si>
  <si>
    <t>Omítka vápenná vnitřních ploch nanášená ručně Příplatek k cenám za každých dalších i započatých 5 mm tloušťky jádrové omítky přes 10 mm stropů nad 5 m</t>
  </si>
  <si>
    <t>(0,9*4+3,55)*2"Doplnění omítek klenba - hrobka</t>
  </si>
  <si>
    <t>1,835*1,515*1,15*2"Opravovaná klenba</t>
  </si>
  <si>
    <t>7</t>
  </si>
  <si>
    <t>-511585329</t>
  </si>
  <si>
    <t>"strop kostela"     312,75</t>
  </si>
  <si>
    <t>8</t>
  </si>
  <si>
    <t>611315452</t>
  </si>
  <si>
    <t>Příplatek k cenám opravy vápenné omítky stropů za dalších 10 mm v rozsahu do 30%</t>
  </si>
  <si>
    <t>168370848</t>
  </si>
  <si>
    <t>Oprava vápenné omítky vnitřních ploch Příplatek k cenám za každých dalších 10 mm tloušťky omítky stropů,v rozsahu opravované plochy přes 10 do 30%</t>
  </si>
  <si>
    <t>312,75*2 'Přepočtené koeficientem množství</t>
  </si>
  <si>
    <t>9</t>
  </si>
  <si>
    <t>-329365251</t>
  </si>
  <si>
    <t>Oprava vápenné omítky vnitřních ploch štukové dvouvrstvé, tloušťky do 20 mm a tloušťky štuku do 3 mm stěn, v rozsahu opravované plochy přes 10 do 30%</t>
  </si>
  <si>
    <t>"stěny kostel"     52,86*8,00</t>
  </si>
  <si>
    <t>10</t>
  </si>
  <si>
    <t>612315452</t>
  </si>
  <si>
    <t>891983622</t>
  </si>
  <si>
    <t>Oprava vápenné omítky vnitřních ploch Příplatek k cenám za každých dalších 10 mm tloušťky omítky stěn, v rozsahu opravované plochy přes 10 do 30%</t>
  </si>
  <si>
    <t>422,88*2 'Přepočtené koeficientem množství</t>
  </si>
  <si>
    <t>11</t>
  </si>
  <si>
    <t>619996115</t>
  </si>
  <si>
    <t>Ochrana podlahy obedněním</t>
  </si>
  <si>
    <t>571862158</t>
  </si>
  <si>
    <t>Ochrana stavebních konstrukcí a samostatných prvků včetně pozdějšího odstranění obedněním podlahy</t>
  </si>
  <si>
    <t>12</t>
  </si>
  <si>
    <t>619996125</t>
  </si>
  <si>
    <t>Ochrana svislých ploch obedněním</t>
  </si>
  <si>
    <t>-520461127</t>
  </si>
  <si>
    <t>Ochrana stavebních konstrukcí a samostatných prvků včetně pozdějšího odstranění obedněním svislých ploch</t>
  </si>
  <si>
    <t>13</t>
  </si>
  <si>
    <t>619996135</t>
  </si>
  <si>
    <t>Ochrana konstrukcí nebo samostatných prvků obedněním</t>
  </si>
  <si>
    <t>857680678</t>
  </si>
  <si>
    <t>Ochrana stavebních konstrukcí a samostatných prvků včetně pozdějšího odstranění obedněním samostatných konstrukcí a prvků</t>
  </si>
  <si>
    <t>14</t>
  </si>
  <si>
    <t>619996145</t>
  </si>
  <si>
    <t>Ochrana konstrukcí nebo samostatných prvků obalením geotextilií</t>
  </si>
  <si>
    <t>1614202436</t>
  </si>
  <si>
    <t>Ochrana stavebních konstrukcí a samostatných prvků včetně pozdějšího odstranění obalením geotextilií samostatných konstrukcí a prvků</t>
  </si>
  <si>
    <t>S-01</t>
  </si>
  <si>
    <t>Štukatérská řemeslá oprava - očištění přemaleb, doplnění modelace, nový nátěr (v souladu s restaurátorským zaměrem)</t>
  </si>
  <si>
    <t>kpl</t>
  </si>
  <si>
    <t>35736582</t>
  </si>
  <si>
    <t>16</t>
  </si>
  <si>
    <t>S-02</t>
  </si>
  <si>
    <t>372371772</t>
  </si>
  <si>
    <t>17</t>
  </si>
  <si>
    <t>S-03</t>
  </si>
  <si>
    <t>24219669</t>
  </si>
  <si>
    <t>0,85*6,2</t>
  </si>
  <si>
    <t>18</t>
  </si>
  <si>
    <t>S-04</t>
  </si>
  <si>
    <t>-1568593288</t>
  </si>
  <si>
    <t>19</t>
  </si>
  <si>
    <t>S-05</t>
  </si>
  <si>
    <t>744671835</t>
  </si>
  <si>
    <t>20</t>
  </si>
  <si>
    <t>S-06</t>
  </si>
  <si>
    <t>1105764207</t>
  </si>
  <si>
    <t>S-07</t>
  </si>
  <si>
    <t>-614921332</t>
  </si>
  <si>
    <t>22</t>
  </si>
  <si>
    <t>S-08</t>
  </si>
  <si>
    <t>486823367</t>
  </si>
  <si>
    <t>23</t>
  </si>
  <si>
    <t>S-09</t>
  </si>
  <si>
    <t>Štukatérská řemeslá oprava - očištění přemaleb, injektáž trhlin, doplnění modelace, nový nátěr (v souladu s restaurátorským zaměrem)</t>
  </si>
  <si>
    <t>-1435538747</t>
  </si>
  <si>
    <t>24</t>
  </si>
  <si>
    <t>S-10</t>
  </si>
  <si>
    <t>Štukatérská řemeslá oprava - očištění přemaleb, konsolidace nesoudržných částí, injektáž a vyplnění trhlin, doplnění modelace, nový nátěr (v souladu s restaurátorským zaměrem)</t>
  </si>
  <si>
    <t>1835716555</t>
  </si>
  <si>
    <t>25</t>
  </si>
  <si>
    <t>S-11</t>
  </si>
  <si>
    <t>-421230740</t>
  </si>
  <si>
    <t>6,9*2</t>
  </si>
  <si>
    <t>26</t>
  </si>
  <si>
    <t>S-12</t>
  </si>
  <si>
    <t>153137796</t>
  </si>
  <si>
    <t>27</t>
  </si>
  <si>
    <t>S-13</t>
  </si>
  <si>
    <t>1788772267</t>
  </si>
  <si>
    <t>28</t>
  </si>
  <si>
    <t>S-14</t>
  </si>
  <si>
    <t>Štukatérská řemeslá oprava - očištění přemaleb, injektáž a vyplnění trhlin, doplnění modelace, nový nátěr (v souladu s restaurátorským záměrem)</t>
  </si>
  <si>
    <t>1730906041</t>
  </si>
  <si>
    <t>29</t>
  </si>
  <si>
    <t>S-15</t>
  </si>
  <si>
    <t>Štukatérská řemeslá oprava - očištění přemaleb, konsolidace nesoudržných částí, injektáž a vyplnění trhlin, doplnění modelace, nový nátěr (v souladu s restaurátorským záměrem)</t>
  </si>
  <si>
    <t>932819142</t>
  </si>
  <si>
    <t>30</t>
  </si>
  <si>
    <t>S-16</t>
  </si>
  <si>
    <t>322610811</t>
  </si>
  <si>
    <t>31</t>
  </si>
  <si>
    <t>S-17</t>
  </si>
  <si>
    <t>-1902467753</t>
  </si>
  <si>
    <t>32</t>
  </si>
  <si>
    <t>612311141.1</t>
  </si>
  <si>
    <t>Vápenná omítka štuková dvouvrstvá vnitřních stěn nanášená ručně  nad 5 m</t>
  </si>
  <si>
    <t>306564761</t>
  </si>
  <si>
    <t>Omítka vápenná vnitřních ploch nanášená ručně dvouvrstvá štuková, tloušťky jádrové omítky do 10 mm a tloušťky štuku do 3 mm svislých konstrukcí stěn nad 5 m</t>
  </si>
  <si>
    <t>50"K-09 - odhad metrů</t>
  </si>
  <si>
    <t>(1,8*2+1,75+0,9*4+1,4+0,85*2+1,6+1,6+1,1*2)*3,04"Doplnění omítky v hrobce</t>
  </si>
  <si>
    <t>33</t>
  </si>
  <si>
    <t>612311191.1</t>
  </si>
  <si>
    <t>Omítka vápenná vnitřních ploch nanášená ručně Příplatek k cenám za každých dalších i započatých 5 mm tloušťky jádrové omítky přes 10 mm stěn nad 5 m</t>
  </si>
  <si>
    <t>-670846988</t>
  </si>
  <si>
    <t>Omítka vápenná vnitřních ploch nanášená ručně Příplatek k cenám za každých dalších i započatých 5 mm tloušťky jádrové omítky přes 10 mm stěnnad 5 m</t>
  </si>
  <si>
    <t>50*2"K-09 - odhad metrů</t>
  </si>
  <si>
    <t>34</t>
  </si>
  <si>
    <t>K17</t>
  </si>
  <si>
    <t>Očištění a odstranění zbytků nátěrů, konsolidace, kamenická oprava poškození, barevná a skulpturální retuš</t>
  </si>
  <si>
    <t>2116282967</t>
  </si>
  <si>
    <t>2,5*1,3</t>
  </si>
  <si>
    <t>Ostatní konstrukce a práce, bourání</t>
  </si>
  <si>
    <t>35</t>
  </si>
  <si>
    <t>943211111</t>
  </si>
  <si>
    <t>Montáž lešení prostorového rámového lehkého s podlahami zatížení do 200 kg/m2 v do 10 m</t>
  </si>
  <si>
    <t>-1027116506</t>
  </si>
  <si>
    <t>Montáž lešení prostorového rámového lehkého pracovního s podlahami s provozním zatížením tř. 3 do 200 kg/m2, výšky do 10 m</t>
  </si>
  <si>
    <t>(31,27+8,02)*5,00</t>
  </si>
  <si>
    <t>36</t>
  </si>
  <si>
    <t>943211211</t>
  </si>
  <si>
    <t>Příplatek k lešení prostorovému rámovému lehkému s podlahami v do 10 m za první a ZKD den použití</t>
  </si>
  <si>
    <t>2018055501</t>
  </si>
  <si>
    <t>Montáž lešení prostorového rámového lehkého pracovního s podlahami Příplatek za první a každý další den použití lešení k ceně -1111</t>
  </si>
  <si>
    <t>37</t>
  </si>
  <si>
    <t>943211811</t>
  </si>
  <si>
    <t>Demontáž lešení prostorového rámového lehkého s podlahami zatížení do 200 kg/m2 v do 10 m</t>
  </si>
  <si>
    <t>923951381</t>
  </si>
  <si>
    <t>Demontáž lešení prostorového rámového lehkého pracovního s podlahami s provozním zatížením tř. 3 do 200 kg/m2, výšky do 10 m</t>
  </si>
  <si>
    <t>38</t>
  </si>
  <si>
    <t>949101112</t>
  </si>
  <si>
    <t>Lešení pomocné pro objekty pozemních staveb s lešeňovou podlahou v do 3,5 m zatížení do 150 kg/m2</t>
  </si>
  <si>
    <t>-825419973</t>
  </si>
  <si>
    <t>Lešení pomocné pracovní pro objekty pozemních staveb pro zatížení do 150 kg/m2, o výšce lešeňové podlahy přes 1,9 do 3,5 m</t>
  </si>
  <si>
    <t>39</t>
  </si>
  <si>
    <t>952901114</t>
  </si>
  <si>
    <t>Vyčištění budov bytové a občanské výstavby při výšce podlaží přes 4 m</t>
  </si>
  <si>
    <t>-1161738784</t>
  </si>
  <si>
    <t>Vyčištění budov nebo objektů před předáním do užívání budov bytové nebo občanské výstavby, světlé výšky podlaží přes 4 m</t>
  </si>
  <si>
    <t>31,27+8,02</t>
  </si>
  <si>
    <t>40</t>
  </si>
  <si>
    <t>968072455</t>
  </si>
  <si>
    <t>Vybourání kovových dveřních zárubní pl do 2 m2</t>
  </si>
  <si>
    <t>1603032014</t>
  </si>
  <si>
    <t>Vybourání kovových rámů oken s křídly, dveřních zárubní, vrat, stěn, ostění nebo obkladů dveřních zárubní, plochy do 2 m2</t>
  </si>
  <si>
    <t>"1.NP"     0,90*2,00</t>
  </si>
  <si>
    <t>"2.NP"     0,90*2,00</t>
  </si>
  <si>
    <t>41</t>
  </si>
  <si>
    <t>968072895</t>
  </si>
  <si>
    <t>Vybourání shrnovacích rolet nůžkových pl přes 2 m2</t>
  </si>
  <si>
    <t>-377017710</t>
  </si>
  <si>
    <t xml:space="preserve">Vybourání kovových mříží </t>
  </si>
  <si>
    <t>"2,NP"     1,826*7</t>
  </si>
  <si>
    <t>42</t>
  </si>
  <si>
    <t>971024651</t>
  </si>
  <si>
    <t>Vybourání otvorů ve zdivu kamenném pl do 4 m2 na MV nebo MVC tl do 600 mm</t>
  </si>
  <si>
    <t>368578046</t>
  </si>
  <si>
    <t>Vybourání otvorů ve zdivu základovém nebo nadzákladovém kamenném, smíšeném kamenném, na maltu vápennou nebo vápenocementovou, plochy do 4 m2, tl. do 600 mm</t>
  </si>
  <si>
    <t>"zazdívky otvorů"     0,30*1,20*2,20+0,15*1,275*2,20</t>
  </si>
  <si>
    <t>43</t>
  </si>
  <si>
    <t>978011141.1</t>
  </si>
  <si>
    <t>Odborné odstranění vnitřní vápenné nebo vápenocementové omítky stropů v rozsahu do 30 %</t>
  </si>
  <si>
    <t>-168782569</t>
  </si>
  <si>
    <t>44</t>
  </si>
  <si>
    <t>978013141.1</t>
  </si>
  <si>
    <t>Odborné odstranění vnitřní vápenné nebo vápenocementové omítky stěn v rozsahu do 30 %</t>
  </si>
  <si>
    <t>-1958018833</t>
  </si>
  <si>
    <t>45</t>
  </si>
  <si>
    <t>985141111</t>
  </si>
  <si>
    <t>Vyčištění trhlin a dutin ve zdivu š do 30 mm hl do 150 mm</t>
  </si>
  <si>
    <t>m</t>
  </si>
  <si>
    <t>-1592098136</t>
  </si>
  <si>
    <t>Vyčištění trhlin nebo dutin ve zdivu šířky do 30 mm, hloubky do 150 mm</t>
  </si>
  <si>
    <t>46</t>
  </si>
  <si>
    <t>985223110</t>
  </si>
  <si>
    <t>Přezdívání cihelného zdiva do aktivované malty do 1 m3</t>
  </si>
  <si>
    <t>-1452846715</t>
  </si>
  <si>
    <t>Přezdívání zdiva do aktivované malty cihelného, objemu do 1 m3</t>
  </si>
  <si>
    <t>47</t>
  </si>
  <si>
    <t>M</t>
  </si>
  <si>
    <t>CVM.0016176.URS</t>
  </si>
  <si>
    <t>cihla pálená plná CP 29x14x6,5 cm P15</t>
  </si>
  <si>
    <t>tis kus</t>
  </si>
  <si>
    <t>835399281</t>
  </si>
  <si>
    <t>48</t>
  </si>
  <si>
    <t>985223211</t>
  </si>
  <si>
    <t>Přezdívání kamenného zdiva do aktivované malty do 3 m3</t>
  </si>
  <si>
    <t>-1797646371</t>
  </si>
  <si>
    <t>Přezdívání zdiva do aktivované malty kamenného, objemu přes 1 do 3 m3</t>
  </si>
  <si>
    <t>49</t>
  </si>
  <si>
    <t>58380650</t>
  </si>
  <si>
    <t>kámen lomový neupravený žula, třída I netříděný</t>
  </si>
  <si>
    <t>t</t>
  </si>
  <si>
    <t>-2117203969</t>
  </si>
  <si>
    <t>50</t>
  </si>
  <si>
    <t>985231111</t>
  </si>
  <si>
    <t>Spárování zdiva aktivovanou maltou spára hl do 40 mm dl do 6 m/m2</t>
  </si>
  <si>
    <t>2009963572</t>
  </si>
  <si>
    <t>Spárování zdiva hloubky do 40 mm aktivovanou maltou délky spáry na 1 m2 upravované plochy do 6 m</t>
  </si>
  <si>
    <t>21,3*5 'Přepočtené koeficientem množství</t>
  </si>
  <si>
    <t>51</t>
  </si>
  <si>
    <t>985231112</t>
  </si>
  <si>
    <t>Spárování zdiva aktivovanou maltou spára hl do 40 mm dl do 12 m/m2</t>
  </si>
  <si>
    <t>1267188188</t>
  </si>
  <si>
    <t>Spárování zdiva hloubky do 40 mm aktivovanou maltou délky spáry na 1 m2 upravované plochy přes 6 do 12 m</t>
  </si>
  <si>
    <t>15,5*5 'Přepočtené koeficientem množství</t>
  </si>
  <si>
    <t>52</t>
  </si>
  <si>
    <t>985232111</t>
  </si>
  <si>
    <t>Hloubkové spárování zdiva aktivovanou maltou spára hl do 80 mm dl do 6 m/m2</t>
  </si>
  <si>
    <t>1929467522</t>
  </si>
  <si>
    <t>Hloubkové spárování zdiva hloubky přes 40 do 80 mm aktivovanou maltou délky spáry na 1 m2 upravované plochy do 6 m</t>
  </si>
  <si>
    <t>15,6*5 'Přepočtené koeficientem množství</t>
  </si>
  <si>
    <t>53</t>
  </si>
  <si>
    <t>985232112</t>
  </si>
  <si>
    <t>Hloubkové spárování zdiva aktivovanou maltou spára hl do 80 mm dl do 12 m/m2</t>
  </si>
  <si>
    <t>1830272678</t>
  </si>
  <si>
    <t>Hloubkové spárování zdiva hloubky přes 40 do 80 mm aktivovanou maltou délky spáry na 1 m2 upravované plochy přes 6 do 12 m</t>
  </si>
  <si>
    <t>17,8*5 'Přepočtené koeficientem množství</t>
  </si>
  <si>
    <t>54</t>
  </si>
  <si>
    <t>985421124</t>
  </si>
  <si>
    <t>Injektáž trhlin š 5 mm v cihelném zdivu tl přes 600 mm aktivovanou cementovou maltou včetně vrtů</t>
  </si>
  <si>
    <t>-347517820</t>
  </si>
  <si>
    <t>Injektáž trhlin v cihelném, kamenném nebo smíšeném zdivu nízkotlaká do 0,6 MP, včetně provedení vrtů aktivovanou cementovou maltou šířka trhlin přes 2 do 5 mm tloušťka zdiva přes 600 mm</t>
  </si>
  <si>
    <t>55</t>
  </si>
  <si>
    <t>985421134</t>
  </si>
  <si>
    <t>Injektáž trhlin š 10 mm v cihelném zdivu tl přes 600 mm aktivovanou cementovou maltou včetně vrtů</t>
  </si>
  <si>
    <t>-2081100805</t>
  </si>
  <si>
    <t>Injektáž trhlin v cihelném, kamenném nebo smíšeném zdivu nízkotlaká do 0,6 MP, včetně provedení vrtů aktivovanou cementovou maltou šířka trhlin přes 5 do 10 mm tloušťka zdiva přes 600 mm</t>
  </si>
  <si>
    <t>56</t>
  </si>
  <si>
    <t>971024561</t>
  </si>
  <si>
    <t>Vybourání otvorů ve zdivu základovém nebo nadzákladovém kamenném, smíšeném kamenném, na maltu vápennou nebo vápenocementovou, plochy do 1 m2, tl. do 600 mm</t>
  </si>
  <si>
    <t>-1521415527</t>
  </si>
  <si>
    <t>0,5*0,3*0,3*3"Bourání zazdívky v hrobce</t>
  </si>
  <si>
    <t>57</t>
  </si>
  <si>
    <t>97802325.R</t>
  </si>
  <si>
    <t>Vyškrabání spár zdiva kamenného režného z lomového kamene</t>
  </si>
  <si>
    <t>1198415108</t>
  </si>
  <si>
    <t>58</t>
  </si>
  <si>
    <t>K006</t>
  </si>
  <si>
    <t>Odbourání a očištění zbytků od suti a opukových zlomků - podlahy</t>
  </si>
  <si>
    <t>-99949475</t>
  </si>
  <si>
    <t>3,33"K-13</t>
  </si>
  <si>
    <t>5"K-14</t>
  </si>
  <si>
    <t>59</t>
  </si>
  <si>
    <t>96502413.R</t>
  </si>
  <si>
    <t>Bourání podlah kamenných bez podkladního lože, s jakoukoliv výplní spár z desek nebo mozaiky, plochy přes 1 m2 - pod restaurátorkým dohledem</t>
  </si>
  <si>
    <t>1959548984</t>
  </si>
  <si>
    <t>14,5*0,5"K-01 odhad stávajícího množství dlažby cca 50%</t>
  </si>
  <si>
    <t>95*0,1"K-03 odhad stávajícího množství dlažby cca 10%</t>
  </si>
  <si>
    <t>35*0,9"K-07 odhad stávajícího množství dlažby cca 90%</t>
  </si>
  <si>
    <t>14,5*0,8"K-12 odhad stávajícího množství dlažby cca 80%</t>
  </si>
  <si>
    <t>5*0,5"K-16 odhad stávajícího množství dlažby cca 50%</t>
  </si>
  <si>
    <t>997</t>
  </si>
  <si>
    <t>Přesun sutě</t>
  </si>
  <si>
    <t>60</t>
  </si>
  <si>
    <t>997013311</t>
  </si>
  <si>
    <t>Doprava suti shozem montáž a demontáž shozu výšky do 10 m</t>
  </si>
  <si>
    <t>1179818544</t>
  </si>
  <si>
    <t>61</t>
  </si>
  <si>
    <t>997013321</t>
  </si>
  <si>
    <t>Doprava suti shozem montáž a demontáž shozu výšky Příplatek za první a každý další den použití shozu k ceně -3311</t>
  </si>
  <si>
    <t>-953883064</t>
  </si>
  <si>
    <t>62</t>
  </si>
  <si>
    <t>997013501</t>
  </si>
  <si>
    <t>Odvoz suti a vybouraných hmot na skládku nebo meziskládku se složením, na vzdálenost do 1 km</t>
  </si>
  <si>
    <t>1221828387</t>
  </si>
  <si>
    <t>63</t>
  </si>
  <si>
    <t>997013509</t>
  </si>
  <si>
    <t>Odvoz suti a vybouraných hmot na skládku nebo meziskládku se složením, na vzdálenost Příplatek k ceně za každý další i započatý 1 km přes 1 km</t>
  </si>
  <si>
    <t>353753486</t>
  </si>
  <si>
    <t>64</t>
  </si>
  <si>
    <t>997013831</t>
  </si>
  <si>
    <t>Poplatek za uložení stavebního odpadu na skládce (skládkovné) směsného stavebního a demoličního zatříděného do Katalogu odpadů pod kódem 170 904</t>
  </si>
  <si>
    <t>-789890342</t>
  </si>
  <si>
    <t>998</t>
  </si>
  <si>
    <t>Přesun hmot</t>
  </si>
  <si>
    <t>65</t>
  </si>
  <si>
    <t>998011003</t>
  </si>
  <si>
    <t>Přesun hmot pro budovy zděné v do 24 m</t>
  </si>
  <si>
    <t>-2010260220</t>
  </si>
  <si>
    <t>Přesun hmot pro budovy občanské výstavby, bydlení, výrobu a služby s nosnou svislou konstrukcí zděnou z cihel, tvárnic nebo kamene vodorovná dopravní vzdálenost do 100 m pro budovy výšky přes 12 do 24 m</t>
  </si>
  <si>
    <t>66</t>
  </si>
  <si>
    <t>998011014</t>
  </si>
  <si>
    <t>Příplatek k přesunu hmot pro budovy zděné za zvětšený přesun do 500 m</t>
  </si>
  <si>
    <t>-512716948</t>
  </si>
  <si>
    <t>Přesun hmot pro budovy občanské výstavby, bydlení, výrobu a služby s nosnou svislou konstrukcí zděnou z cihel, tvárnic nebo kamene Příplatek k cenám za zvětšený přesun přes vymezenou největší dopravní vzdálenost do 500 m</t>
  </si>
  <si>
    <t>PSV</t>
  </si>
  <si>
    <t>Práce a dodávky PSV</t>
  </si>
  <si>
    <t>727</t>
  </si>
  <si>
    <t>Zdravotechnika - požární ochrana</t>
  </si>
  <si>
    <t>67</t>
  </si>
  <si>
    <t>727111.01</t>
  </si>
  <si>
    <t>Hasicí přístroj práškový 6kg 34A včetně držáku na stěnu a revize ozn. HA/1</t>
  </si>
  <si>
    <t>kus</t>
  </si>
  <si>
    <t>1469083774</t>
  </si>
  <si>
    <t>762</t>
  </si>
  <si>
    <t>Konstrukce tesařské</t>
  </si>
  <si>
    <t>68</t>
  </si>
  <si>
    <t>762523108</t>
  </si>
  <si>
    <t>Položení podlah hoblovaných na sraz z fošen</t>
  </si>
  <si>
    <t>1943641404</t>
  </si>
  <si>
    <t>69</t>
  </si>
  <si>
    <t>6051112.R</t>
  </si>
  <si>
    <t>Fošny pro položení podlahy</t>
  </si>
  <si>
    <t>885966552</t>
  </si>
  <si>
    <t>1,14*1,15 "Přepočtené koeficientem množství</t>
  </si>
  <si>
    <t>70</t>
  </si>
  <si>
    <t>762595001</t>
  </si>
  <si>
    <t>Spojovací prostředky podlah a podkladových konstrukcí hřebíky, vruty</t>
  </si>
  <si>
    <t>1569011176</t>
  </si>
  <si>
    <t>71</t>
  </si>
  <si>
    <t>762822150</t>
  </si>
  <si>
    <t>Montáž stropních trámů z hraněného a polohraněného řeziva s trámovými výměnami, průřezové plochy přes 540 cm2</t>
  </si>
  <si>
    <t>187291694</t>
  </si>
  <si>
    <t>4,5"T01 stropní trám</t>
  </si>
  <si>
    <t>4,5"T02 stropní trám</t>
  </si>
  <si>
    <t>4,5"T03 stropní trám</t>
  </si>
  <si>
    <t>4,5"T04 stropní trám</t>
  </si>
  <si>
    <t>4,5"T05 stropní trám</t>
  </si>
  <si>
    <t>72</t>
  </si>
  <si>
    <t>M002</t>
  </si>
  <si>
    <t>Nové řezivo pro stropní trámy</t>
  </si>
  <si>
    <t>-122393905</t>
  </si>
  <si>
    <t>4,5*0,24*0,3*1,15"T01 stropní trám prořez 15%</t>
  </si>
  <si>
    <t>4,5*0,24*0,3*1,15"T02 stropní trám prořez 15%</t>
  </si>
  <si>
    <t>4,5*0,24*0,3*1,15"T03 stropní trám prořez 15%</t>
  </si>
  <si>
    <t>4,5*0,24*0,3*1,15"T04 stropní trám prořez 15%</t>
  </si>
  <si>
    <t>4,5*0,24*0,3*1,15"T05 stropní trám prořez 15%</t>
  </si>
  <si>
    <t>73</t>
  </si>
  <si>
    <t>762895000</t>
  </si>
  <si>
    <t>Spojovací prostředky záklopu stropů, stropnic, podbíjení hřebíky, svory</t>
  </si>
  <si>
    <t>1780489174</t>
  </si>
  <si>
    <t>74</t>
  </si>
  <si>
    <t>998762203</t>
  </si>
  <si>
    <t>Přesun hmot procentní pro kce tesařské v objektech v do 24 m</t>
  </si>
  <si>
    <t>%</t>
  </si>
  <si>
    <t>1030531090</t>
  </si>
  <si>
    <t>Přesun hmot pro konstrukce tesařské stanovený procentní sazbou (%) z ceny vodorovná dopravní vzdálenost do 50 m v objektech výšky přes 12 do 24 m</t>
  </si>
  <si>
    <t>75</t>
  </si>
  <si>
    <t>998762294</t>
  </si>
  <si>
    <t>Příplatek k přesunu hmot procentní 762 za zvětšený přesun do 1000 m</t>
  </si>
  <si>
    <t>875007856</t>
  </si>
  <si>
    <t>Přesun hmot pro konstrukce tesařské stanovený procentní sazbou (%) z ceny Příplatek k cenám za zvětšený přesun přes vymezenou největší dopravní vzdálenost do 1000 m</t>
  </si>
  <si>
    <t>767</t>
  </si>
  <si>
    <t>Konstrukce zámečnické</t>
  </si>
  <si>
    <t>76</t>
  </si>
  <si>
    <t>767-01</t>
  </si>
  <si>
    <t>Ocelové madlo - zábradlí schodišťové ozn. Z/05</t>
  </si>
  <si>
    <t>956919218</t>
  </si>
  <si>
    <t>P</t>
  </si>
  <si>
    <t xml:space="preserve">Poznámka k položce:_x000D_
MATERIÁL:OCELOVÁ KOVANÁ KULATINA_x000D_
POVRCHOVÁ ÚPRAVA: ZÁKLADNÍ NÁTĚR, POVRCHOVÝ NÁTĚR V BARVĚ KOVÁŘSKÉ ČERNI S GRAFITEM_x000D_
POPIS:    PŘEKOVANÁ OCELOVÁ KULATINA_x000D_
	KOTVENA KOVANÝMI ZÁVLAČEMI (VIZ OBR.)_x000D_
	UKONČENÍ  (VIZ OBR.)_x000D_
</t>
  </si>
  <si>
    <t>77</t>
  </si>
  <si>
    <t>998767203</t>
  </si>
  <si>
    <t>Přesun hmot procentní pro zámečnické konstrukce v objektech v do 24 m</t>
  </si>
  <si>
    <t>-2087519786</t>
  </si>
  <si>
    <t>Přesun hmot pro zámečnické konstrukce stanovený procentní sazbou (%) z ceny vodorovná dopravní vzdálenost do 50 m v objektech výšky přes 12 do 24 m</t>
  </si>
  <si>
    <t>78</t>
  </si>
  <si>
    <t>998767293</t>
  </si>
  <si>
    <t>Příplatek k přesunu hmot procentní 767 za zvětšený přesun do 500 m</t>
  </si>
  <si>
    <t>1387261774</t>
  </si>
  <si>
    <t>Přesun hmot pro zámečnické konstrukce stanovený procentní sazbou (%) z ceny Příplatek k cenám za zvětšený přesun přes vymezenou největší dopravní vzdálenost do 500 m</t>
  </si>
  <si>
    <t>772</t>
  </si>
  <si>
    <t>Podlahy z kamene</t>
  </si>
  <si>
    <t>79</t>
  </si>
  <si>
    <t>K-02</t>
  </si>
  <si>
    <t>Očištění, kamenická oprava drobných poškození, barevné sjednocení povrchu cca 100x35cm</t>
  </si>
  <si>
    <t>309599713</t>
  </si>
  <si>
    <t>80</t>
  </si>
  <si>
    <t>K-04</t>
  </si>
  <si>
    <t>Rozebrání, oprava základu, zpětná montáž, očištění povrchu, kamenická oprava poškození, barevná retuš cca 384x140x50cm</t>
  </si>
  <si>
    <t>-1627736274</t>
  </si>
  <si>
    <t>81</t>
  </si>
  <si>
    <t>K-05</t>
  </si>
  <si>
    <t>Očištění povrchu, kamenická oprava poškození, barevná retuš cca 150x140x50 cm</t>
  </si>
  <si>
    <t>-41326678</t>
  </si>
  <si>
    <t>82</t>
  </si>
  <si>
    <t>K-06</t>
  </si>
  <si>
    <t>-1318450891</t>
  </si>
  <si>
    <t>83</t>
  </si>
  <si>
    <t>K-10</t>
  </si>
  <si>
    <t>Očištění, kamenická oprava drobných poškození, barevné sjednocení povrchu cca 80x90cm</t>
  </si>
  <si>
    <t>-1333542933</t>
  </si>
  <si>
    <t>84</t>
  </si>
  <si>
    <t>K-11</t>
  </si>
  <si>
    <t>Očištění, konsolidace narušených stupňů, kamenická oprava poškození, případné kamenné vložky z opuky, barevné sjednocení povrchu prům. 200cm</t>
  </si>
  <si>
    <t>137401213</t>
  </si>
  <si>
    <t>85</t>
  </si>
  <si>
    <t>K-15</t>
  </si>
  <si>
    <t>Rozebrání, očištění, kamenická oprava, oprava základu, zpětná montáž, skulpturální a barevná retuš cca 35x190</t>
  </si>
  <si>
    <t>1105123639</t>
  </si>
  <si>
    <t>86</t>
  </si>
  <si>
    <t>K-19</t>
  </si>
  <si>
    <t>Očištění, kamenická oprava drobných poškození, barevné sjednocení povrchu</t>
  </si>
  <si>
    <t>205979468</t>
  </si>
  <si>
    <t>87</t>
  </si>
  <si>
    <t>K-20</t>
  </si>
  <si>
    <t>Očištění, kamenická oprava drobných poškození, barevné sjednocení povrchu cca 170x370</t>
  </si>
  <si>
    <t>-86427257</t>
  </si>
  <si>
    <t>88</t>
  </si>
  <si>
    <t>K-21</t>
  </si>
  <si>
    <t>Očištění, kamenická oprava větších poškození, barevná retuš opravovaných míst</t>
  </si>
  <si>
    <t>295326465</t>
  </si>
  <si>
    <t>89</t>
  </si>
  <si>
    <t>77252116.R</t>
  </si>
  <si>
    <t>Kladení dlažby z kamene (opuka) dopísčitovápenného lože z nejvýše dvou rozdílných druhů pravoúhlých desek nebo dlaždic ve skladbě se pravidelně opakujících, tl. přes 50 do 70 mm</t>
  </si>
  <si>
    <t>804064010</t>
  </si>
  <si>
    <t>14,5"K-01</t>
  </si>
  <si>
    <t>95"K-03</t>
  </si>
  <si>
    <t>35"K-07</t>
  </si>
  <si>
    <t>14,5"K-12</t>
  </si>
  <si>
    <t>5"K-16</t>
  </si>
  <si>
    <t>90</t>
  </si>
  <si>
    <t>K-01</t>
  </si>
  <si>
    <t>Čtvercové dlaždice 46x46cm (Vehlovická opuka) - doplnění (odhad 50% plochy)</t>
  </si>
  <si>
    <t>-326652584</t>
  </si>
  <si>
    <t>14,5*0,5"K-01 počítáno doplnění cca 50% plochy novými dlaždicemi</t>
  </si>
  <si>
    <t>95*0,9"K-03 počítáno doplnění cca 90% plochy novými dlaždicemi</t>
  </si>
  <si>
    <t>35*0,1"K-07 počítáno doplnění cca 10% plochy novými dlaždicemi</t>
  </si>
  <si>
    <t>14,5*0,2"K-12 počítáno doplnění cca 20% plochy novými dlaždicemi</t>
  </si>
  <si>
    <t>3,33"K-13 počítáno doplnění 100% plochy novými dlaždicemi</t>
  </si>
  <si>
    <t>5"K-14 počítáno doplnění 100% plochy novými dlaždicemi</t>
  </si>
  <si>
    <t>5*0,5"K-16 počítáno doplnění cca 50% plochy novými dlaždicemi</t>
  </si>
  <si>
    <t>91</t>
  </si>
  <si>
    <t>998772203</t>
  </si>
  <si>
    <t>Přesun hmot procentní pro podlahy z kamene v objektech v do 60 m</t>
  </si>
  <si>
    <t>-99616939</t>
  </si>
  <si>
    <t>Přesun hmot pro kamenné dlažby, obklady schodišťových stupňů a soklů stanovený procentní sazbou (%) z ceny vodorovná dopravní vzdálenost do 50 m v objektech výšky přes 12 do 60 m</t>
  </si>
  <si>
    <t>92</t>
  </si>
  <si>
    <t>998772293</t>
  </si>
  <si>
    <t>Příplatek k přesunu hmot procentní 772 za zvětšený přesun do 500 m</t>
  </si>
  <si>
    <t>-215390331</t>
  </si>
  <si>
    <t>Přesun hmot pro kamenné dlažby, obklady schodišťových stupňů a soklů stanovený procentní sazbou (%) z ceny Příplatek k cenám za zvětšený přesun přes vymezenou největší dopravní vzdálenost do 500 m</t>
  </si>
  <si>
    <t>783</t>
  </si>
  <si>
    <t>Dokončovací práce - nátěry</t>
  </si>
  <si>
    <t>93</t>
  </si>
  <si>
    <t>783000101</t>
  </si>
  <si>
    <t>Ochrana podlah nebo vodorovných ploch při provádění nátěrů olepením páskou nebo fólií</t>
  </si>
  <si>
    <t>-268552550</t>
  </si>
  <si>
    <t>Zakrývání konstrukcí včetně pozdějšího odkrytí podlah nebo vodorovných ploch olepením páskou nebo fólií</t>
  </si>
  <si>
    <t>94</t>
  </si>
  <si>
    <t>58124833</t>
  </si>
  <si>
    <t>páska pro malířské potřeby maskovací krepová 19mm x 50 m</t>
  </si>
  <si>
    <t>684778245</t>
  </si>
  <si>
    <t>195*1,15 'Přepočtené koeficientem množství</t>
  </si>
  <si>
    <t>95</t>
  </si>
  <si>
    <t>783000103</t>
  </si>
  <si>
    <t>Ochrana podlah nebo vodorovných ploch při provádění nátěrů položením fólie</t>
  </si>
  <si>
    <t>-1282912103</t>
  </si>
  <si>
    <t>Zakrývání konstrukcí včetně pozdějšího odkrytí podlah nebo vodorovných ploch položením fólie</t>
  </si>
  <si>
    <t>96</t>
  </si>
  <si>
    <t>58124842</t>
  </si>
  <si>
    <t>fólie pro malířské potřeby zakrývací, 7µ, 4 x 5 m</t>
  </si>
  <si>
    <t>-703464188</t>
  </si>
  <si>
    <t>123*1,15 'Přepočtené koeficientem množství</t>
  </si>
  <si>
    <t>784</t>
  </si>
  <si>
    <t>Dokončovací práce - malby a tapety</t>
  </si>
  <si>
    <t>97</t>
  </si>
  <si>
    <t>784111001.1</t>
  </si>
  <si>
    <t>Oprášení (ometení) podkladu v místnostech výšky do 3,80 m</t>
  </si>
  <si>
    <t>1831849943</t>
  </si>
  <si>
    <t>Oprášení (ometení) podkladu v místnostech výšky přes 5,00 m</t>
  </si>
  <si>
    <t>(0,96+1,545+0,905+0,955+1,55+0,87)*(3,07+1,785+3,175)+(1,005*2,09)+1,785*5,87+2*1,6+2,595*1,57"Kobka strop, plocha mimo opravovaných</t>
  </si>
  <si>
    <t>3,12*(3,07+2,95+0,96+0,905+1,005+3,185+3,185+0,955+0,87+3,19+1,005+0,85+3,19+3,05+0,93+1+3,175+1,005)"Kobka stěna, plocha mimo opravovaných</t>
  </si>
  <si>
    <t>2,4*(3,74+3,74+2,595+2,595+0,995+0,995+1,005+1,005+0,62+0,62+1,765)"Kobka stěna, plocha mimo opravovaných</t>
  </si>
  <si>
    <t>98</t>
  </si>
  <si>
    <t>784121005.1</t>
  </si>
  <si>
    <t>Odborné odstranění malby v mísnostech výšky přes 5,00 m</t>
  </si>
  <si>
    <t>485440083</t>
  </si>
  <si>
    <t>Odborné odstranění malby v místnostech výšky přes 5,00 m</t>
  </si>
  <si>
    <t>99</t>
  </si>
  <si>
    <t>784312025.1</t>
  </si>
  <si>
    <t>Dvojnásobné bílé vápenné malby v místnostech výšky přes 5,00 m - historický objekt, členitost</t>
  </si>
  <si>
    <t>-952532592</t>
  </si>
  <si>
    <t>Malby vápenné dvojnásobné, bílé v místnostech výšky přes 5,00 m - historický objekt, členitost</t>
  </si>
  <si>
    <t>Soupis:</t>
  </si>
  <si>
    <t>01.1 - Elektroinstalace vnitřní</t>
  </si>
  <si>
    <t>D2 - Elektroinstalace vnitřní</t>
  </si>
  <si>
    <t>D3 - zaregulování a vyzkoušení</t>
  </si>
  <si>
    <t>D2</t>
  </si>
  <si>
    <t>741122016</t>
  </si>
  <si>
    <t>Montáž kabel Cu bez ukončení uložený pod omítku plný kulatý 3x2,5 až 6 mm2 (CYKY)</t>
  </si>
  <si>
    <t>-81422475</t>
  </si>
  <si>
    <t>Pol7</t>
  </si>
  <si>
    <t>vodič CYKY 3Jx2,5mm2</t>
  </si>
  <si>
    <t>-1909548233</t>
  </si>
  <si>
    <t>741122031</t>
  </si>
  <si>
    <t>Montáž kabel Cu bez ukončení uložený pod omítku plný kulatý 5x1,5 až 2,5 mm2 (CYKY)</t>
  </si>
  <si>
    <t>1397185405</t>
  </si>
  <si>
    <t>Pol6</t>
  </si>
  <si>
    <t>vodič CYKY- J 5x1,5mm2</t>
  </si>
  <si>
    <t>872409134</t>
  </si>
  <si>
    <t>741210101</t>
  </si>
  <si>
    <t>Montáž rozváděčů litinových, hliníkových nebo plastových sestava do 50 kg</t>
  </si>
  <si>
    <t>ks</t>
  </si>
  <si>
    <t>-800981412</t>
  </si>
  <si>
    <t>Pol5</t>
  </si>
  <si>
    <t>rozváděč 72 modulů IP 30 vyzbrojený</t>
  </si>
  <si>
    <t>2133435952</t>
  </si>
  <si>
    <t>741310101</t>
  </si>
  <si>
    <t>Montáž vypínač (polo)zapuštěný bezšroubové připojení 1-jednopólový</t>
  </si>
  <si>
    <t>642140211</t>
  </si>
  <si>
    <t>Pol8</t>
  </si>
  <si>
    <t>Spínač jednopolový, řazení č.1 vč.krytu, bílá,</t>
  </si>
  <si>
    <t>795308919</t>
  </si>
  <si>
    <t>741310121</t>
  </si>
  <si>
    <t>Montáž přepínač (polo)zapuštěný bezšroubové připojení 5-seriový</t>
  </si>
  <si>
    <t>-218225642</t>
  </si>
  <si>
    <t>Pol9</t>
  </si>
  <si>
    <t>přepínač sériový, řazení č.5 bez rámečku bílý</t>
  </si>
  <si>
    <t>279617448</t>
  </si>
  <si>
    <t>Pol10</t>
  </si>
  <si>
    <t>rámeček trojnásobný</t>
  </si>
  <si>
    <t>1818063698</t>
  </si>
  <si>
    <t>Pol11</t>
  </si>
  <si>
    <t>rámeček dvojnásobný</t>
  </si>
  <si>
    <t>-919637970</t>
  </si>
  <si>
    <t>741313001</t>
  </si>
  <si>
    <t>Montáž zásuvka (polo)zapuštěná bezšroubové připojení 2P+PE se zapojením vodičů</t>
  </si>
  <si>
    <t>-7871358</t>
  </si>
  <si>
    <t>Pol12</t>
  </si>
  <si>
    <t>zásuvka 2P+PE</t>
  </si>
  <si>
    <t>1824141427</t>
  </si>
  <si>
    <t>741372012</t>
  </si>
  <si>
    <t>Montáž svítidlo LED bytové přisazené nástěnné reflektorové bez čidla</t>
  </si>
  <si>
    <t>-1131115033</t>
  </si>
  <si>
    <t>Pol13</t>
  </si>
  <si>
    <t>svítidlo W1, W2, S1, F1</t>
  </si>
  <si>
    <t>818008907</t>
  </si>
  <si>
    <t>Pol14</t>
  </si>
  <si>
    <t>svítidlo W3</t>
  </si>
  <si>
    <t>32123323</t>
  </si>
  <si>
    <t>741372014</t>
  </si>
  <si>
    <t>Montáž svítidlo LED bytové přisazené nástěnné reflektorové lištový systém</t>
  </si>
  <si>
    <t>-2001135680</t>
  </si>
  <si>
    <t>Pol15</t>
  </si>
  <si>
    <t>svítidlo W4</t>
  </si>
  <si>
    <t>-1825644206</t>
  </si>
  <si>
    <t>Pol16</t>
  </si>
  <si>
    <t>svítidlo S2 a S4</t>
  </si>
  <si>
    <t>619123197</t>
  </si>
  <si>
    <t>Pol17</t>
  </si>
  <si>
    <t>svítidlo F2</t>
  </si>
  <si>
    <t>545948203</t>
  </si>
  <si>
    <t>Pol18</t>
  </si>
  <si>
    <t>svítidlo O1</t>
  </si>
  <si>
    <t>2117248214</t>
  </si>
  <si>
    <t>Pol19</t>
  </si>
  <si>
    <t>rozeta k W4 a S2</t>
  </si>
  <si>
    <t>1232562301</t>
  </si>
  <si>
    <t>741372101</t>
  </si>
  <si>
    <t>Montáž svítidlo LED bytové vestavné podhledové bodové</t>
  </si>
  <si>
    <t>-834603601</t>
  </si>
  <si>
    <t>Pol20</t>
  </si>
  <si>
    <t>svítidlo Z1</t>
  </si>
  <si>
    <t>1451450732</t>
  </si>
  <si>
    <t>Pol21</t>
  </si>
  <si>
    <t>svítidlo Z2</t>
  </si>
  <si>
    <t>-2004810222</t>
  </si>
  <si>
    <t>Pol22</t>
  </si>
  <si>
    <t>trafo k Z2</t>
  </si>
  <si>
    <t>-1404481955</t>
  </si>
  <si>
    <t>741810003</t>
  </si>
  <si>
    <t>Celková prohlídka elektrického rozvodu a zařízení do 1 milionu Kč</t>
  </si>
  <si>
    <t>-1376274488</t>
  </si>
  <si>
    <t>742121001</t>
  </si>
  <si>
    <t>Montáž kabelů sdělovacích pro vnitřní rozvody do 15 žil</t>
  </si>
  <si>
    <t>1483758888</t>
  </si>
  <si>
    <t>Pol23</t>
  </si>
  <si>
    <t>kabely</t>
  </si>
  <si>
    <t>749033403</t>
  </si>
  <si>
    <t>Pol24</t>
  </si>
  <si>
    <t>zabezpečovací systém</t>
  </si>
  <si>
    <t>2005577900</t>
  </si>
  <si>
    <t>Pol25</t>
  </si>
  <si>
    <t>ozvučení</t>
  </si>
  <si>
    <t>442735406</t>
  </si>
  <si>
    <t>D3</t>
  </si>
  <si>
    <t>zaregulování a vyzkoušení</t>
  </si>
  <si>
    <t>Pol26</t>
  </si>
  <si>
    <t>drobný montážní materiál</t>
  </si>
  <si>
    <t>-280458611</t>
  </si>
  <si>
    <t>Pol27</t>
  </si>
  <si>
    <t>stavební přípomoce</t>
  </si>
  <si>
    <t>-2090225347</t>
  </si>
  <si>
    <t>02 - Oprava exteriéru</t>
  </si>
  <si>
    <t xml:space="preserve">    1 - Zemní práce</t>
  </si>
  <si>
    <t xml:space="preserve">    5 - Komunikace pozemní</t>
  </si>
  <si>
    <t xml:space="preserve">    764 - Konstrukce klempířské</t>
  </si>
  <si>
    <t xml:space="preserve">    766 - Konstrukce truhlářské</t>
  </si>
  <si>
    <t>Zemní práce</t>
  </si>
  <si>
    <t>132201201</t>
  </si>
  <si>
    <t>Hloubení rýh š do 2000 mm v hornině tř. 3 objemu do 100 m3</t>
  </si>
  <si>
    <t>-1662728634</t>
  </si>
  <si>
    <t>Hloubení zapažených i nezapažených rýh šířky přes 600 do 2 000 mm s urovnáním dna do předepsaného profilu a spádu v hornině tř. 3 do 100 m3</t>
  </si>
  <si>
    <t>0,75*0,235*(2,6*4+7,6+47,2)"okapový chodníček</t>
  </si>
  <si>
    <t>132201209</t>
  </si>
  <si>
    <t>Příplatek za lepivost k hloubení rýh š do 2000 mm v hornině tř. 3</t>
  </si>
  <si>
    <t>2061710479</t>
  </si>
  <si>
    <t>Hloubení zapažených i nezapažených rýh šířky přes 600 do 2 000 mm s urovnáním dna do předepsaného profilu a spádu v hornině tř. 3 Příplatek k cenám za lepivost horniny tř. 3</t>
  </si>
  <si>
    <t>162701105</t>
  </si>
  <si>
    <t>Vodorovné přemístění do 10000 m výkopku/sypaniny z horniny tř. 1 až 4</t>
  </si>
  <si>
    <t>599335256</t>
  </si>
  <si>
    <t>Vodorovné přemístění výkopku nebo sypaniny po suchu na obvyklém dopravním prostředku, bez naložení výkopku, avšak se složením bez rozhrnutí z horniny tř. 1 až 4 na vzdálenost přes 9 000 do 10 000 m</t>
  </si>
  <si>
    <t>11,492"okapový chodníček</t>
  </si>
  <si>
    <t>162701109</t>
  </si>
  <si>
    <t>Příplatek k vodorovnému přemístění výkopku/sypaniny z horniny tř. 1 až 4 ZKD 1000 m přes 10000 m</t>
  </si>
  <si>
    <t>1319358524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</si>
  <si>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</si>
  <si>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11,492*10"okapový chodníček</t>
  </si>
  <si>
    <t>171201211</t>
  </si>
  <si>
    <t>Poplatek za uložení stavebního odpadu - zeminy a kameniva na skládce</t>
  </si>
  <si>
    <t>-285231038</t>
  </si>
  <si>
    <t>Poplatek za uložení stavebního odpadu na skládce (skládkovné) zeminy a kameniva zatříděného do Katalogu odpadů pod kódem 170 504</t>
  </si>
  <si>
    <t>11,492*1,8"okapový chodníček</t>
  </si>
  <si>
    <t>174101101</t>
  </si>
  <si>
    <t>Zásyp jam, šachet rýh nebo kolem objektů sypaninou se zhutněním</t>
  </si>
  <si>
    <t>520639705</t>
  </si>
  <si>
    <t>Zásyp sypaninou z jakékoliv horniny s uložením výkopku ve vrstvách se zhutněním jam, šachet, rýh nebo kolem objektů v těchto vykopávkách</t>
  </si>
  <si>
    <t>0,75*0,1*(2,6*4+7,6+47,2)"okapový chodníček</t>
  </si>
  <si>
    <t>58343872</t>
  </si>
  <si>
    <t>kamenivo drcené hrubé frakce 8/16</t>
  </si>
  <si>
    <t>1084325882</t>
  </si>
  <si>
    <t>4,89*2,1 "Přepočtené koeficientem množství</t>
  </si>
  <si>
    <t>Komunikace pozemní</t>
  </si>
  <si>
    <t>594611111</t>
  </si>
  <si>
    <t>Dlažba z lomového kamene s provedením lože ze štěrkopísku</t>
  </si>
  <si>
    <t>-1938573040</t>
  </si>
  <si>
    <t>Dlažba nebo přídlažba z lomového kamene lomařsky upraveného rigolového v ploše vodorovné nebo ve sklonu tl. do 250 mm, bez vyplnění spár, s provedením lože tl. 50 mm ze štěrkopísku</t>
  </si>
  <si>
    <t>0,75*(2,6*4+7,6+47,2)"okapový chodníček</t>
  </si>
  <si>
    <t>59943211.R</t>
  </si>
  <si>
    <t>Vyplnění spár dlažby (přídlažby) z lomového kamene v jakémkoliv sklonu plochy a jakékoliv tloušťky suchou maltou</t>
  </si>
  <si>
    <t>-305132870</t>
  </si>
  <si>
    <t>629991011</t>
  </si>
  <si>
    <t>Zakrytí výplní otvorů a svislých ploch fólií přilepenou lepící páskou</t>
  </si>
  <si>
    <t>-1238703229</t>
  </si>
  <si>
    <t>Zakrytí vnějších ploch před znečištěním včetně pozdějšího odkrytí výplní otvorů a svislých ploch fólií přilepenou lepící páskou</t>
  </si>
  <si>
    <t>4,45+1,826*3</t>
  </si>
  <si>
    <t>1,826*2+1,275*2,20</t>
  </si>
  <si>
    <t>1,826*3+1,20*2,20+4,45</t>
  </si>
  <si>
    <t>4,45*2+2,68*1,68</t>
  </si>
  <si>
    <t>K019</t>
  </si>
  <si>
    <t>Podříznutí a začištění omítky nad celou délkou okapového chodníčku</t>
  </si>
  <si>
    <t>-548481841</t>
  </si>
  <si>
    <t>2,6*4+7,6+47,2</t>
  </si>
  <si>
    <t>K018</t>
  </si>
  <si>
    <t>Očištění koruny zdiva od mechanických nečistot, vysátí, sterilizování plamenem a natření roztokem Boronit (Bocemit BQ)</t>
  </si>
  <si>
    <t>-460505104</t>
  </si>
  <si>
    <t>K016</t>
  </si>
  <si>
    <t>Štukový parapet u kruhových oken s hydrofobizací</t>
  </si>
  <si>
    <t>-1133233314</t>
  </si>
  <si>
    <t>K007</t>
  </si>
  <si>
    <t>Vyjmutí degradovaných prvků zdí exteriéru a nahrazení cihlami plnými pálenými případně opukovými kameny na vápennou maltu</t>
  </si>
  <si>
    <t>-1555864864</t>
  </si>
  <si>
    <t>4,5"odhad množství pro opravu části zdí</t>
  </si>
  <si>
    <t>SE-01</t>
  </si>
  <si>
    <t>Bankálová římsa - kompletní rekonstrukce podle dochovaných fragmentů</t>
  </si>
  <si>
    <t>-18409529</t>
  </si>
  <si>
    <t>SE-02</t>
  </si>
  <si>
    <t>Lizény v průčelí - kompletní rekonstrukce podle dochovaných fragmentů</t>
  </si>
  <si>
    <t>-1423666571</t>
  </si>
  <si>
    <t>SE-03</t>
  </si>
  <si>
    <t>Dvojité pilastry 2 NP 4ks - kompletní rekonstrukce podle dochovaných fragmentů</t>
  </si>
  <si>
    <t>-955366813</t>
  </si>
  <si>
    <t>SE-04</t>
  </si>
  <si>
    <t>Niky v průčelí 2ks - kompletní rekonstrukce podle dochovaných fragmentů</t>
  </si>
  <si>
    <t>-564398532</t>
  </si>
  <si>
    <t>SE-05</t>
  </si>
  <si>
    <t>Okno v průčelí 2NP - kompletní rekonstrukce podle dochovaných fragmentů</t>
  </si>
  <si>
    <t>-137996341</t>
  </si>
  <si>
    <t>SE-06</t>
  </si>
  <si>
    <t>Korunní římsa průčelí 2NP - kompletní rekonstrukce podle dochovaných fragmentů</t>
  </si>
  <si>
    <t>-1302112941</t>
  </si>
  <si>
    <t>7*0,5</t>
  </si>
  <si>
    <t>SE-07</t>
  </si>
  <si>
    <t>Tympanon - kompletní rekonstrukce podle dochovaných fragmentů</t>
  </si>
  <si>
    <t>1375993012</t>
  </si>
  <si>
    <t>7*2,6</t>
  </si>
  <si>
    <t>SE-08</t>
  </si>
  <si>
    <t>Pilastry věže 8ks - kompletní rekonstrukce podle dochovaných fragmentů</t>
  </si>
  <si>
    <t>-1260492741</t>
  </si>
  <si>
    <t>SE-09</t>
  </si>
  <si>
    <t>Okna věže 4ks - kompletní rekonstrukce podle dochovaných fragmentů</t>
  </si>
  <si>
    <t>1780918452</t>
  </si>
  <si>
    <t>SE-10</t>
  </si>
  <si>
    <t>Korunní římsa s triglyfy - kompletní rekonstrukce podle dochovaných fragmentů</t>
  </si>
  <si>
    <t>-1844068054</t>
  </si>
  <si>
    <t>28*0,5</t>
  </si>
  <si>
    <t>SE-11</t>
  </si>
  <si>
    <t>Korunní římsa - kompletní rekonstrukce podle dochovaných fragmentů</t>
  </si>
  <si>
    <t>1627765183</t>
  </si>
  <si>
    <t>28*0,55</t>
  </si>
  <si>
    <t>SE-12</t>
  </si>
  <si>
    <t>Lizénové rámce - kompletní rekonstrukce podle dochovaných fragmentů</t>
  </si>
  <si>
    <t>-846981109</t>
  </si>
  <si>
    <t>0,6*3,5</t>
  </si>
  <si>
    <t>SE-13</t>
  </si>
  <si>
    <t>Pilastry 2NP - kompletní rekonstrukce podle dochovaných fragmentů</t>
  </si>
  <si>
    <t>1761503938</t>
  </si>
  <si>
    <t>SE-14</t>
  </si>
  <si>
    <t>Slepná okna 2NP - kompletní rekonstrukce podle dochovaných fragmentů</t>
  </si>
  <si>
    <t>935585604</t>
  </si>
  <si>
    <t>SE-15</t>
  </si>
  <si>
    <t>Kulatá okna 2NP - kompletní rekonstrukce podle dochovaných fragmentů</t>
  </si>
  <si>
    <t>1021433177</t>
  </si>
  <si>
    <t>SE-16</t>
  </si>
  <si>
    <t>Korunní římsa 2NP - kompletní rekonstrukce podle dochovaných fragmentů</t>
  </si>
  <si>
    <t>-867445278</t>
  </si>
  <si>
    <t>60*0,55</t>
  </si>
  <si>
    <t>622311121</t>
  </si>
  <si>
    <t>Vápenná omítka hladká jednovrstvá vnějších stěn nanášená ručně</t>
  </si>
  <si>
    <t>-285559640</t>
  </si>
  <si>
    <t>Omítka vápenná vnějších ploch nanášená ručně jednovrstvá, tloušťky do 15 mm hladká stěn</t>
  </si>
  <si>
    <t>33,8*2+185,34*2+11,05+101,92+29,52+109,67"plochy dle pohledů</t>
  </si>
  <si>
    <t>-1*(5,23*4+1,82*8+2*4)"Odpočet orvorů</t>
  </si>
  <si>
    <t>622311131</t>
  </si>
  <si>
    <t>Potažení vnějších stěn vápenným štukem tloušťky do 3 mm</t>
  </si>
  <si>
    <t>-1231733129</t>
  </si>
  <si>
    <t>Potažení vnějších ploch štukem vápenným, tloušťky do 3 mm stěn</t>
  </si>
  <si>
    <t>622311191</t>
  </si>
  <si>
    <t>Příplatek k vápenné omítce vnějších stěn za každých dalších 5 mm tloušťky ručně</t>
  </si>
  <si>
    <t>1080650121</t>
  </si>
  <si>
    <t>Omítka vápenná vnějších ploch nanášená ručně Příplatek k cenám za každých dalších i započatých 5 mm tloušťky omítky přes 15 mm stěn</t>
  </si>
  <si>
    <t>646,96*2 "Přepočtené koeficientem množství</t>
  </si>
  <si>
    <t>KA-01</t>
  </si>
  <si>
    <t>Hlavní vstup - vyčištění, kamenické opravy, vyztužení překladu nerezovým mčepem, barevná skulpturální retuš</t>
  </si>
  <si>
    <t>1473874601</t>
  </si>
  <si>
    <t>K-08</t>
  </si>
  <si>
    <t>Očištění a ostranění zbytků nátěru, konsolidace, kamenická oprava poškození, barevná retuš</t>
  </si>
  <si>
    <t>-618093681</t>
  </si>
  <si>
    <t>1,59*2,55</t>
  </si>
  <si>
    <t>895-KA02</t>
  </si>
  <si>
    <t>Kamenné schodiště, pískovec, 2x350x170x2320  ozn KA/02</t>
  </si>
  <si>
    <t>-774449962</t>
  </si>
  <si>
    <t>Kamenné schodiště, pískovec, 2x350x170x2320 ozn KA/02</t>
  </si>
  <si>
    <t>Poznámka k položce:_x000D_
MATERIÁL:		PÍSKOVEC_x000D_
_x000D_
ZALOŽENÍ:		PODEZDĚNÍ PLNÝMI CIHLAMI NA VÁPENNOU MALTU_x000D_
_x000D_
POZNÁMKA:		ZRNITOST, BAREVNOST A PROFILACE SE BUDE 				PŘIBLIŽOVAT DOCHOVANÉMU PRAHU DVEŘNÍHO OTVORU_x000D_
SOUČÁSTÍ NOVÉHO SCHODIŠTĚ JE ZÁKLAD Z  LOMOVÉHO, KAMENE (OPUKA) A PLNÝCH CIHEL NA VÁPENNOU MALTU 	(HLOUBKA ZALOŽENÍ 0,6m POD UT)</t>
  </si>
  <si>
    <t>895-KA03</t>
  </si>
  <si>
    <t>Kamenné schodiště, pískovec, 1x350x170x2320  ozn KA/03</t>
  </si>
  <si>
    <t>2050520634</t>
  </si>
  <si>
    <t>Kamenné schodiště, pískovec, 1x350x170x1750 ozn KA/03</t>
  </si>
  <si>
    <t>895-KA04</t>
  </si>
  <si>
    <t>Kamenné schodiště, pískovec, x350x170x1430  ozn KA/04</t>
  </si>
  <si>
    <t>1938038037</t>
  </si>
  <si>
    <t>Kamenné schodiště, pískovec, 3x350x170x1430 ozn KA/04</t>
  </si>
  <si>
    <t>963022819</t>
  </si>
  <si>
    <t>Bourání kamenných schodišťových stupňů zhotovených na místě</t>
  </si>
  <si>
    <t>1295324060</t>
  </si>
  <si>
    <t>Bourání kamenných schodišťových stupňů oblých, rovných nebo kosých zhotovených na místě</t>
  </si>
  <si>
    <t>2*2,32+1,75+3*1,43</t>
  </si>
  <si>
    <t>K008</t>
  </si>
  <si>
    <t>Provedení sond zazdívek původních větracích mřížek</t>
  </si>
  <si>
    <t>-2001357116</t>
  </si>
  <si>
    <t>919726123</t>
  </si>
  <si>
    <t>Geotextilie pro ochranu, separaci a filtraci netkaná měrná hmotnost do 500 g/m2</t>
  </si>
  <si>
    <t>-1972194304</t>
  </si>
  <si>
    <t>Geotextilie netkaná pro ochranu, separaci nebo filtraci měrná hmotnost přes 300 do 500 g/m2</t>
  </si>
  <si>
    <t>978019321.1</t>
  </si>
  <si>
    <t>Odborné odstranění vnější vápenné nebo vápenocementové omítky stupně členitosti 3 až 5 do 10%</t>
  </si>
  <si>
    <t>1142590797</t>
  </si>
  <si>
    <t>Odborné odstranění í vápenných nebo vápenocementových omítek vnějších ploch s vyškrabáním spar a s očištěním zdiva stupně členitosti 3 až 5, v rozsahu do 10 %</t>
  </si>
  <si>
    <t>941111112</t>
  </si>
  <si>
    <t>Montáž lešení řadového trubkového lehkého s podlahami zatížení do 200 kg/m2 š do 0,9 m v do 25 m</t>
  </si>
  <si>
    <t>-453044191</t>
  </si>
  <si>
    <t>Montáž lešení řadového trubkového lehkého pracovního s podlahami s provozním zatížením tř. 3 do 200 kg/m2 šířky tř. W06 od 0,6 do 0,9 m, výšky přes 10 do 25 m</t>
  </si>
  <si>
    <t>149,35+229,05+229,05+103,3+25,4"Množství spočítáno z výkresu pohledů</t>
  </si>
  <si>
    <t>941111212</t>
  </si>
  <si>
    <t>Příplatek k lešení řadovému trubkovému lehkému s podlahami š 0,9 m v 25 m za první a ZKD den použití</t>
  </si>
  <si>
    <t>-1859166347</t>
  </si>
  <si>
    <t>Montáž lešení řadového trubkového lehkého pracovního s podlahami s provozním zatížením tř. 3 do 200 kg/m2 Příplatek za první a každý další den použití lešení k ceně -1112</t>
  </si>
  <si>
    <t>736,15*150 "Přepočtené koeficientem množství</t>
  </si>
  <si>
    <t>941111812</t>
  </si>
  <si>
    <t>Demontáž lešení řadového trubkového lehkého s podlahami zatížení do 200 kg/m2 š do 0,9 m v do 25 m</t>
  </si>
  <si>
    <t>-1463745901</t>
  </si>
  <si>
    <t>Demontáž lešení řadového trubkového lehkého pracovního s podlahami s provozním zatížením tř. 3 do 200 kg/m2 šířky tř. W06 od 0,6 do 0,9 m, výšky přes 10 do 25 m</t>
  </si>
  <si>
    <t>944511111</t>
  </si>
  <si>
    <t>Montáž ochranné sítě z textilie z umělých vláken</t>
  </si>
  <si>
    <t>1552176071</t>
  </si>
  <si>
    <t>Montáž ochranné sítě zavěšené na konstrukci lešení z textilie z umělých vláken</t>
  </si>
  <si>
    <t>944511211</t>
  </si>
  <si>
    <t>Příplatek k ochranné síti za první a ZKD den použití</t>
  </si>
  <si>
    <t>2063966215</t>
  </si>
  <si>
    <t>Montáž ochranné sítě Příplatek za první a každý další den použití sítě k ceně -1111</t>
  </si>
  <si>
    <t>944511811</t>
  </si>
  <si>
    <t>Demontáž ochranné sítě z textilie z umělých vláken</t>
  </si>
  <si>
    <t>910006383</t>
  </si>
  <si>
    <t>Demontáž ochranné sítě zavěšené na konstrukci lešení z textilie z umělých vláken</t>
  </si>
  <si>
    <t>Odvoz suti a vybouraných hmot na skládku nebo meziskládku do 1 km se složením</t>
  </si>
  <si>
    <t>-1491512985</t>
  </si>
  <si>
    <t>Příplatek k odvozu suti a vybouraných hmot na skládku ZKD 1 km přes 1 km</t>
  </si>
  <si>
    <t>-24819732</t>
  </si>
  <si>
    <t>5,725*20 "Přepočtené koeficientem množství</t>
  </si>
  <si>
    <t>Poplatek za uložení na skládce (skládkovné) stavebního odpadu směsného kód odpadu 170 904</t>
  </si>
  <si>
    <t>854450023</t>
  </si>
  <si>
    <t>877590440</t>
  </si>
  <si>
    <t>2075966206</t>
  </si>
  <si>
    <t>764</t>
  </si>
  <si>
    <t>Konstrukce klempířské</t>
  </si>
  <si>
    <t>764246344</t>
  </si>
  <si>
    <t>Oplechování parapetů rovných celoplošně lepené z TiZn lesklého plechu rš 330 mm</t>
  </si>
  <si>
    <t>-1653063626</t>
  </si>
  <si>
    <t>Oplechování parapetů z titanzinkového lesklého válcovaného plechu rovných celoplošně lepené, bez rohů rš 330 mm</t>
  </si>
  <si>
    <t>Poznámka k položce:_x000D_
nebude se jednat o katalogové výrobky</t>
  </si>
  <si>
    <t>10,6"K7</t>
  </si>
  <si>
    <t>764548323</t>
  </si>
  <si>
    <t>Svody kruhové včetně objímek, kolen, odskoků z TiZn lesklého plechu průměru 100 mm</t>
  </si>
  <si>
    <t>1113499579</t>
  </si>
  <si>
    <t>Svod z titanzinkového lesklého válcovaného plechu včetně objímek, kolen a odskoků kruhový, průměru 100 mm</t>
  </si>
  <si>
    <t>37,3"K1</t>
  </si>
  <si>
    <t>998764203</t>
  </si>
  <si>
    <t>Přesun hmot procentní pro konstrukce klempířské v objektech v do 24 m</t>
  </si>
  <si>
    <t>-1321615665</t>
  </si>
  <si>
    <t>Přesun hmot pro konstrukce klempířské stanovený procentní sazbou (%) z ceny vodorovná dopravní vzdálenost do 50 m v objektech výšky přes 12 do 24 m</t>
  </si>
  <si>
    <t>998764293</t>
  </si>
  <si>
    <t>Příplatek k přesunu hmot procentní 764 za zvětšený přesun do 500 m</t>
  </si>
  <si>
    <t>-1251887936</t>
  </si>
  <si>
    <t>Přesun hmot pro konstrukce klempířské stanovený procentní sazbou (%) z ceny Příplatek k cenám za zvětšený přesun přes vymezenou největší dopravní vzdálenost do 500 m</t>
  </si>
  <si>
    <t>766</t>
  </si>
  <si>
    <t>Konstrukce truhlářské</t>
  </si>
  <si>
    <t>O/01</t>
  </si>
  <si>
    <t>Dřevěné okno s jednoduchým zasklením průměr 1570mm</t>
  </si>
  <si>
    <t>1766236769</t>
  </si>
  <si>
    <t>Dřevěné okno s jednoduchým zasklením, průměr 1570mm</t>
  </si>
  <si>
    <t>O/02</t>
  </si>
  <si>
    <t>Nové osazené dřevěné žaluzie 1610/2930</t>
  </si>
  <si>
    <t>-793350392</t>
  </si>
  <si>
    <t>O/03</t>
  </si>
  <si>
    <t>Nově osazené dřevěné okno s jednoduchým zasklením 1610/2790</t>
  </si>
  <si>
    <t>-1658017820</t>
  </si>
  <si>
    <t>O/04</t>
  </si>
  <si>
    <t>Nově osazené dřevěné okno s jednoduchým zasklením 630/880</t>
  </si>
  <si>
    <t>-109702969</t>
  </si>
  <si>
    <t>Nově osazené dřevěné okno s jednoduchým zasklením 630/880mm</t>
  </si>
  <si>
    <t>O/05</t>
  </si>
  <si>
    <t>Dřevěné okno s jednoduchým zasklením, průměr 650mm</t>
  </si>
  <si>
    <t>634622874</t>
  </si>
  <si>
    <t>D/01</t>
  </si>
  <si>
    <t>Nově osazené dveře - svlakové jádro, klosové dělení dubové deštění 1650/2720</t>
  </si>
  <si>
    <t>1938146439</t>
  </si>
  <si>
    <t>D/02</t>
  </si>
  <si>
    <t>Nově osazené dveře - svlakové jádro, klosové dělení dubové deštění 1200/2240</t>
  </si>
  <si>
    <t>1087567892</t>
  </si>
  <si>
    <t>D/03</t>
  </si>
  <si>
    <t>Nově osazené dveře - svlakové jádro, klosové dělení dubové deštění 975/2210</t>
  </si>
  <si>
    <t>-1103543087</t>
  </si>
  <si>
    <t>D/04</t>
  </si>
  <si>
    <t>Nově osazené dveře - svlakové jádro, klosové dělení dubové deštění 500/1800</t>
  </si>
  <si>
    <t>-2076013827</t>
  </si>
  <si>
    <t>998766203</t>
  </si>
  <si>
    <t>Přesun hmot procentní pro konstrukce truhlářské v objektech v do 24 m</t>
  </si>
  <si>
    <t>-1008016601</t>
  </si>
  <si>
    <t>Přesun hmot pro konstrukce truhlářské stanovený procentní sazbou (%) z ceny vodorovná dopravní vzdálenost do 50 m v objektech výšky přes 12 do 24 m</t>
  </si>
  <si>
    <t>998766293</t>
  </si>
  <si>
    <t>Příplatek k přesunu hmot procentní 766 za zvětšený přesun do 500 m</t>
  </si>
  <si>
    <t>620898078</t>
  </si>
  <si>
    <t>Přesun hmot pro konstrukce truhlářské stanovený procentní sazbou (%) z ceny Příplatek k cenám za zvětšený přesun přes vymezenou největší dopravní vzdálenost do 500 m</t>
  </si>
  <si>
    <t>O/06</t>
  </si>
  <si>
    <t>Demontáž, repase a zpětná montáž kované mřížky 400x250</t>
  </si>
  <si>
    <t>-504424508</t>
  </si>
  <si>
    <t>3"O/06</t>
  </si>
  <si>
    <t>-96190407</t>
  </si>
  <si>
    <t>-1184835188</t>
  </si>
  <si>
    <t>K-17</t>
  </si>
  <si>
    <t>Očištění, kamenická oprava drobných poškození, barevné sjednocení povrchu 160x450cm</t>
  </si>
  <si>
    <t>-1970291889</t>
  </si>
  <si>
    <t>480940534</t>
  </si>
  <si>
    <t>1741848195</t>
  </si>
  <si>
    <t>783301303</t>
  </si>
  <si>
    <t>Bezoplachové odrezivění zámečnických konstrukcí</t>
  </si>
  <si>
    <t>-33220589</t>
  </si>
  <si>
    <t>Příprava podkladu zámečnických konstrukcí před provedením nátěru odrezivění odrezovačem bezoplachovým</t>
  </si>
  <si>
    <t>"Z/04"     0,40*0,25*2*7</t>
  </si>
  <si>
    <t>58,77</t>
  </si>
  <si>
    <t>783306801</t>
  </si>
  <si>
    <t>Odstranění nátěru ze zámečnických konstrukcí obroušením</t>
  </si>
  <si>
    <t>-1297978965</t>
  </si>
  <si>
    <t>Odstranění nátěrů ze zámečnických konstrukcí obroušením</t>
  </si>
  <si>
    <t>783314101</t>
  </si>
  <si>
    <t>Základní jednonásobný syntetický nátěr zámečnických konstrukcí</t>
  </si>
  <si>
    <t>1295490011</t>
  </si>
  <si>
    <t>Základní nátěr zámečnických konstrukcí jednonásobný syntetický</t>
  </si>
  <si>
    <t>783325101</t>
  </si>
  <si>
    <t>Mezinátěr jednonásobný akrylátový mezinátěr zámečnických konstrukcí</t>
  </si>
  <si>
    <t>5638996</t>
  </si>
  <si>
    <t>Mezinátěr zámečnických konstrukcí jednonásobný akrylátový</t>
  </si>
  <si>
    <t>783327101</t>
  </si>
  <si>
    <t>Krycí jednonásobný akrylátový nátěr zámečnických konstrukcí</t>
  </si>
  <si>
    <t>332559224</t>
  </si>
  <si>
    <t>Krycí nátěr (email) zámečnických konstrukcí jednonásobný akrylátový</t>
  </si>
  <si>
    <t>783801401</t>
  </si>
  <si>
    <t>Ometení omítek před provedením nátěru</t>
  </si>
  <si>
    <t>2062200348</t>
  </si>
  <si>
    <t>Příprava podkladu omítek před provedením nátěru ometení</t>
  </si>
  <si>
    <t>783827467</t>
  </si>
  <si>
    <t>Krycí dvojnásobný vápenný nátěr omítek stupně členitosti 4</t>
  </si>
  <si>
    <t>1577491451</t>
  </si>
  <si>
    <t>Krycí (ochranný ) nátěr omítek dvojnásobný hladkých omítek hladkých, zrnitých tenkovrstvých nebo štukových stupně členitosti 4 vápenný</t>
  </si>
  <si>
    <t>02.1 - Elektroinstalace vnější</t>
  </si>
  <si>
    <t>D5 - Venkovní osvětlení</t>
  </si>
  <si>
    <t>D5</t>
  </si>
  <si>
    <t>Venkovní osvětlení</t>
  </si>
  <si>
    <t>-1270111757</t>
  </si>
  <si>
    <t>-2025716012</t>
  </si>
  <si>
    <t>741373002</t>
  </si>
  <si>
    <t>Montáž svítidlo výbojkové průmyslové stropní na výložník</t>
  </si>
  <si>
    <t>-305706490</t>
  </si>
  <si>
    <t>Pol28</t>
  </si>
  <si>
    <t>svítidlo SV1</t>
  </si>
  <si>
    <t>-665266764</t>
  </si>
  <si>
    <t>Pol29</t>
  </si>
  <si>
    <t>svítidlo SV2</t>
  </si>
  <si>
    <t>1394126206</t>
  </si>
  <si>
    <t>Pol30</t>
  </si>
  <si>
    <t>svítidlo SV3</t>
  </si>
  <si>
    <t>1843466192</t>
  </si>
  <si>
    <t>Pol31</t>
  </si>
  <si>
    <t>výložník</t>
  </si>
  <si>
    <t>-1819383169</t>
  </si>
  <si>
    <t>Pol32</t>
  </si>
  <si>
    <t>sloup</t>
  </si>
  <si>
    <t>-9484314</t>
  </si>
  <si>
    <t>741810002.1</t>
  </si>
  <si>
    <t>Celková prohlídka elektrického rozvodu a zařízení do 500 000,- Kč</t>
  </si>
  <si>
    <t>-1853902644</t>
  </si>
  <si>
    <t>Pol33</t>
  </si>
  <si>
    <t>1434104481</t>
  </si>
  <si>
    <t>Pol34</t>
  </si>
  <si>
    <t>-2001743249</t>
  </si>
  <si>
    <t>03 - Oprava střechy</t>
  </si>
  <si>
    <t xml:space="preserve">    765 - Krytina skládaná</t>
  </si>
  <si>
    <t>311231116</t>
  </si>
  <si>
    <t>Zdivo nosné z cihel dl 290 mm P7 až 15 na MC 10</t>
  </si>
  <si>
    <t>-107376126</t>
  </si>
  <si>
    <t>Zdivo z cihel pálených nosné z cihel plných dl. 290 mm P 7 až 15, na maltu MC-5 nebo MC-10</t>
  </si>
  <si>
    <t>14*1,60*0,40*0,25</t>
  </si>
  <si>
    <t>962032231</t>
  </si>
  <si>
    <t>Bourání zdiva z cihel pálených nebo vápenopískových na MV nebo MVC přes 1 m3</t>
  </si>
  <si>
    <t>785582550</t>
  </si>
  <si>
    <t>Bourání zdiva nadzákladového z cihel nebo tvárnic z cihel pálených nebo vápenopískových, na maltu vápennou nebo vápenocementovou, objemu přes 1 m3</t>
  </si>
  <si>
    <t>14,00*1,60*0,60*0,60-2,30</t>
  </si>
  <si>
    <t>966071121</t>
  </si>
  <si>
    <t>Demontáž ocelových kcí hmotnosti do 5 t z profilů hmotnosti do 30 kg/m</t>
  </si>
  <si>
    <t>-1055768228</t>
  </si>
  <si>
    <t>Demontáž ocelových konstrukcí profilů hmotnosti přes 13 do 30 kg/m, hmotnosti konstrukce do 5 t</t>
  </si>
  <si>
    <t>11,75*2*17,9*0,001"IPE 160</t>
  </si>
  <si>
    <t>977131119</t>
  </si>
  <si>
    <t>Vrty příklepovými vrtáky D do 32 mm do cihelného zdiva nebo prostého betonu</t>
  </si>
  <si>
    <t>495582656</t>
  </si>
  <si>
    <t>Vrty příklepovými vrtáky do cihelného zdiva nebo prostého betonu průměru přes 28 do 32 mm</t>
  </si>
  <si>
    <t>10*0,5+2*0,9"vrty do zdi pro osazení nových ocelových táhel</t>
  </si>
  <si>
    <t>K001</t>
  </si>
  <si>
    <t>Vyklizení prostoru krovu a věže od suti, holubího trusu, zbytků řeziva pod odborným dohledem restaurátora</t>
  </si>
  <si>
    <t>-63908037</t>
  </si>
  <si>
    <t>181,93" prostor krovu</t>
  </si>
  <si>
    <t>16,96"Prostor věže</t>
  </si>
  <si>
    <t>Montáž a demontáž shozu suti v do 10 m</t>
  </si>
  <si>
    <t>1298811467</t>
  </si>
  <si>
    <t>Příplatek k shozu suti v do 10 m za první a ZKD den použití</t>
  </si>
  <si>
    <t>-1378379812</t>
  </si>
  <si>
    <t>30*30 'Přepočtené koeficientem množství</t>
  </si>
  <si>
    <t>1532242780</t>
  </si>
  <si>
    <t>15,789+29,899</t>
  </si>
  <si>
    <t>1495940995</t>
  </si>
  <si>
    <t>45,688*20 "Přepočtené koeficientem množství</t>
  </si>
  <si>
    <t>-1529159258</t>
  </si>
  <si>
    <t>-2131057718</t>
  </si>
  <si>
    <t>2134274335</t>
  </si>
  <si>
    <t>762333532</t>
  </si>
  <si>
    <t>Montáž vázaných kcí krovů nepravidelných z řeziva hoblovaného průřezové plochy do 224 cm2</t>
  </si>
  <si>
    <t>-1756970168</t>
  </si>
  <si>
    <t>Montáž vázaných konstrukcí krovů střech pultových, sedlových, valbových, stanových nepravidelného půdorysu, z řeziva hoblovaného průřezové plochy přes 120 do 224 cm2</t>
  </si>
  <si>
    <t>2,7"pozednice 140/100</t>
  </si>
  <si>
    <t>7,5"S05 krokev 160/140</t>
  </si>
  <si>
    <t>3,6+3,6+3,6"podélný pásek a 2x příčný pásek 120/140</t>
  </si>
  <si>
    <t>7,5"krokev 160/140</t>
  </si>
  <si>
    <t>4,7"námětek 120/150</t>
  </si>
  <si>
    <t>15,3+13,3+14,7+13,9"Z01, Z017, Z02, Z015 pozednice 140/100</t>
  </si>
  <si>
    <t>2,5+2,5+2,5+2,5+2,5"pásek 120/140</t>
  </si>
  <si>
    <t>7,2+7,2+7,2"krokev 160/140</t>
  </si>
  <si>
    <t>7,2"V05 krokev 160/140</t>
  </si>
  <si>
    <t>7,2"V08 krokev 160/140</t>
  </si>
  <si>
    <t>3,5*3"námětek 120/150</t>
  </si>
  <si>
    <t>3,6+3,6+3,6"podélný pásek, příčný pásek</t>
  </si>
  <si>
    <t>2,7+2,7"hambálek 120/140</t>
  </si>
  <si>
    <t>4,7*6"J08, J09, J10, J11, J12, J13námětek 120/150</t>
  </si>
  <si>
    <t>762333533</t>
  </si>
  <si>
    <t>Montáž vázaných kcí krovů nepravidelných z řeziva hoblovaného průřezové plochy do 288 cm2</t>
  </si>
  <si>
    <t>599741242</t>
  </si>
  <si>
    <t>Montáž vázaných konstrukcí krovů střech pultových, sedlových, valbových, stanových nepravidelného půdorysu, z řeziva hoblovaného průřezové plochy přes 224 do 288 cm2</t>
  </si>
  <si>
    <t>3,5"Z05 vaznice 180/140</t>
  </si>
  <si>
    <t>2,5"Z06 vaznice 160/140</t>
  </si>
  <si>
    <t>6"Z11 krokev 160/140</t>
  </si>
  <si>
    <t>3,2"Z12 vaznice 180/140</t>
  </si>
  <si>
    <t>3,5"Z14 vaznice 160/140</t>
  </si>
  <si>
    <t>2,5+2,5+2+2+2,5"rozpěra 160/160</t>
  </si>
  <si>
    <t>6,8"J01 nárožní krokev 160/140</t>
  </si>
  <si>
    <t>7,5"J06 krokev 160/140</t>
  </si>
  <si>
    <t>7,5"J07 krokev 160/140</t>
  </si>
  <si>
    <t>6,4+6,4"hambálek 160/180</t>
  </si>
  <si>
    <t>5,3+5,3"hambálek 160/140</t>
  </si>
  <si>
    <t>762333534</t>
  </si>
  <si>
    <t>Montáž vázaných kcí krovů nepravidelných z řeziva hoblovaného průřezové plochy do 450 cm2</t>
  </si>
  <si>
    <t>-151573686</t>
  </si>
  <si>
    <t>Montáž vázaných konstrukcí krovů střech pultových, sedlových, valbových, stanových nepravidelného půdorysu, z řeziva hoblovaného průřezové plochy přes 288 do 450 cm2</t>
  </si>
  <si>
    <t>1"S01 kráče 160/220</t>
  </si>
  <si>
    <t>1"S04 kráče 160/220</t>
  </si>
  <si>
    <t>3,3"ležatý sloupek 160/200</t>
  </si>
  <si>
    <t>9,5"Z08 podélné ztužení hambálků 160/160</t>
  </si>
  <si>
    <t>3,8"Kráče Z18 160/220</t>
  </si>
  <si>
    <t>3,3*3"ležatý sloupek 160/200</t>
  </si>
  <si>
    <t>3,3"V01 ležatý sloupek 160/200</t>
  </si>
  <si>
    <t>2,4"V02 kráče 170/220</t>
  </si>
  <si>
    <t>3,2"V03 Kráče 170/220</t>
  </si>
  <si>
    <t>3,2"V04 kráče 170/220</t>
  </si>
  <si>
    <t>3,6"V06 kráče 170/220</t>
  </si>
  <si>
    <t>3,6"V07 kráče 170/220</t>
  </si>
  <si>
    <t>2,5+2+2"rozpěra 160/160</t>
  </si>
  <si>
    <t>7"V1-V11 vaznice</t>
  </si>
  <si>
    <t>3,3"V11 ležatý sloupek 160/200</t>
  </si>
  <si>
    <t>3,3"ležatý sloupek  160/200</t>
  </si>
  <si>
    <t>762333535</t>
  </si>
  <si>
    <t>Montáž vázaných kcí krovů nepravidelných z řeziva hoblovaného průřezové plochy přes 450 cm2</t>
  </si>
  <si>
    <t>-364477275</t>
  </si>
  <si>
    <t>Montáž vázaných konstrukcí krovů střech pultových, sedlových, valbových, stanových nepravidelného půdorysu, z řeziva hoblovaného průřezové plochy přes 450 cm2</t>
  </si>
  <si>
    <t>9,5"Z04, T13 vazný trám 220/220</t>
  </si>
  <si>
    <t>9,5"Z07,Z09 podélné ztužení/táhlo 220/220</t>
  </si>
  <si>
    <t>11,8*2"vazný trám 220/260</t>
  </si>
  <si>
    <t>11,8"J15 vazný trám 220/260</t>
  </si>
  <si>
    <t>11,8"J16 výměna kráče 220/260</t>
  </si>
  <si>
    <t>2*3"kráče 200/230</t>
  </si>
  <si>
    <t>11,8"vazný trám 300/220</t>
  </si>
  <si>
    <t>M001</t>
  </si>
  <si>
    <t>Nové řezivo pro krov hoblované</t>
  </si>
  <si>
    <t>-588819796</t>
  </si>
  <si>
    <t>(5,3+2,81+0,82+3,45+0,32*5)*1,15"15% prořez</t>
  </si>
  <si>
    <t>762341350</t>
  </si>
  <si>
    <t>Montáž bednění střech obloukových sklonu do 60° z hoblovaných prken</t>
  </si>
  <si>
    <t>-1383839916</t>
  </si>
  <si>
    <t>Bednění a laťování montáž bednění střech obloukových sklonu do 60° s vyřezáním otvorů, nároží, úžlabí, nadstřešních konstrukcí z prken hoblovaných</t>
  </si>
  <si>
    <t>5,25*6,1*4*0,4"Střecha věže 40% výměna bednění</t>
  </si>
  <si>
    <t>6051511.R</t>
  </si>
  <si>
    <t>řezivo jehličnaté prkno impregnované</t>
  </si>
  <si>
    <t>784893480</t>
  </si>
  <si>
    <t>5,25*6,1*4*0,032*1,15*0,4"Střecha věže, prořez 15%, výměna z celkové plochy 40%</t>
  </si>
  <si>
    <t>762341811</t>
  </si>
  <si>
    <t>Demontáž bednění střech z prken</t>
  </si>
  <si>
    <t>206423764</t>
  </si>
  <si>
    <t>Demontáž bednění a laťování bednění střech rovných, obloukových, sklonu do 60° se všemi nadstřešními konstrukcemi z prken hrubých, hoblovaných tl. do 32 mm</t>
  </si>
  <si>
    <t>5,25*6,1*4*0,4"Střecha věže, výměna 40%plochy střechy</t>
  </si>
  <si>
    <t>762342314</t>
  </si>
  <si>
    <t>Montáž laťování na střechách složitých sklonu do 60° osové vzdálenosti do 360 mm</t>
  </si>
  <si>
    <t>-1648066377</t>
  </si>
  <si>
    <t>Bednění a laťování montáž laťování střech složitých sklonu do 60° při osové vzdálenosti latí přes 150 do 360 mm</t>
  </si>
  <si>
    <t>(7,5*2)*9,9*0,7"70%výměna</t>
  </si>
  <si>
    <t>(4,4*2)*3,9*0,7"70%výměna</t>
  </si>
  <si>
    <t>8,3*10,5*0,7"70%výměna</t>
  </si>
  <si>
    <t>10,8*0,7"70% výměna</t>
  </si>
  <si>
    <t>60514114</t>
  </si>
  <si>
    <t>řezivo jehličnaté lať impregnovaná dl 4 m</t>
  </si>
  <si>
    <t>-822441213</t>
  </si>
  <si>
    <t>(7,5*2)*9,9*8*0,03*0,05*0,7*1,15"prořez 15%</t>
  </si>
  <si>
    <t>(4,4*2)*3,9*8*0,03*0,05*0,7*1,15"prořez 15%</t>
  </si>
  <si>
    <t>8,3*10,5*8*0,03*0,05*0,7*1,15"prořez 15%</t>
  </si>
  <si>
    <t>10,8*8*0,03*0,05*0,7*1,15"prořez 15%</t>
  </si>
  <si>
    <t>762342812</t>
  </si>
  <si>
    <t>Demontáž laťování střech z latí osové vzdálenosti do 0,50 m</t>
  </si>
  <si>
    <t>-1124090481</t>
  </si>
  <si>
    <t>Demontáž bednění a laťování laťování střech sklonu do 60° se všemi nadstřešními konstrukcemi, z latí průřezové plochy do 25 cm2 při osové vzdálenosti přes 0,22 do 0,50 m</t>
  </si>
  <si>
    <t>762395000</t>
  </si>
  <si>
    <t>Spojovací prostředky krovů, bednění, laťování, nadstřešních konstrukcí</t>
  </si>
  <si>
    <t>-917816972</t>
  </si>
  <si>
    <t>Spojovací prostředky krovů, bednění a laťování, nadstřešních konstrukcí svory, prkna, hřebíky, pásová ocel, vruty</t>
  </si>
  <si>
    <t>16,077+1,886+2,713</t>
  </si>
  <si>
    <t>76295-01</t>
  </si>
  <si>
    <t>Protézování stávajících prvků krovu</t>
  </si>
  <si>
    <t>-858352817</t>
  </si>
  <si>
    <t>K002</t>
  </si>
  <si>
    <t>Dočasné podpěry či stažení stávajícího krovu pro zajištění jeho stability při demontážních pracech</t>
  </si>
  <si>
    <t>-1759578132</t>
  </si>
  <si>
    <t>762331811</t>
  </si>
  <si>
    <t>Demontáž vázaných kcí krovů z hranolů průřezové plochy do 120 cm2</t>
  </si>
  <si>
    <t>-1066171640</t>
  </si>
  <si>
    <t>Demontáž vázaných konstrukcí krovů sklonu do 60° z hranolů, hranolků, fošen, průřezové plochy do 120 cm2</t>
  </si>
  <si>
    <t>1,3*4"Sloupek 100/100</t>
  </si>
  <si>
    <t>2,4+7,95"prkno 40/240</t>
  </si>
  <si>
    <t>10,3*4"Kleštiny 60/140</t>
  </si>
  <si>
    <t>2,6"Trám 50/120</t>
  </si>
  <si>
    <t>4,1"Sloupek 130/130</t>
  </si>
  <si>
    <t>3,6*2+6,7*2+3,9*2"Kleštiny 60/150</t>
  </si>
  <si>
    <t>91,85*4 'Přepočtené koeficientem množství</t>
  </si>
  <si>
    <t>762331812</t>
  </si>
  <si>
    <t>Demontáž vázaných kcí krovů z hranolů průřezové plochy do 224 cm2</t>
  </si>
  <si>
    <t>-1353231266</t>
  </si>
  <si>
    <t>Demontáž vázaných konstrukcí krovů sklonu do 60° z hranolů, hranolků, fošen, průřezové plochy přes 120 do 224 cm2</t>
  </si>
  <si>
    <t>2,1*20"Sloupky 130/130</t>
  </si>
  <si>
    <t>10,4" vaznice 140/160</t>
  </si>
  <si>
    <t>4,6"Trám 140/160</t>
  </si>
  <si>
    <t>4,4"Trám 140/160</t>
  </si>
  <si>
    <t>5*4,5*2"Krokev</t>
  </si>
  <si>
    <t>106,4*4 'Přepočtené koeficientem množství</t>
  </si>
  <si>
    <t>762331813</t>
  </si>
  <si>
    <t>Demontáž vázaných kcí krovů z hranolů průřezové plochy do 288 cm2</t>
  </si>
  <si>
    <t>1144582669</t>
  </si>
  <si>
    <t>Demontáž vázaných konstrukcí krovů sklonu do 60° z hranolů, hranolků, fošen, průřezové plochy přes 224 do 288 cm2</t>
  </si>
  <si>
    <t>11,75"200/120 Trám</t>
  </si>
  <si>
    <t>762331814</t>
  </si>
  <si>
    <t>Demontáž vázaných kcí krovů z hranolů průřezové plochy do 450 cm2</t>
  </si>
  <si>
    <t>1959446573</t>
  </si>
  <si>
    <t>Demontáž vázaných konstrukcí krovů sklonu do 60° z hranolů, hranolků, fošen, průřezové plochy přes 288 do 450 cm2</t>
  </si>
  <si>
    <t>11,75"Trám 180/250</t>
  </si>
  <si>
    <t>11,75"Trám 200/240</t>
  </si>
  <si>
    <t>11,75"Trám 160/230</t>
  </si>
  <si>
    <t>11,75"Trám 180/200</t>
  </si>
  <si>
    <t>11,75"Trám 200/220</t>
  </si>
  <si>
    <t>2,7"Trám 180/200</t>
  </si>
  <si>
    <t>762331815</t>
  </si>
  <si>
    <t>Demontáž vázaných kcí krovů z hranolů průřezové plochy přes 450 cm2</t>
  </si>
  <si>
    <t>-1096126106</t>
  </si>
  <si>
    <t>Demontáž vázaných konstrukcí krovů sklonu do 60° z hranolů, hranolků, fošen, průřezové plochy přes 450 do 600 cm2</t>
  </si>
  <si>
    <t>11,75"Trám 200/260</t>
  </si>
  <si>
    <t>1518582479</t>
  </si>
  <si>
    <t>-936393522</t>
  </si>
  <si>
    <t>764001821</t>
  </si>
  <si>
    <t>Demontáž krytiny ze svitků nebo tabulí do suti</t>
  </si>
  <si>
    <t>-957712071</t>
  </si>
  <si>
    <t>Demontáž klempířských konstrukcí krytiny ze svitků nebo tabulí do suti</t>
  </si>
  <si>
    <t>5,25*6,1*4"Střecha věže</t>
  </si>
  <si>
    <t>2,9*4"střecha věžičky</t>
  </si>
  <si>
    <t>764131457</t>
  </si>
  <si>
    <t>Krytina střechy oblé drážkováním ze svitků z Cu plechu rš 670 mm</t>
  </si>
  <si>
    <t>1941405573</t>
  </si>
  <si>
    <t>Krytina ze svitků nebo tabulí z měděného plechu s úpravou u okapů, prostupů a výčnělků střechy oblé drážkováním ze svitků rš 670 mm</t>
  </si>
  <si>
    <t>94,8"K6 Střecha věže</t>
  </si>
  <si>
    <t>764541305</t>
  </si>
  <si>
    <t>Žlab podokapní půlkruhový z TiZn lesklého plechu rš 330 mm</t>
  </si>
  <si>
    <t>905940525</t>
  </si>
  <si>
    <t>Žlab podokapní z titanzinkového lesklého válcovaného plechu včetně háků a čel půlkruhový rš 330 mm</t>
  </si>
  <si>
    <t>63,3"K2,K4,K5</t>
  </si>
  <si>
    <t>764541325</t>
  </si>
  <si>
    <t>Roh nebo kout půlkruhového podokapního žlabu z TiZn lesklého plechu rš 330 mm</t>
  </si>
  <si>
    <t>-1359768777</t>
  </si>
  <si>
    <t>Žlab podokapní z titanzinkového lesklého válcovaného plechu včetně háků a čel roh nebo kout, žlabu půlkruhového rš 330 mm</t>
  </si>
  <si>
    <t>764541346</t>
  </si>
  <si>
    <t>Kotlík oválný (trychtýřový) pro podokapní žlaby z TiZn lesklého plechu 330/100 mm</t>
  </si>
  <si>
    <t>-757577066</t>
  </si>
  <si>
    <t>Žlab podokapní z titanzinkového lesklého válcovaného plechu včetně háků a čel kotlík oválný (trychtýřový), rš žlabu/průměr svodu 330/100 mm</t>
  </si>
  <si>
    <t>4"K3</t>
  </si>
  <si>
    <t>-1696599033</t>
  </si>
  <si>
    <t>433761158</t>
  </si>
  <si>
    <t>765</t>
  </si>
  <si>
    <t>Krytina skládaná</t>
  </si>
  <si>
    <t>765111841</t>
  </si>
  <si>
    <t>Demontáž krytiny keramické prejzové sklonu do 30° na sucho do suti</t>
  </si>
  <si>
    <t>2022320983</t>
  </si>
  <si>
    <t>Demontáž krytiny keramické prejzové, sklonu do 30° na sucho do suti</t>
  </si>
  <si>
    <t>765111871</t>
  </si>
  <si>
    <t>Demontáž krytiny keramické hřebenů a nároží z prejzů sklonu do 30° na sucho do suti</t>
  </si>
  <si>
    <t>-362632447</t>
  </si>
  <si>
    <t>Demontáž krytiny keramické hřebenů a nároží, sklonu do 30° z prejzů na sucho do suti</t>
  </si>
  <si>
    <t>13,88+11,25</t>
  </si>
  <si>
    <t>765114421</t>
  </si>
  <si>
    <t>Krytina keramická bobrovka úžlabí vykládané vložené z tašek režných</t>
  </si>
  <si>
    <t>-748654728</t>
  </si>
  <si>
    <t>Krytina keramická hladká bobrovka sklonu střechy do 30° úžlabí vykládané vložené z tašek režných</t>
  </si>
  <si>
    <t>0,9*2</t>
  </si>
  <si>
    <t>K004</t>
  </si>
  <si>
    <t>Provizorní zakrytí části odkrytého krovu</t>
  </si>
  <si>
    <t>1816601047</t>
  </si>
  <si>
    <t>765114021</t>
  </si>
  <si>
    <t>Krytina keramická bobrovka režná šupinové krytí sklonu do 30° na sucho</t>
  </si>
  <si>
    <t>-197939096</t>
  </si>
  <si>
    <t>Krytina keramická hladká bobrovka sklonu střechy do 30° na sucho šupinové krytí režná</t>
  </si>
  <si>
    <t>(7,5*2)*9,9</t>
  </si>
  <si>
    <t>(4,4*2)*3,9</t>
  </si>
  <si>
    <t>8,3*10,5</t>
  </si>
  <si>
    <t>10,8</t>
  </si>
  <si>
    <t>765114251</t>
  </si>
  <si>
    <t>Krytina keramická bobrovka nárožní hrana z hřebenáčů režných do malty</t>
  </si>
  <si>
    <t>-1323872947</t>
  </si>
  <si>
    <t>Krytina keramická hladká bobrovka sklonu střechy do 30° nárožní hrana z hřebenáčů režných do malty</t>
  </si>
  <si>
    <t>(4,9+4,9)*1,41 "Koeficient sklonu střechy</t>
  </si>
  <si>
    <t>765114351</t>
  </si>
  <si>
    <t>Krytina keramická bobrovka hřeben z hřebenáčů režných zplna do malty</t>
  </si>
  <si>
    <t>1700307219</t>
  </si>
  <si>
    <t>Krytina keramická hladká bobrovka sklonu střechy do 30° hřeben z hřebenáčů režných zplna do malty</t>
  </si>
  <si>
    <t>10,45+0,8</t>
  </si>
  <si>
    <t>998765203</t>
  </si>
  <si>
    <t>Přesun hmot procentní pro krytiny skládané v objektech v do 24 m</t>
  </si>
  <si>
    <t>-798664980</t>
  </si>
  <si>
    <t>Přesun hmot pro krytiny skládané stanovený procentní sazbou (%) z ceny vodorovná dopravní vzdálenost do 50 m v objektech výšky přes 12 do 24 m</t>
  </si>
  <si>
    <t>998765293</t>
  </si>
  <si>
    <t>Příplatek k přesunu hmot procentní 765 za zvětšený přesun do 500 m</t>
  </si>
  <si>
    <t>926596875</t>
  </si>
  <si>
    <t>Přesun hmot pro krytiny skládané stanovený procentní sazbou (%) z ceny Příplatek k cenám za zvětšený přesun přes vymezenou největší dopravní vzdálenost do 500 m</t>
  </si>
  <si>
    <t>767995114</t>
  </si>
  <si>
    <t>Montáž atypických zámečnických konstrukcí hmotnosti do 50 kg</t>
  </si>
  <si>
    <t>kg</t>
  </si>
  <si>
    <t>85524342</t>
  </si>
  <si>
    <t>Montáž ostatních atypických zámečnických konstrukcí hmotnosti přes 20 do 50 kg</t>
  </si>
  <si>
    <t>(11,8*4+10,7+15,95*2)*5,55"nová ocelová táhla</t>
  </si>
  <si>
    <t>13010019</t>
  </si>
  <si>
    <t>tyč ocelová kruhová jakost 11 375 D 30mm</t>
  </si>
  <si>
    <t>-2063807005</t>
  </si>
  <si>
    <t>(11,8*4+10,7+15,95*2)*5,55*0,001*1,05"nová ocelová táhla</t>
  </si>
  <si>
    <t>-2116811430</t>
  </si>
  <si>
    <t>637356986</t>
  </si>
  <si>
    <t>783201401</t>
  </si>
  <si>
    <t>Ometení tesařských konstrukcí před provedením nátěru</t>
  </si>
  <si>
    <t>73649597</t>
  </si>
  <si>
    <t>Příprava podkladu tesařských konstrukcí před provedením nátěru ometení</t>
  </si>
  <si>
    <t>180"cca dle nového krovu</t>
  </si>
  <si>
    <t>16,82</t>
  </si>
  <si>
    <t>783213011</t>
  </si>
  <si>
    <t>Napouštěcí jednonásobný syntetický biocidní nátěr tesařských prvků nezabudovaných do konstrukce</t>
  </si>
  <si>
    <t>283239113</t>
  </si>
  <si>
    <t>Napouštěcí nátěr tesařských prvků proti dřevokazným houbám, hmyzu a plísním nezabudovaných do konstrukce jednonásobný syntetický</t>
  </si>
  <si>
    <t>430954706</t>
  </si>
  <si>
    <t>0,09*(13,4+8,95+8,95)"Stávající ocelová táhla (počítáno prům. 30mm)</t>
  </si>
  <si>
    <t>0,09*(11,8*4+10,7+15,95*2)"nová ocelová táhla</t>
  </si>
  <si>
    <t>34032199</t>
  </si>
  <si>
    <t>783314203</t>
  </si>
  <si>
    <t>Základní antikorozní jednonásobný syntetický samozákladující nátěr zámečnických konstrukcí</t>
  </si>
  <si>
    <t>1906481470</t>
  </si>
  <si>
    <t>Základní antikorozní nátěr zámečnických konstrukcí jednonásobný syntetický samozákladující</t>
  </si>
  <si>
    <t>03.1 - Hromosvod</t>
  </si>
  <si>
    <t>D6 - Hromosvod</t>
  </si>
  <si>
    <t>D6</t>
  </si>
  <si>
    <t>741410041</t>
  </si>
  <si>
    <t>Montáž vodič uzemňovací drát nebo lano D do 10 mm v městské zástavbě</t>
  </si>
  <si>
    <t>27246271</t>
  </si>
  <si>
    <t>Pol35</t>
  </si>
  <si>
    <t>kulatina 10mm Fe Zn</t>
  </si>
  <si>
    <t>-672706626</t>
  </si>
  <si>
    <t>741420001</t>
  </si>
  <si>
    <t>Montáž drát nebo lano hromosvodné svodové D do 10 mm s podpěrou</t>
  </si>
  <si>
    <t>1501282567</t>
  </si>
  <si>
    <t>Pol37</t>
  </si>
  <si>
    <t>drát AlMg Si</t>
  </si>
  <si>
    <t>449395496</t>
  </si>
  <si>
    <t>741420022</t>
  </si>
  <si>
    <t>Montáž svorka hromosvodná se 3 šrouby</t>
  </si>
  <si>
    <t>1619487011</t>
  </si>
  <si>
    <t>Pol38</t>
  </si>
  <si>
    <t>zkušební svorka</t>
  </si>
  <si>
    <t>-1951070236</t>
  </si>
  <si>
    <t>741420053</t>
  </si>
  <si>
    <t>Montáž vedení hromosvodné-lišta ochranná</t>
  </si>
  <si>
    <t>-1205969041</t>
  </si>
  <si>
    <t>Pol39</t>
  </si>
  <si>
    <t>lišta ochranná pozinkovaná dl. 2m</t>
  </si>
  <si>
    <t>-1396345489</t>
  </si>
  <si>
    <t>741420083</t>
  </si>
  <si>
    <t>Montáž vedení hromosvodné-štítek k označení svodu</t>
  </si>
  <si>
    <t>-836407976</t>
  </si>
  <si>
    <t>Pol40</t>
  </si>
  <si>
    <t>štítek</t>
  </si>
  <si>
    <t>1638749436</t>
  </si>
  <si>
    <t>741430004</t>
  </si>
  <si>
    <t>Montáž tyč jímací délky do 3 m na střešní hřeben</t>
  </si>
  <si>
    <t>713509461</t>
  </si>
  <si>
    <t>Pol41</t>
  </si>
  <si>
    <t>jímací tyč 1,5 m</t>
  </si>
  <si>
    <t>1578905199</t>
  </si>
  <si>
    <t>741440002</t>
  </si>
  <si>
    <t>Montáž deska zemnicí 1000x500 mm</t>
  </si>
  <si>
    <t>1697280128</t>
  </si>
  <si>
    <t>Pol36</t>
  </si>
  <si>
    <t>deska zemnicí 1000x500 mm</t>
  </si>
  <si>
    <t>1848555597</t>
  </si>
  <si>
    <t>Pol42</t>
  </si>
  <si>
    <t>218052371</t>
  </si>
  <si>
    <t>Pol43</t>
  </si>
  <si>
    <t>stavební přípomoce a lešení</t>
  </si>
  <si>
    <t>425520102</t>
  </si>
  <si>
    <t>04 - Dešťová kanalizace</t>
  </si>
  <si>
    <t xml:space="preserve">    8 - Trubní vedení</t>
  </si>
  <si>
    <t xml:space="preserve">    721 - Zdravotechnika - vnitřní kanalizace</t>
  </si>
  <si>
    <t>131301101</t>
  </si>
  <si>
    <t>Hloubení jam nezapažených v hornině tř. 4 objemu do 100 m3</t>
  </si>
  <si>
    <t>1589231728</t>
  </si>
  <si>
    <t>Hloubení nezapažených jam a zářezů s urovnáním dna do předepsaného profilu a spádu v hornině tř. 4 do 100 m3</t>
  </si>
  <si>
    <t>132301201</t>
  </si>
  <si>
    <t>Hloubení rýh š do 2000 mm v hornině tř. 4 objemu do 100 m3</t>
  </si>
  <si>
    <t>-955705935</t>
  </si>
  <si>
    <t>Hloubení zapažených i nezapažených rýh šířky přes 600 do 2 000 mm s urovnáním dna do předepsaného profilu a spádu v hornině tř. 4 do 100 m3</t>
  </si>
  <si>
    <t>132301209</t>
  </si>
  <si>
    <t>Příplatek za lepivost k hloubení rýh š do 2000 mm v hornině tř. 4</t>
  </si>
  <si>
    <t>1207508144</t>
  </si>
  <si>
    <t>Hloubení zapažených i nezapažených rýh šířky přes 600 do 2 000 mm s urovnáním dna do předepsaného profilu a spádu v hornině tř. 4 Příplatek k cenám za lepivost horniny tř. 4</t>
  </si>
  <si>
    <t>161101101</t>
  </si>
  <si>
    <t>Svislé přemístění výkopku z horniny tř. 1 až 4 hl výkopu do 2,5 m</t>
  </si>
  <si>
    <t>-486595548</t>
  </si>
  <si>
    <t>Svislé přemístění výkopku bez naložení do dopravní nádoby avšak s vyprázdněním dopravní nádoby na hromadu nebo do dopravního prostředku z horniny tř. 1 až 4, při hloubce výkopu přes 1 do 2,5 m</t>
  </si>
  <si>
    <t>162301101</t>
  </si>
  <si>
    <t>Vodorovné přemístění do 500 m výkopku/sypaniny z horniny tř. 1 až 4</t>
  </si>
  <si>
    <t>1970690595</t>
  </si>
  <si>
    <t>Vodorovné přemístění výkopku nebo sypaniny po suchu na obvyklém dopravním prostředku, bez naložení výkopku, avšak se složením bez rozhrnutí z horniny tř. 1 až 4 na vzdálenost přes 50 do 500 m</t>
  </si>
  <si>
    <t>723646354</t>
  </si>
  <si>
    <t>167101101</t>
  </si>
  <si>
    <t>Nakládání výkopku z hornin tř. 1 až 4 do 100 m3</t>
  </si>
  <si>
    <t>-780479914</t>
  </si>
  <si>
    <t>Nakládání, skládání a překládání neulehlého výkopku nebo sypaniny nakládání, množství do 100 m3, z hornin tř. 1 až 4</t>
  </si>
  <si>
    <t>171201201</t>
  </si>
  <si>
    <t>Uložení sypaniny na skládky</t>
  </si>
  <si>
    <t>46508712</t>
  </si>
  <si>
    <t>-1765503558</t>
  </si>
  <si>
    <t>-1016690270</t>
  </si>
  <si>
    <t>175151101</t>
  </si>
  <si>
    <t>Obsypání potrubí strojně sypaninou bez prohození, uloženou do 3 m</t>
  </si>
  <si>
    <t>-436832905</t>
  </si>
  <si>
    <t>Obsypání potrubí strojně sypaninou z vhodných hornin tř. 1 až 4 nebo materiálem připraveným podél výkopu ve vzdálenosti do 3 m od jeho kraje, pro jakoukoliv hloubku výkopu a míru zhutnění bez prohození sypaniny</t>
  </si>
  <si>
    <t>451573111</t>
  </si>
  <si>
    <t>Lože pod potrubí otevřený výkop ze štěrkopísku</t>
  </si>
  <si>
    <t>425699109</t>
  </si>
  <si>
    <t>Lože pod potrubí, stoky a drobné objekty v otevřeném výkopu z písku a štěrkopísku do 63 mm</t>
  </si>
  <si>
    <t>58337303</t>
  </si>
  <si>
    <t>štěrkopísek frakce 0/8</t>
  </si>
  <si>
    <t>-1650828270</t>
  </si>
  <si>
    <t>Trubní vedení</t>
  </si>
  <si>
    <t>871315211</t>
  </si>
  <si>
    <t>Kanalizační potrubí z tvrdého PVC jednovrstvé tuhost třídy SN4 DN 160</t>
  </si>
  <si>
    <t>-1992437648</t>
  </si>
  <si>
    <t>Kanalizační potrubí z tvrdého PVC v otevřeném výkopu ve sklonu do 20 %, hladkého plnostěnného jednovrstvého, tuhost třídy SN 4 DN 160</t>
  </si>
  <si>
    <t>877315211</t>
  </si>
  <si>
    <t>Montáž tvarovek z tvrdého PVC-systém KG nebo z polypropylenu-systém KG 2000 jednoosé DN 160</t>
  </si>
  <si>
    <t>678702892</t>
  </si>
  <si>
    <t>Montáž tvarovek na kanalizačním potrubí z trub z plastu z tvrdého PVC nebo z polypropylenu v otevřeném výkopu jednoosých DN 160</t>
  </si>
  <si>
    <t>Pol44</t>
  </si>
  <si>
    <t>koleno 87st.</t>
  </si>
  <si>
    <t>-313005514</t>
  </si>
  <si>
    <t>Pol45</t>
  </si>
  <si>
    <t>koleno 45st.</t>
  </si>
  <si>
    <t>784965314</t>
  </si>
  <si>
    <t>Pol46</t>
  </si>
  <si>
    <t>koleno 30st.</t>
  </si>
  <si>
    <t>1984428211</t>
  </si>
  <si>
    <t>Pol47</t>
  </si>
  <si>
    <t>koleno 67st.</t>
  </si>
  <si>
    <t>-1362037054</t>
  </si>
  <si>
    <t>877315221</t>
  </si>
  <si>
    <t>Montáž tvarovek z tvrdého PVC-systém KG nebo z polypropylenu-systém KG 2000 dvouosé DN 160</t>
  </si>
  <si>
    <t>-771491735</t>
  </si>
  <si>
    <t>Montáž tvarovek na kanalizačním potrubí z trub z plastu z tvrdého PVC nebo z polypropylenu v otevřeném výkopu dvouosých DN 160</t>
  </si>
  <si>
    <t>Pol48</t>
  </si>
  <si>
    <t>odbočka 45st.</t>
  </si>
  <si>
    <t>-400483975</t>
  </si>
  <si>
    <t>894811113</t>
  </si>
  <si>
    <t>Revizní šachta z PVC typ přímý, DN 315/160 hl od 1360 do 1730 mm</t>
  </si>
  <si>
    <t>1831999955</t>
  </si>
  <si>
    <t>Revizní šachta z tvrdého PVC v otevřeném výkopu typ přímý (DN šachty/DN trubního vedení) DN 315/160, hloubka od 1360 do 1730 mm</t>
  </si>
  <si>
    <t>895971113</t>
  </si>
  <si>
    <t>Zasakovací box z polypropylenu PP bez revize pro vsakování jednořadová galerie objemu do 20 m3</t>
  </si>
  <si>
    <t>soubor</t>
  </si>
  <si>
    <t>1389968169</t>
  </si>
  <si>
    <t>Zasakovací boxy z polypropylenu PP bez možnosti revize a čištění pro vsakování deštových vod v jednořadové galerii o celkovém objemu přes 5 m3 do 20 m3</t>
  </si>
  <si>
    <t>Poznámka k položce:_x000D_
Celkem</t>
  </si>
  <si>
    <t>998276101</t>
  </si>
  <si>
    <t>Přesun hmot pro trubní vedení z trub z plastických hmot otevřený výkop</t>
  </si>
  <si>
    <t>802427424</t>
  </si>
  <si>
    <t>Přesun hmot pro trubní vedení hloubené z trub z plastických hmot nebo sklolaminátových pro vodovody nebo kanalizace v otevřeném výkopu dopravní vzdálenost do 15 m</t>
  </si>
  <si>
    <t>721</t>
  </si>
  <si>
    <t>Zdravotechnika - vnitřní kanalizace</t>
  </si>
  <si>
    <t>721241102</t>
  </si>
  <si>
    <t>Lapač střešních splavenin z litiny DN 125</t>
  </si>
  <si>
    <t>1219281946</t>
  </si>
  <si>
    <t>Lapače střešních splavenin litinové DN 125</t>
  </si>
  <si>
    <t>998721101</t>
  </si>
  <si>
    <t>Přesun hmot tonážní pro vnitřní kanalizace v objektech v do 6 m</t>
  </si>
  <si>
    <t>-46580675</t>
  </si>
  <si>
    <t>Přesun hmot pro vnitřní kanalizace stanovený z hmotnosti přesunovaného materiálu vodorovná dopravní vzdálenost do 50 m v objektech výšky do 6 m</t>
  </si>
  <si>
    <t>05 - Přípojka elektro</t>
  </si>
  <si>
    <t>D1 - Přípojka NN</t>
  </si>
  <si>
    <t>D1</t>
  </si>
  <si>
    <t>Přípojka NN</t>
  </si>
  <si>
    <t>460150064</t>
  </si>
  <si>
    <t>Hloubení kabelových zapažených i nezapažených rýh ručně š 40 cm, hl 80 cm, v hornině tř 4</t>
  </si>
  <si>
    <t>1165041252</t>
  </si>
  <si>
    <t>460150064.1</t>
  </si>
  <si>
    <t>-1844222803</t>
  </si>
  <si>
    <t>Pol49</t>
  </si>
  <si>
    <t>SP100 - pojistková skříň vč. sady pro připevnění na sloup s nožovými pojistkami 3x40A</t>
  </si>
  <si>
    <t>1515025193</t>
  </si>
  <si>
    <t>Pol50</t>
  </si>
  <si>
    <t>Sada prokusovacích svorek na izolované vedení AlFe</t>
  </si>
  <si>
    <t>204299523</t>
  </si>
  <si>
    <t>Pol51</t>
  </si>
  <si>
    <t>Pancéřová trubka DN32 vč. systému BANDIMEX</t>
  </si>
  <si>
    <t>bm</t>
  </si>
  <si>
    <t>398669963</t>
  </si>
  <si>
    <t>Pol52</t>
  </si>
  <si>
    <t>Elektroměrový rozvaděč - plastový pilíř s rozvaděčem pro přímé měření bez HDO, s hlavním jističem 3x25A, pilíř bude mít integrované nohy pro zabetonování, položka je vč. obetonování noh ER</t>
  </si>
  <si>
    <t>1741741350</t>
  </si>
  <si>
    <t>Pol53</t>
  </si>
  <si>
    <t>Kabel AYKY-J 4x25 - celoplastový zemní kabel</t>
  </si>
  <si>
    <t>1233113630</t>
  </si>
  <si>
    <t>Pol54</t>
  </si>
  <si>
    <t>Chránička KOPOFLEX DN63</t>
  </si>
  <si>
    <t>408950533</t>
  </si>
  <si>
    <t>Pol55</t>
  </si>
  <si>
    <t>Pásovina FeZn 30/4</t>
  </si>
  <si>
    <t>-364393749</t>
  </si>
  <si>
    <t>Pol56</t>
  </si>
  <si>
    <t>Kulatina 8mm AlMgSi pro uzemnění rozvaděče</t>
  </si>
  <si>
    <t>-383061062</t>
  </si>
  <si>
    <t>Pol58</t>
  </si>
  <si>
    <t>Malá mechanizace pásový bagřík šíře 880mm bez nutnosti strojního průkazu vč. přesunu</t>
  </si>
  <si>
    <t>den</t>
  </si>
  <si>
    <t>-579989226</t>
  </si>
  <si>
    <t>Pol59</t>
  </si>
  <si>
    <t>Demontáž a zpětná montáž schodů</t>
  </si>
  <si>
    <t>-1616862547</t>
  </si>
  <si>
    <t>Pol60</t>
  </si>
  <si>
    <t>Bourací práce části betonového chodníku - řezání betonu a bourání pneumatickým kladivem v potřebné šíři.</t>
  </si>
  <si>
    <t>hod</t>
  </si>
  <si>
    <t>127379147</t>
  </si>
  <si>
    <t>Pol61</t>
  </si>
  <si>
    <t>Přebetonování bourané spáry</t>
  </si>
  <si>
    <t>-2037579518</t>
  </si>
  <si>
    <t>Pol62</t>
  </si>
  <si>
    <t>Pískové lože s krytím 10cm</t>
  </si>
  <si>
    <t>-745109048</t>
  </si>
  <si>
    <t>Pol63</t>
  </si>
  <si>
    <t>Červená silnostěnná výstražná fólie</t>
  </si>
  <si>
    <t>194652184</t>
  </si>
  <si>
    <t>Pol64</t>
  </si>
  <si>
    <t>Montáž výše uvedených zařízení</t>
  </si>
  <si>
    <t>936439394</t>
  </si>
  <si>
    <t>Pol65</t>
  </si>
  <si>
    <t>Veškerý další materiál pro dokončení a sprovoznění díla, dále úložný materiál v podhledech</t>
  </si>
  <si>
    <t>2036875898</t>
  </si>
  <si>
    <t>Pol66</t>
  </si>
  <si>
    <t>PD skutečného provedení</t>
  </si>
  <si>
    <t>414749693</t>
  </si>
  <si>
    <t>Pol67</t>
  </si>
  <si>
    <t>Výchozí revizní zpráva</t>
  </si>
  <si>
    <t>266054382</t>
  </si>
  <si>
    <t>06 -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</si>
  <si>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</si>
  <si>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</si>
  <si>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</si>
  <si>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</si>
  <si>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VRN7 - Provozní vlivy</t>
  </si>
  <si>
    <t>VRN</t>
  </si>
  <si>
    <t>VRN1</t>
  </si>
  <si>
    <t>Průzkumné, geodetické a projektové práce</t>
  </si>
  <si>
    <t>011303000</t>
  </si>
  <si>
    <t>Archeologická činnost bez rozlišení</t>
  </si>
  <si>
    <t>…</t>
  </si>
  <si>
    <t>1024</t>
  </si>
  <si>
    <t>721672138</t>
  </si>
  <si>
    <t>011544001</t>
  </si>
  <si>
    <t>Restaurátorská zpráva pro exteriér a interiér</t>
  </si>
  <si>
    <t>-1719673720</t>
  </si>
  <si>
    <t>013194001</t>
  </si>
  <si>
    <t>Restaurátorský záměr</t>
  </si>
  <si>
    <t>-850683572</t>
  </si>
  <si>
    <t>013254000</t>
  </si>
  <si>
    <t>Dokumentace skutečného provedení stavby</t>
  </si>
  <si>
    <t>-510483371</t>
  </si>
  <si>
    <t>VRN3</t>
  </si>
  <si>
    <t>Zařízení staveniště</t>
  </si>
  <si>
    <t>030001000</t>
  </si>
  <si>
    <t>1683602631</t>
  </si>
  <si>
    <t>VRN6</t>
  </si>
  <si>
    <t>Územní vlivy</t>
  </si>
  <si>
    <t>060001000</t>
  </si>
  <si>
    <t>1702750025</t>
  </si>
  <si>
    <t>VRN7</t>
  </si>
  <si>
    <t>Provozní vlivy</t>
  </si>
  <si>
    <t>070001000</t>
  </si>
  <si>
    <t>318921958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</si>
  <si>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</si>
  <si>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</si>
  <si>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</si>
  <si>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</si>
  <si>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</si>
  <si>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</si>
  <si>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</si>
  <si>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</si>
  <si>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</si>
  <si>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</si>
  <si>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</si>
  <si>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</si>
  <si>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</si>
  <si>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</si>
  <si>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</si>
  <si>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</si>
  <si>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</si>
  <si>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</si>
  <si>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</si>
  <si>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</si>
  <si>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</si>
  <si>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</si>
  <si>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</si>
  <si>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</si>
  <si>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</si>
  <si>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</si>
  <si>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</si>
  <si>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</si>
  <si>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</si>
  <si>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</si>
  <si>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</si>
  <si>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</si>
  <si>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</si>
  <si>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</si>
  <si>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</si>
  <si>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</si>
  <si>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</si>
  <si>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</si>
  <si>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</si>
  <si>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</si>
  <si>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</si>
  <si>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</si>
  <si>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</si>
  <si>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</si>
  <si>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</si>
  <si>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</si>
  <si>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</si>
  <si>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</si>
  <si>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</si>
  <si>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</si>
  <si>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</si>
  <si>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</si>
  <si>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</si>
  <si>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</si>
  <si>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</si>
  <si>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</si>
  <si>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</si>
  <si>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</si>
  <si>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</si>
  <si>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</si>
  <si>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</si>
  <si>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</si>
  <si>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</si>
  <si>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</si>
  <si>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</si>
  <si>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</si>
  <si>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</si>
  <si>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</si>
  <si>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</si>
  <si>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</si>
  <si>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</si>
  <si>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</si>
  <si>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</si>
  <si>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</si>
  <si>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</si>
  <si>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</si>
  <si>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</si>
  <si>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</si>
  <si>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</si>
  <si>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</si>
  <si>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</si>
  <si>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</si>
  <si>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</si>
  <si>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</si>
  <si>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</si>
  <si>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</si>
  <si>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</si>
  <si>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</si>
  <si>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</si>
  <si>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</si>
  <si>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</si>
  <si>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</si>
  <si>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</si>
  <si>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</si>
  <si>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</si>
  <si>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</si>
  <si>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</si>
  <si>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</si>
  <si>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</si>
  <si>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</si>
  <si>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</si>
  <si>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</si>
  <si>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</si>
  <si>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</si>
  <si>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</si>
  <si>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</si>
  <si>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</si>
  <si>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</si>
  <si>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</si>
  <si>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</si>
  <si>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</si>
  <si>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</si>
  <si>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</si>
  <si>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</si>
  <si>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</si>
  <si>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</si>
  <si>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</si>
  <si>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</si>
  <si>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</si>
  <si>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</si>
  <si>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</si>
  <si>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</si>
  <si>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</si>
  <si>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</si>
  <si>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</si>
  <si>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</si>
  <si>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</si>
  <si>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</si>
  <si>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</si>
  <si>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</si>
  <si>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</si>
  <si>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</si>
  <si>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</si>
  <si>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</si>
  <si>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</si>
  <si>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</si>
  <si>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</si>
  <si>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</si>
  <si>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</si>
  <si>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</si>
  <si>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</si>
  <si>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</si>
  <si>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</si>
  <si>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</si>
  <si>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</si>
  <si>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</si>
  <si>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</si>
  <si>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</si>
  <si>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</si>
  <si>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</si>
  <si>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</si>
  <si>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</si>
  <si>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</si>
  <si>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</si>
  <si>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</si>
  <si>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</si>
  <si>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</si>
  <si>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</si>
  <si>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</si>
  <si>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</si>
  <si>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</si>
  <si>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</si>
  <si>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</si>
  <si>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</si>
  <si>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</si>
  <si>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</si>
  <si>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</si>
  <si>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</si>
  <si>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</si>
  <si>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</si>
  <si>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</si>
  <si>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</si>
  <si>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</si>
  <si>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</si>
  <si>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</si>
  <si>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</si>
  <si>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</si>
  <si>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</si>
  <si>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</si>
  <si>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</si>
  <si>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</si>
  <si>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</si>
  <si>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</si>
  <si>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</si>
  <si>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</si>
  <si>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dozdívky věž</t>
  </si>
  <si>
    <t>Omítka vnitřní zdiva, malta vápenná, štuková</t>
  </si>
  <si>
    <t xml:space="preserve">Příplatek k cenám vápenné omítky stěn za dalších 10 mm </t>
  </si>
  <si>
    <t>Omítka vápenná vnitřního ostění - štuková</t>
  </si>
  <si>
    <t>612425931RT2</t>
  </si>
  <si>
    <t>612421637R00</t>
  </si>
  <si>
    <t>Nové řezivo pro stropní trámy - dub</t>
  </si>
  <si>
    <t xml:space="preserve">Schodiště dřevěnné dubové </t>
  </si>
  <si>
    <t>schodiště ochozu</t>
  </si>
  <si>
    <t>Přesun hmot procentní pro  truhlářské konstrukce v objektech v do 24 m</t>
  </si>
  <si>
    <t>ostění okna věž</t>
  </si>
  <si>
    <t>Vápenné omítky vnitřních ostění štukové dvouvrstvé, tloušťky do 20 mm a tloušťky štuku do 3 mm  v rozsahu opravované plochy  100%</t>
  </si>
  <si>
    <t xml:space="preserve"> omítky stěny věže</t>
  </si>
  <si>
    <t>věž 117*3</t>
  </si>
  <si>
    <t>věž 120</t>
  </si>
  <si>
    <t>120*30 'Přepočtené koeficientem množství</t>
  </si>
  <si>
    <t>věž 117</t>
  </si>
  <si>
    <t>10*10dní</t>
  </si>
  <si>
    <t>2,5*20</t>
  </si>
  <si>
    <t>Fošny pro položení podlahy - dub</t>
  </si>
  <si>
    <t>věž 136</t>
  </si>
  <si>
    <t>Oprava střechy - NENACEŇOVAT</t>
  </si>
  <si>
    <t>Hromosvod- NENACEŇOVAT</t>
  </si>
  <si>
    <t>Dešťová kanalizace - NENACEŇOVAT</t>
  </si>
  <si>
    <t>Přípojka elektro - NENACEŇOVAT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</si>
</sst>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5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5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4" fontId="24" fillId="0" borderId="22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4" fontId="20" fillId="0" borderId="0" xfId="0" applyNumberFormat="1" applyFont="1"/>
    <xf numFmtId="166" fontId="29" fillId="0" borderId="13" xfId="0" applyNumberFormat="1" applyFont="1" applyBorder="1"/>
    <xf numFmtId="166" fontId="29" fillId="0" borderId="14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167" fontId="18" fillId="0" borderId="23" xfId="0" applyNumberFormat="1" applyFont="1" applyBorder="1" applyAlignment="1" applyProtection="1">
      <alignment vertical="center"/>
      <protection locked="0"/>
    </xf>
    <xf numFmtId="4" fontId="18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6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3" fillId="0" borderId="23" xfId="0" applyFont="1" applyBorder="1" applyAlignment="1" applyProtection="1">
      <alignment horizontal="center" vertical="center"/>
      <protection locked="0"/>
    </xf>
    <xf numFmtId="49" fontId="33" fillId="0" borderId="23" xfId="0" applyNumberFormat="1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167" fontId="33" fillId="0" borderId="23" xfId="0" applyNumberFormat="1" applyFont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0" fontId="34" fillId="0" borderId="23" xfId="0" applyFont="1" applyBorder="1" applyAlignment="1" applyProtection="1">
      <alignment vertical="center"/>
      <protection locked="0"/>
    </xf>
    <xf numFmtId="0" fontId="34" fillId="0" borderId="4" xfId="0" applyFont="1" applyBorder="1" applyAlignment="1">
      <alignment vertical="center"/>
    </xf>
    <xf numFmtId="0" fontId="33" fillId="0" borderId="15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27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41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1" fillId="0" borderId="29" xfId="0" applyFont="1" applyBorder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14" fontId="2" fillId="0" borderId="0" xfId="0" applyNumberFormat="1" applyFont="1" applyAlignment="1">
      <alignment horizontal="left" vertical="center"/>
    </xf>
    <xf numFmtId="167" fontId="18" fillId="5" borderId="23" xfId="0" applyNumberFormat="1" applyFont="1" applyFill="1" applyBorder="1" applyAlignment="1" applyProtection="1">
      <alignment vertical="center"/>
      <protection locked="0"/>
    </xf>
    <xf numFmtId="167" fontId="33" fillId="5" borderId="23" xfId="0" applyNumberFormat="1" applyFont="1" applyFill="1" applyBorder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4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0" fontId="18" fillId="4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8" fillId="4" borderId="8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left" vertical="center"/>
    </xf>
    <xf numFmtId="0" fontId="38" fillId="0" borderId="29" xfId="0" applyFont="1" applyBorder="1" applyAlignment="1">
      <alignment horizontal="left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8"/>
  <sheetViews>
    <sheetView showGridLines="0" tabSelected="1" topLeftCell="A46" workbookViewId="0">
      <selection activeCell="F71" sqref="F71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7" customHeight="1">
      <c r="AR2" s="262" t="s">
        <v>6</v>
      </c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S2" s="16" t="s">
        <v>7</v>
      </c>
      <c r="BT2" s="16" t="s">
        <v>8</v>
      </c>
    </row>
    <row r="3" spans="1:74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7</v>
      </c>
      <c r="BT3" s="16" t="s">
        <v>9</v>
      </c>
    </row>
    <row r="4" spans="1:74" ht="25" customHeight="1">
      <c r="B4" s="19"/>
      <c r="D4" s="20" t="s">
        <v>10</v>
      </c>
      <c r="AR4" s="19"/>
      <c r="AS4" s="21" t="s">
        <v>11</v>
      </c>
      <c r="BS4" s="16" t="s">
        <v>12</v>
      </c>
    </row>
    <row r="5" spans="1:74" ht="12" customHeight="1">
      <c r="B5" s="19"/>
      <c r="D5" s="22" t="s">
        <v>13</v>
      </c>
      <c r="K5" s="259" t="s">
        <v>14</v>
      </c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R5" s="19"/>
      <c r="BS5" s="16" t="s">
        <v>7</v>
      </c>
    </row>
    <row r="6" spans="1:74" ht="37" customHeight="1">
      <c r="B6" s="19"/>
      <c r="D6" s="24" t="s">
        <v>15</v>
      </c>
      <c r="K6" s="261" t="s">
        <v>16</v>
      </c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R6" s="19"/>
      <c r="BS6" s="16" t="s">
        <v>7</v>
      </c>
    </row>
    <row r="7" spans="1:74" ht="12" customHeight="1">
      <c r="B7" s="19"/>
      <c r="D7" s="25" t="s">
        <v>17</v>
      </c>
      <c r="K7" s="23" t="s">
        <v>3</v>
      </c>
      <c r="AK7" s="25" t="s">
        <v>18</v>
      </c>
      <c r="AN7" s="23" t="s">
        <v>3</v>
      </c>
      <c r="AR7" s="19"/>
      <c r="BS7" s="16" t="s">
        <v>7</v>
      </c>
    </row>
    <row r="8" spans="1:74" ht="12" customHeight="1">
      <c r="B8" s="19"/>
      <c r="D8" s="25" t="s">
        <v>19</v>
      </c>
      <c r="K8" s="23" t="s">
        <v>20</v>
      </c>
      <c r="AK8" s="25" t="s">
        <v>21</v>
      </c>
      <c r="AN8" s="249">
        <v>45520</v>
      </c>
      <c r="AR8" s="19"/>
      <c r="BS8" s="16" t="s">
        <v>7</v>
      </c>
    </row>
    <row r="9" spans="1:74" ht="14.5" customHeight="1">
      <c r="B9" s="19"/>
      <c r="AR9" s="19"/>
      <c r="BS9" s="16" t="s">
        <v>7</v>
      </c>
    </row>
    <row r="10" spans="1:74" ht="12" customHeight="1">
      <c r="B10" s="19"/>
      <c r="D10" s="25" t="s">
        <v>22</v>
      </c>
      <c r="AK10" s="25" t="s">
        <v>23</v>
      </c>
      <c r="AN10" s="23" t="s">
        <v>24</v>
      </c>
      <c r="AR10" s="19"/>
      <c r="BS10" s="16" t="s">
        <v>7</v>
      </c>
    </row>
    <row r="11" spans="1:74" ht="18.399999999999999" customHeight="1">
      <c r="B11" s="19"/>
      <c r="E11" s="23" t="s">
        <v>25</v>
      </c>
      <c r="AK11" s="25" t="s">
        <v>26</v>
      </c>
      <c r="AN11" s="23" t="s">
        <v>3</v>
      </c>
      <c r="AR11" s="19"/>
      <c r="BS11" s="16" t="s">
        <v>7</v>
      </c>
    </row>
    <row r="12" spans="1:74" ht="7" customHeight="1">
      <c r="B12" s="19"/>
      <c r="AR12" s="19"/>
      <c r="BS12" s="16" t="s">
        <v>7</v>
      </c>
    </row>
    <row r="13" spans="1:74" ht="12" customHeight="1">
      <c r="B13" s="19"/>
      <c r="D13" s="25" t="s">
        <v>27</v>
      </c>
      <c r="AK13" s="25" t="s">
        <v>23</v>
      </c>
      <c r="AN13" s="23" t="s">
        <v>3</v>
      </c>
      <c r="AR13" s="19"/>
      <c r="BS13" s="16" t="s">
        <v>7</v>
      </c>
    </row>
    <row r="14" spans="1:74" ht="12.5">
      <c r="B14" s="19"/>
      <c r="E14" s="23" t="s">
        <v>28</v>
      </c>
      <c r="AK14" s="25" t="s">
        <v>26</v>
      </c>
      <c r="AN14" s="23" t="s">
        <v>3</v>
      </c>
      <c r="AR14" s="19"/>
      <c r="BS14" s="16" t="s">
        <v>7</v>
      </c>
    </row>
    <row r="15" spans="1:74" ht="7" customHeight="1">
      <c r="B15" s="19"/>
      <c r="AR15" s="19"/>
      <c r="BS15" s="16" t="s">
        <v>4</v>
      </c>
    </row>
    <row r="16" spans="1:74" ht="12" customHeight="1">
      <c r="B16" s="19"/>
      <c r="D16" s="25" t="s">
        <v>29</v>
      </c>
      <c r="AK16" s="25" t="s">
        <v>23</v>
      </c>
      <c r="AN16" s="23" t="s">
        <v>30</v>
      </c>
      <c r="AR16" s="19"/>
      <c r="BS16" s="16" t="s">
        <v>4</v>
      </c>
    </row>
    <row r="17" spans="2:71" ht="18.399999999999999" customHeight="1">
      <c r="B17" s="19"/>
      <c r="E17" s="23" t="s">
        <v>31</v>
      </c>
      <c r="AK17" s="25" t="s">
        <v>26</v>
      </c>
      <c r="AN17" s="23" t="s">
        <v>3</v>
      </c>
      <c r="AR17" s="19"/>
      <c r="BS17" s="16" t="s">
        <v>32</v>
      </c>
    </row>
    <row r="18" spans="2:71" ht="7" customHeight="1">
      <c r="B18" s="19"/>
      <c r="AR18" s="19"/>
      <c r="BS18" s="16" t="s">
        <v>7</v>
      </c>
    </row>
    <row r="19" spans="2:71" ht="12" customHeight="1">
      <c r="B19" s="19"/>
      <c r="D19" s="25" t="s">
        <v>33</v>
      </c>
      <c r="AK19" s="25" t="s">
        <v>23</v>
      </c>
      <c r="AN19" s="23" t="s">
        <v>3</v>
      </c>
      <c r="AR19" s="19"/>
      <c r="BS19" s="16" t="s">
        <v>7</v>
      </c>
    </row>
    <row r="20" spans="2:71" ht="18.399999999999999" customHeight="1">
      <c r="B20" s="19"/>
      <c r="E20" s="23" t="s">
        <v>28</v>
      </c>
      <c r="AK20" s="25" t="s">
        <v>26</v>
      </c>
      <c r="AN20" s="23" t="s">
        <v>3</v>
      </c>
      <c r="AR20" s="19"/>
      <c r="BS20" s="16" t="s">
        <v>32</v>
      </c>
    </row>
    <row r="21" spans="2:71" ht="7" customHeight="1">
      <c r="B21" s="19"/>
      <c r="AR21" s="19"/>
    </row>
    <row r="22" spans="2:71" ht="12" customHeight="1">
      <c r="B22" s="19"/>
      <c r="D22" s="25" t="s">
        <v>34</v>
      </c>
      <c r="AR22" s="19"/>
    </row>
    <row r="23" spans="2:71" ht="51" customHeight="1">
      <c r="B23" s="19"/>
      <c r="E23" s="263" t="s">
        <v>35</v>
      </c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R23" s="19"/>
    </row>
    <row r="24" spans="2:71" ht="7" customHeight="1">
      <c r="B24" s="19"/>
      <c r="AR24" s="19"/>
    </row>
    <row r="25" spans="2:71" ht="7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5.9" customHeight="1">
      <c r="B26" s="28"/>
      <c r="D26" s="29" t="s">
        <v>36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64">
        <f>ROUND(AG54,2)</f>
        <v>0</v>
      </c>
      <c r="AL26" s="265"/>
      <c r="AM26" s="265"/>
      <c r="AN26" s="265"/>
      <c r="AO26" s="265"/>
      <c r="AR26" s="28"/>
    </row>
    <row r="27" spans="2:71" s="1" customFormat="1" ht="7" customHeight="1">
      <c r="B27" s="28"/>
      <c r="AR27" s="28"/>
    </row>
    <row r="28" spans="2:71" s="1" customFormat="1" ht="12.5">
      <c r="B28" s="28"/>
      <c r="L28" s="266" t="s">
        <v>37</v>
      </c>
      <c r="M28" s="266"/>
      <c r="N28" s="266"/>
      <c r="O28" s="266"/>
      <c r="P28" s="266"/>
      <c r="W28" s="266" t="s">
        <v>38</v>
      </c>
      <c r="X28" s="266"/>
      <c r="Y28" s="266"/>
      <c r="Z28" s="266"/>
      <c r="AA28" s="266"/>
      <c r="AB28" s="266"/>
      <c r="AC28" s="266"/>
      <c r="AD28" s="266"/>
      <c r="AE28" s="266"/>
      <c r="AK28" s="266" t="s">
        <v>39</v>
      </c>
      <c r="AL28" s="266"/>
      <c r="AM28" s="266"/>
      <c r="AN28" s="266"/>
      <c r="AO28" s="266"/>
      <c r="AR28" s="28"/>
    </row>
    <row r="29" spans="2:71" s="2" customFormat="1" ht="14.5" customHeight="1">
      <c r="B29" s="32"/>
      <c r="D29" s="25" t="s">
        <v>40</v>
      </c>
      <c r="F29" s="25" t="s">
        <v>41</v>
      </c>
      <c r="L29" s="269">
        <v>0.21</v>
      </c>
      <c r="M29" s="268"/>
      <c r="N29" s="268"/>
      <c r="O29" s="268"/>
      <c r="P29" s="268"/>
      <c r="W29" s="267">
        <f>ROUND(AZ54, 2)</f>
        <v>0</v>
      </c>
      <c r="X29" s="268"/>
      <c r="Y29" s="268"/>
      <c r="Z29" s="268"/>
      <c r="AA29" s="268"/>
      <c r="AB29" s="268"/>
      <c r="AC29" s="268"/>
      <c r="AD29" s="268"/>
      <c r="AE29" s="268"/>
      <c r="AK29" s="267">
        <f>ROUND(AV54, 2)</f>
        <v>0</v>
      </c>
      <c r="AL29" s="268"/>
      <c r="AM29" s="268"/>
      <c r="AN29" s="268"/>
      <c r="AO29" s="268"/>
      <c r="AR29" s="32"/>
    </row>
    <row r="30" spans="2:71" s="2" customFormat="1" ht="14.5" customHeight="1">
      <c r="B30" s="32"/>
      <c r="F30" s="25" t="s">
        <v>42</v>
      </c>
      <c r="L30" s="269">
        <v>0.15</v>
      </c>
      <c r="M30" s="268"/>
      <c r="N30" s="268"/>
      <c r="O30" s="268"/>
      <c r="P30" s="268"/>
      <c r="W30" s="267">
        <f>ROUND(BA54, 2)</f>
        <v>0</v>
      </c>
      <c r="X30" s="268"/>
      <c r="Y30" s="268"/>
      <c r="Z30" s="268"/>
      <c r="AA30" s="268"/>
      <c r="AB30" s="268"/>
      <c r="AC30" s="268"/>
      <c r="AD30" s="268"/>
      <c r="AE30" s="268"/>
      <c r="AK30" s="267">
        <f>ROUND(AW54, 2)</f>
        <v>0</v>
      </c>
      <c r="AL30" s="268"/>
      <c r="AM30" s="268"/>
      <c r="AN30" s="268"/>
      <c r="AO30" s="268"/>
      <c r="AR30" s="32"/>
    </row>
    <row r="31" spans="2:71" s="2" customFormat="1" ht="14.5" hidden="1" customHeight="1">
      <c r="B31" s="32"/>
      <c r="F31" s="25" t="s">
        <v>43</v>
      </c>
      <c r="L31" s="269">
        <v>0.21</v>
      </c>
      <c r="M31" s="268"/>
      <c r="N31" s="268"/>
      <c r="O31" s="268"/>
      <c r="P31" s="268"/>
      <c r="W31" s="267">
        <f>ROUND(BB54, 2)</f>
        <v>0</v>
      </c>
      <c r="X31" s="268"/>
      <c r="Y31" s="268"/>
      <c r="Z31" s="268"/>
      <c r="AA31" s="268"/>
      <c r="AB31" s="268"/>
      <c r="AC31" s="268"/>
      <c r="AD31" s="268"/>
      <c r="AE31" s="268"/>
      <c r="AK31" s="267">
        <v>0</v>
      </c>
      <c r="AL31" s="268"/>
      <c r="AM31" s="268"/>
      <c r="AN31" s="268"/>
      <c r="AO31" s="268"/>
      <c r="AR31" s="32"/>
    </row>
    <row r="32" spans="2:71" s="2" customFormat="1" ht="14.5" hidden="1" customHeight="1">
      <c r="B32" s="32"/>
      <c r="F32" s="25" t="s">
        <v>44</v>
      </c>
      <c r="L32" s="269">
        <v>0.15</v>
      </c>
      <c r="M32" s="268"/>
      <c r="N32" s="268"/>
      <c r="O32" s="268"/>
      <c r="P32" s="268"/>
      <c r="W32" s="267">
        <f>ROUND(BC54, 2)</f>
        <v>0</v>
      </c>
      <c r="X32" s="268"/>
      <c r="Y32" s="268"/>
      <c r="Z32" s="268"/>
      <c r="AA32" s="268"/>
      <c r="AB32" s="268"/>
      <c r="AC32" s="268"/>
      <c r="AD32" s="268"/>
      <c r="AE32" s="268"/>
      <c r="AK32" s="267">
        <v>0</v>
      </c>
      <c r="AL32" s="268"/>
      <c r="AM32" s="268"/>
      <c r="AN32" s="268"/>
      <c r="AO32" s="268"/>
      <c r="AR32" s="32"/>
    </row>
    <row r="33" spans="2:44" s="2" customFormat="1" ht="14.5" hidden="1" customHeight="1">
      <c r="B33" s="32"/>
      <c r="F33" s="25" t="s">
        <v>45</v>
      </c>
      <c r="L33" s="269">
        <v>0</v>
      </c>
      <c r="M33" s="268"/>
      <c r="N33" s="268"/>
      <c r="O33" s="268"/>
      <c r="P33" s="268"/>
      <c r="W33" s="267">
        <f>ROUND(BD54, 2)</f>
        <v>0</v>
      </c>
      <c r="X33" s="268"/>
      <c r="Y33" s="268"/>
      <c r="Z33" s="268"/>
      <c r="AA33" s="268"/>
      <c r="AB33" s="268"/>
      <c r="AC33" s="268"/>
      <c r="AD33" s="268"/>
      <c r="AE33" s="268"/>
      <c r="AK33" s="267">
        <v>0</v>
      </c>
      <c r="AL33" s="268"/>
      <c r="AM33" s="268"/>
      <c r="AN33" s="268"/>
      <c r="AO33" s="268"/>
      <c r="AR33" s="32"/>
    </row>
    <row r="34" spans="2:44" s="1" customFormat="1" ht="7" customHeight="1">
      <c r="B34" s="28"/>
      <c r="AR34" s="28"/>
    </row>
    <row r="35" spans="2:44" s="1" customFormat="1" ht="25.9" customHeight="1">
      <c r="B35" s="28"/>
      <c r="C35" s="33"/>
      <c r="D35" s="34" t="s">
        <v>46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47</v>
      </c>
      <c r="U35" s="35"/>
      <c r="V35" s="35"/>
      <c r="W35" s="35"/>
      <c r="X35" s="270" t="s">
        <v>48</v>
      </c>
      <c r="Y35" s="271"/>
      <c r="Z35" s="271"/>
      <c r="AA35" s="271"/>
      <c r="AB35" s="271"/>
      <c r="AC35" s="35"/>
      <c r="AD35" s="35"/>
      <c r="AE35" s="35"/>
      <c r="AF35" s="35"/>
      <c r="AG35" s="35"/>
      <c r="AH35" s="35"/>
      <c r="AI35" s="35"/>
      <c r="AJ35" s="35"/>
      <c r="AK35" s="272">
        <f>SUM(AK26:AK33)</f>
        <v>0</v>
      </c>
      <c r="AL35" s="271"/>
      <c r="AM35" s="271"/>
      <c r="AN35" s="271"/>
      <c r="AO35" s="273"/>
      <c r="AP35" s="33"/>
      <c r="AQ35" s="33"/>
      <c r="AR35" s="28"/>
    </row>
    <row r="36" spans="2:44" s="1" customFormat="1" ht="7" customHeight="1">
      <c r="B36" s="28"/>
      <c r="AR36" s="28"/>
    </row>
    <row r="37" spans="2:44" s="1" customFormat="1" ht="7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28"/>
    </row>
    <row r="41" spans="2:44" s="1" customFormat="1" ht="7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28"/>
    </row>
    <row r="42" spans="2:44" s="1" customFormat="1" ht="25" customHeight="1">
      <c r="B42" s="28"/>
      <c r="C42" s="20" t="s">
        <v>49</v>
      </c>
      <c r="AR42" s="28"/>
    </row>
    <row r="43" spans="2:44" s="1" customFormat="1" ht="7" customHeight="1">
      <c r="B43" s="28"/>
      <c r="AR43" s="28"/>
    </row>
    <row r="44" spans="2:44" s="3" customFormat="1" ht="12" customHeight="1">
      <c r="B44" s="41"/>
      <c r="C44" s="25" t="s">
        <v>13</v>
      </c>
      <c r="L44" s="3" t="str">
        <f>K5</f>
        <v>191125</v>
      </c>
      <c r="AR44" s="41"/>
    </row>
    <row r="45" spans="2:44" s="4" customFormat="1" ht="37" customHeight="1">
      <c r="B45" s="42"/>
      <c r="C45" s="43" t="s">
        <v>15</v>
      </c>
      <c r="L45" s="278" t="str">
        <f>K6</f>
        <v>Rekonstrukce kaple sv. Ducha a Božího hrobu v Liběchově</v>
      </c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R45" s="42"/>
    </row>
    <row r="46" spans="2:44" s="1" customFormat="1" ht="7" customHeight="1">
      <c r="B46" s="28"/>
      <c r="AR46" s="28"/>
    </row>
    <row r="47" spans="2:44" s="1" customFormat="1" ht="12" customHeight="1">
      <c r="B47" s="28"/>
      <c r="C47" s="25" t="s">
        <v>19</v>
      </c>
      <c r="L47" s="44" t="str">
        <f>IF(K8="","",K8)</f>
        <v xml:space="preserve">Obec Liběchov </v>
      </c>
      <c r="AI47" s="25" t="s">
        <v>21</v>
      </c>
      <c r="AM47" s="280">
        <f>IF(AN8= "","",AN8)</f>
        <v>45520</v>
      </c>
      <c r="AN47" s="280"/>
      <c r="AR47" s="28"/>
    </row>
    <row r="48" spans="2:44" s="1" customFormat="1" ht="7" customHeight="1">
      <c r="B48" s="28"/>
      <c r="AR48" s="28"/>
    </row>
    <row r="49" spans="1:91" s="1" customFormat="1" ht="28" customHeight="1">
      <c r="B49" s="28"/>
      <c r="C49" s="25" t="s">
        <v>22</v>
      </c>
      <c r="L49" s="3" t="str">
        <f>IF(E11= "","",E11)</f>
        <v>Město Liběchov, Rumburská 53, 277 21 Liběchov</v>
      </c>
      <c r="AI49" s="25" t="s">
        <v>29</v>
      </c>
      <c r="AM49" s="282" t="str">
        <f>IF(E17="","",E17)</f>
        <v>DigiTry Art Technologies s.r.o., V Jámě 699/1, Pra</v>
      </c>
      <c r="AN49" s="283"/>
      <c r="AO49" s="283"/>
      <c r="AP49" s="283"/>
      <c r="AR49" s="28"/>
      <c r="AS49" s="284" t="s">
        <v>50</v>
      </c>
      <c r="AT49" s="285"/>
      <c r="AU49" s="46"/>
      <c r="AV49" s="46"/>
      <c r="AW49" s="46"/>
      <c r="AX49" s="46"/>
      <c r="AY49" s="46"/>
      <c r="AZ49" s="46"/>
      <c r="BA49" s="46"/>
      <c r="BB49" s="46"/>
      <c r="BC49" s="46"/>
      <c r="BD49" s="47"/>
    </row>
    <row r="50" spans="1:91" s="1" customFormat="1" ht="15.25" customHeight="1">
      <c r="B50" s="28"/>
      <c r="C50" s="25" t="s">
        <v>27</v>
      </c>
      <c r="L50" s="3" t="str">
        <f>IF(E14="","",E14)</f>
        <v xml:space="preserve"> </v>
      </c>
      <c r="AI50" s="25" t="s">
        <v>33</v>
      </c>
      <c r="AM50" s="282" t="str">
        <f>IF(E20="","",E20)</f>
        <v xml:space="preserve"> </v>
      </c>
      <c r="AN50" s="283"/>
      <c r="AO50" s="283"/>
      <c r="AP50" s="283"/>
      <c r="AR50" s="28"/>
      <c r="AS50" s="286"/>
      <c r="AT50" s="287"/>
      <c r="BD50" s="49"/>
    </row>
    <row r="51" spans="1:91" s="1" customFormat="1" ht="10.9" customHeight="1">
      <c r="B51" s="28"/>
      <c r="AR51" s="28"/>
      <c r="AS51" s="286"/>
      <c r="AT51" s="287"/>
      <c r="BD51" s="49"/>
    </row>
    <row r="52" spans="1:91" s="1" customFormat="1" ht="29.25" customHeight="1">
      <c r="B52" s="28"/>
      <c r="C52" s="275" t="s">
        <v>51</v>
      </c>
      <c r="D52" s="255"/>
      <c r="E52" s="255"/>
      <c r="F52" s="255"/>
      <c r="G52" s="255"/>
      <c r="H52" s="50"/>
      <c r="I52" s="254" t="s">
        <v>52</v>
      </c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81" t="s">
        <v>53</v>
      </c>
      <c r="AH52" s="255"/>
      <c r="AI52" s="255"/>
      <c r="AJ52" s="255"/>
      <c r="AK52" s="255"/>
      <c r="AL52" s="255"/>
      <c r="AM52" s="255"/>
      <c r="AN52" s="254" t="s">
        <v>54</v>
      </c>
      <c r="AO52" s="255"/>
      <c r="AP52" s="255"/>
      <c r="AQ52" s="51" t="s">
        <v>55</v>
      </c>
      <c r="AR52" s="28"/>
      <c r="AS52" s="52" t="s">
        <v>56</v>
      </c>
      <c r="AT52" s="53" t="s">
        <v>57</v>
      </c>
      <c r="AU52" s="53" t="s">
        <v>58</v>
      </c>
      <c r="AV52" s="53" t="s">
        <v>59</v>
      </c>
      <c r="AW52" s="53" t="s">
        <v>60</v>
      </c>
      <c r="AX52" s="53" t="s">
        <v>61</v>
      </c>
      <c r="AY52" s="53" t="s">
        <v>62</v>
      </c>
      <c r="AZ52" s="53" t="s">
        <v>63</v>
      </c>
      <c r="BA52" s="53" t="s">
        <v>64</v>
      </c>
      <c r="BB52" s="53" t="s">
        <v>65</v>
      </c>
      <c r="BC52" s="53" t="s">
        <v>66</v>
      </c>
      <c r="BD52" s="54" t="s">
        <v>67</v>
      </c>
    </row>
    <row r="53" spans="1:91" s="1" customFormat="1" ht="10.9" customHeight="1">
      <c r="B53" s="28"/>
      <c r="AR53" s="28"/>
      <c r="AS53" s="55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7"/>
    </row>
    <row r="54" spans="1:91" s="5" customFormat="1" ht="32.5" customHeight="1">
      <c r="B54" s="56"/>
      <c r="C54" s="57" t="s">
        <v>68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277">
        <f>ROUND(AG55+AG58+AG61+SUM(AG64:AG66),2)</f>
        <v>0</v>
      </c>
      <c r="AH54" s="277"/>
      <c r="AI54" s="277"/>
      <c r="AJ54" s="277"/>
      <c r="AK54" s="277"/>
      <c r="AL54" s="277"/>
      <c r="AM54" s="277"/>
      <c r="AN54" s="258">
        <f t="shared" ref="AN54:AN66" si="0">SUM(AG54,AT54)</f>
        <v>0</v>
      </c>
      <c r="AO54" s="258"/>
      <c r="AP54" s="258"/>
      <c r="AQ54" s="60" t="s">
        <v>3</v>
      </c>
      <c r="AR54" s="56"/>
      <c r="AS54" s="61">
        <f>ROUND(AS55+AS58+AS61+SUM(AS64:AS66),2)</f>
        <v>0</v>
      </c>
      <c r="AT54" s="62">
        <f t="shared" ref="AT54:AT66" si="1">ROUND(SUM(AV54:AW54),2)</f>
        <v>0</v>
      </c>
      <c r="AU54" s="63">
        <f>ROUND(AU55+AU58+AU61+SUM(AU64:AU66),5)</f>
        <v>1418.66696</v>
      </c>
      <c r="AV54" s="62">
        <f>ROUND(AZ54*L29,2)</f>
        <v>0</v>
      </c>
      <c r="AW54" s="62">
        <f>ROUND(BA54*L30,2)</f>
        <v>0</v>
      </c>
      <c r="AX54" s="62">
        <f>ROUND(BB54*L29,2)</f>
        <v>0</v>
      </c>
      <c r="AY54" s="62">
        <f>ROUND(BC54*L30,2)</f>
        <v>0</v>
      </c>
      <c r="AZ54" s="62">
        <f>ROUND(AZ55+AZ58+AZ61+SUM(AZ64:AZ66),2)</f>
        <v>0</v>
      </c>
      <c r="BA54" s="62">
        <f>ROUND(BA55+BA58+BA61+SUM(BA64:BA66),2)</f>
        <v>0</v>
      </c>
      <c r="BB54" s="62">
        <f>ROUND(BB55+BB58+BB61+SUM(BB64:BB66),2)</f>
        <v>0</v>
      </c>
      <c r="BC54" s="62">
        <f>ROUND(BC55+BC58+BC61+SUM(BC64:BC66),2)</f>
        <v>0</v>
      </c>
      <c r="BD54" s="64">
        <f>ROUND(BD55+BD58+BD61+SUM(BD64:BD66),2)</f>
        <v>0</v>
      </c>
      <c r="BS54" s="65" t="s">
        <v>69</v>
      </c>
      <c r="BT54" s="65" t="s">
        <v>70</v>
      </c>
      <c r="BU54" s="66" t="s">
        <v>71</v>
      </c>
      <c r="BV54" s="65" t="s">
        <v>72</v>
      </c>
      <c r="BW54" s="65" t="s">
        <v>5</v>
      </c>
      <c r="BX54" s="65" t="s">
        <v>73</v>
      </c>
      <c r="CL54" s="65" t="s">
        <v>3</v>
      </c>
    </row>
    <row r="55" spans="1:91" s="6" customFormat="1" ht="16.5" customHeight="1">
      <c r="B55" s="67"/>
      <c r="C55" s="68"/>
      <c r="D55" s="276" t="s">
        <v>74</v>
      </c>
      <c r="E55" s="276"/>
      <c r="F55" s="276"/>
      <c r="G55" s="276"/>
      <c r="H55" s="276"/>
      <c r="I55" s="69"/>
      <c r="J55" s="276" t="s">
        <v>75</v>
      </c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88">
        <f>ROUND(SUM(AG56:AG57),2)</f>
        <v>0</v>
      </c>
      <c r="AH55" s="257"/>
      <c r="AI55" s="257"/>
      <c r="AJ55" s="257"/>
      <c r="AK55" s="257"/>
      <c r="AL55" s="257"/>
      <c r="AM55" s="257"/>
      <c r="AN55" s="256">
        <f t="shared" si="0"/>
        <v>0</v>
      </c>
      <c r="AO55" s="257"/>
      <c r="AP55" s="257"/>
      <c r="AQ55" s="70" t="s">
        <v>76</v>
      </c>
      <c r="AR55" s="67"/>
      <c r="AS55" s="71">
        <f>ROUND(SUM(AS56:AS57),2)</f>
        <v>0</v>
      </c>
      <c r="AT55" s="72">
        <f t="shared" si="1"/>
        <v>0</v>
      </c>
      <c r="AU55" s="73">
        <f>ROUND(SUM(AU56:AU57),5)</f>
        <v>305.53782999999999</v>
      </c>
      <c r="AV55" s="72">
        <f>ROUND(AZ55*L29,2)</f>
        <v>0</v>
      </c>
      <c r="AW55" s="72">
        <f>ROUND(BA55*L30,2)</f>
        <v>0</v>
      </c>
      <c r="AX55" s="72">
        <f>ROUND(BB55*L29,2)</f>
        <v>0</v>
      </c>
      <c r="AY55" s="72">
        <f>ROUND(BC55*L30,2)</f>
        <v>0</v>
      </c>
      <c r="AZ55" s="72">
        <f>ROUND(SUM(AZ56:AZ57),2)</f>
        <v>0</v>
      </c>
      <c r="BA55" s="72">
        <f>ROUND(SUM(BA56:BA57),2)</f>
        <v>0</v>
      </c>
      <c r="BB55" s="72">
        <f>ROUND(SUM(BB56:BB57),2)</f>
        <v>0</v>
      </c>
      <c r="BC55" s="72">
        <f>ROUND(SUM(BC56:BC57),2)</f>
        <v>0</v>
      </c>
      <c r="BD55" s="74">
        <f>ROUND(SUM(BD56:BD57),2)</f>
        <v>0</v>
      </c>
      <c r="BS55" s="75" t="s">
        <v>69</v>
      </c>
      <c r="BT55" s="75" t="s">
        <v>77</v>
      </c>
      <c r="BV55" s="75" t="s">
        <v>72</v>
      </c>
      <c r="BW55" s="75" t="s">
        <v>78</v>
      </c>
      <c r="BX55" s="75" t="s">
        <v>5</v>
      </c>
      <c r="CL55" s="75" t="s">
        <v>3</v>
      </c>
      <c r="CM55" s="75" t="s">
        <v>79</v>
      </c>
    </row>
    <row r="56" spans="1:91" s="3" customFormat="1" ht="16.5" customHeight="1">
      <c r="A56" s="76" t="s">
        <v>80</v>
      </c>
      <c r="B56" s="41"/>
      <c r="C56" s="9"/>
      <c r="D56" s="9"/>
      <c r="E56" s="274" t="s">
        <v>74</v>
      </c>
      <c r="F56" s="274"/>
      <c r="G56" s="274"/>
      <c r="H56" s="274"/>
      <c r="I56" s="274"/>
      <c r="J56" s="9"/>
      <c r="K56" s="274" t="s">
        <v>75</v>
      </c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52">
        <f>'01 - Oprava interiéru'!J30</f>
        <v>0</v>
      </c>
      <c r="AH56" s="253"/>
      <c r="AI56" s="253"/>
      <c r="AJ56" s="253"/>
      <c r="AK56" s="253"/>
      <c r="AL56" s="253"/>
      <c r="AM56" s="253"/>
      <c r="AN56" s="252">
        <f t="shared" si="0"/>
        <v>0</v>
      </c>
      <c r="AO56" s="253"/>
      <c r="AP56" s="253"/>
      <c r="AQ56" s="77" t="s">
        <v>81</v>
      </c>
      <c r="AR56" s="41"/>
      <c r="AS56" s="78">
        <v>0</v>
      </c>
      <c r="AT56" s="79">
        <f t="shared" si="1"/>
        <v>0</v>
      </c>
      <c r="AU56" s="80">
        <f>'01 - Oprava interiéru'!P93</f>
        <v>305.53782999999999</v>
      </c>
      <c r="AV56" s="79">
        <f>'01 - Oprava interiéru'!J33</f>
        <v>0</v>
      </c>
      <c r="AW56" s="79">
        <f>'01 - Oprava interiéru'!J34</f>
        <v>0</v>
      </c>
      <c r="AX56" s="79">
        <f>'01 - Oprava interiéru'!J35</f>
        <v>0</v>
      </c>
      <c r="AY56" s="79">
        <f>'01 - Oprava interiéru'!J36</f>
        <v>0</v>
      </c>
      <c r="AZ56" s="79">
        <f>'01 - Oprava interiéru'!F33</f>
        <v>0</v>
      </c>
      <c r="BA56" s="79">
        <f>'01 - Oprava interiéru'!F34</f>
        <v>0</v>
      </c>
      <c r="BB56" s="79">
        <f>'01 - Oprava interiéru'!F35</f>
        <v>0</v>
      </c>
      <c r="BC56" s="79">
        <f>'01 - Oprava interiéru'!F36</f>
        <v>0</v>
      </c>
      <c r="BD56" s="81">
        <f>'01 - Oprava interiéru'!F37</f>
        <v>0</v>
      </c>
      <c r="BT56" s="23" t="s">
        <v>79</v>
      </c>
      <c r="BU56" s="23" t="s">
        <v>82</v>
      </c>
      <c r="BV56" s="23" t="s">
        <v>72</v>
      </c>
      <c r="BW56" s="23" t="s">
        <v>78</v>
      </c>
      <c r="BX56" s="23" t="s">
        <v>5</v>
      </c>
      <c r="CL56" s="23" t="s">
        <v>3</v>
      </c>
      <c r="CM56" s="23" t="s">
        <v>79</v>
      </c>
    </row>
    <row r="57" spans="1:91" s="3" customFormat="1" ht="16.5" customHeight="1">
      <c r="A57" s="76" t="s">
        <v>80</v>
      </c>
      <c r="B57" s="41"/>
      <c r="C57" s="9"/>
      <c r="D57" s="9"/>
      <c r="E57" s="274" t="s">
        <v>83</v>
      </c>
      <c r="F57" s="274"/>
      <c r="G57" s="274"/>
      <c r="H57" s="274"/>
      <c r="I57" s="274"/>
      <c r="J57" s="9"/>
      <c r="K57" s="274" t="s">
        <v>84</v>
      </c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52">
        <f>'01.1 - Elektroinstalace v...'!J32</f>
        <v>0</v>
      </c>
      <c r="AH57" s="253"/>
      <c r="AI57" s="253"/>
      <c r="AJ57" s="253"/>
      <c r="AK57" s="253"/>
      <c r="AL57" s="253"/>
      <c r="AM57" s="253"/>
      <c r="AN57" s="252">
        <f t="shared" si="0"/>
        <v>0</v>
      </c>
      <c r="AO57" s="253"/>
      <c r="AP57" s="253"/>
      <c r="AQ57" s="77" t="s">
        <v>81</v>
      </c>
      <c r="AR57" s="41"/>
      <c r="AS57" s="78">
        <v>0</v>
      </c>
      <c r="AT57" s="79">
        <f t="shared" si="1"/>
        <v>0</v>
      </c>
      <c r="AU57" s="80">
        <f>'01.1 - Elektroinstalace v...'!P87</f>
        <v>0</v>
      </c>
      <c r="AV57" s="79">
        <f>'01.1 - Elektroinstalace v...'!J35</f>
        <v>0</v>
      </c>
      <c r="AW57" s="79">
        <f>'01.1 - Elektroinstalace v...'!J36</f>
        <v>0</v>
      </c>
      <c r="AX57" s="79">
        <f>'01.1 - Elektroinstalace v...'!J37</f>
        <v>0</v>
      </c>
      <c r="AY57" s="79">
        <f>'01.1 - Elektroinstalace v...'!J38</f>
        <v>0</v>
      </c>
      <c r="AZ57" s="79">
        <f>'01.1 - Elektroinstalace v...'!F35</f>
        <v>0</v>
      </c>
      <c r="BA57" s="79">
        <f>'01.1 - Elektroinstalace v...'!F36</f>
        <v>0</v>
      </c>
      <c r="BB57" s="79">
        <f>'01.1 - Elektroinstalace v...'!F37</f>
        <v>0</v>
      </c>
      <c r="BC57" s="79">
        <f>'01.1 - Elektroinstalace v...'!F38</f>
        <v>0</v>
      </c>
      <c r="BD57" s="81">
        <f>'01.1 - Elektroinstalace v...'!F39</f>
        <v>0</v>
      </c>
      <c r="BT57" s="23" t="s">
        <v>79</v>
      </c>
      <c r="BV57" s="23" t="s">
        <v>72</v>
      </c>
      <c r="BW57" s="23" t="s">
        <v>85</v>
      </c>
      <c r="BX57" s="23" t="s">
        <v>78</v>
      </c>
      <c r="CL57" s="23" t="s">
        <v>3</v>
      </c>
    </row>
    <row r="58" spans="1:91" s="6" customFormat="1" ht="16.5" customHeight="1">
      <c r="B58" s="67"/>
      <c r="C58" s="68"/>
      <c r="D58" s="276" t="s">
        <v>86</v>
      </c>
      <c r="E58" s="276"/>
      <c r="F58" s="276"/>
      <c r="G58" s="276"/>
      <c r="H58" s="276"/>
      <c r="I58" s="69"/>
      <c r="J58" s="276" t="s">
        <v>87</v>
      </c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88">
        <f>ROUND(SUM(AG59:AG60),2)</f>
        <v>0</v>
      </c>
      <c r="AH58" s="257"/>
      <c r="AI58" s="257"/>
      <c r="AJ58" s="257"/>
      <c r="AK58" s="257"/>
      <c r="AL58" s="257"/>
      <c r="AM58" s="257"/>
      <c r="AN58" s="256">
        <f t="shared" si="0"/>
        <v>0</v>
      </c>
      <c r="AO58" s="257"/>
      <c r="AP58" s="257"/>
      <c r="AQ58" s="70" t="s">
        <v>76</v>
      </c>
      <c r="AR58" s="67"/>
      <c r="AS58" s="71">
        <f>ROUND(SUM(AS59:AS60),2)</f>
        <v>0</v>
      </c>
      <c r="AT58" s="72">
        <f t="shared" si="1"/>
        <v>0</v>
      </c>
      <c r="AU58" s="73">
        <f>ROUND(SUM(AU59:AU60),5)</f>
        <v>1113.12913</v>
      </c>
      <c r="AV58" s="72">
        <f>ROUND(AZ58*L29,2)</f>
        <v>0</v>
      </c>
      <c r="AW58" s="72">
        <f>ROUND(BA58*L30,2)</f>
        <v>0</v>
      </c>
      <c r="AX58" s="72">
        <f>ROUND(BB58*L29,2)</f>
        <v>0</v>
      </c>
      <c r="AY58" s="72">
        <f>ROUND(BC58*L30,2)</f>
        <v>0</v>
      </c>
      <c r="AZ58" s="72">
        <f>ROUND(SUM(AZ59:AZ60),2)</f>
        <v>0</v>
      </c>
      <c r="BA58" s="72">
        <f>ROUND(SUM(BA59:BA60),2)</f>
        <v>0</v>
      </c>
      <c r="BB58" s="72">
        <f>ROUND(SUM(BB59:BB60),2)</f>
        <v>0</v>
      </c>
      <c r="BC58" s="72">
        <f>ROUND(SUM(BC59:BC60),2)</f>
        <v>0</v>
      </c>
      <c r="BD58" s="74">
        <f>ROUND(SUM(BD59:BD60),2)</f>
        <v>0</v>
      </c>
      <c r="BS58" s="75" t="s">
        <v>69</v>
      </c>
      <c r="BT58" s="75" t="s">
        <v>77</v>
      </c>
      <c r="BV58" s="75" t="s">
        <v>72</v>
      </c>
      <c r="BW58" s="75" t="s">
        <v>88</v>
      </c>
      <c r="BX58" s="75" t="s">
        <v>5</v>
      </c>
      <c r="CL58" s="75" t="s">
        <v>3</v>
      </c>
      <c r="CM58" s="75" t="s">
        <v>79</v>
      </c>
    </row>
    <row r="59" spans="1:91" s="3" customFormat="1" ht="16.5" customHeight="1">
      <c r="A59" s="76" t="s">
        <v>80</v>
      </c>
      <c r="B59" s="41"/>
      <c r="C59" s="9"/>
      <c r="D59" s="9"/>
      <c r="E59" s="274" t="s">
        <v>86</v>
      </c>
      <c r="F59" s="274"/>
      <c r="G59" s="274"/>
      <c r="H59" s="274"/>
      <c r="I59" s="274"/>
      <c r="J59" s="9"/>
      <c r="K59" s="274" t="s">
        <v>87</v>
      </c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52">
        <f>'02 - Oprava exteriéru'!J30</f>
        <v>0</v>
      </c>
      <c r="AH59" s="253"/>
      <c r="AI59" s="253"/>
      <c r="AJ59" s="253"/>
      <c r="AK59" s="253"/>
      <c r="AL59" s="253"/>
      <c r="AM59" s="253"/>
      <c r="AN59" s="252">
        <f t="shared" si="0"/>
        <v>0</v>
      </c>
      <c r="AO59" s="253"/>
      <c r="AP59" s="253"/>
      <c r="AQ59" s="77" t="s">
        <v>81</v>
      </c>
      <c r="AR59" s="41"/>
      <c r="AS59" s="78">
        <v>0</v>
      </c>
      <c r="AT59" s="79">
        <f t="shared" si="1"/>
        <v>0</v>
      </c>
      <c r="AU59" s="80">
        <f>'02 - Oprava exteriéru'!P92</f>
        <v>1113.12913</v>
      </c>
      <c r="AV59" s="79">
        <f>'02 - Oprava exteriéru'!J33</f>
        <v>0</v>
      </c>
      <c r="AW59" s="79">
        <f>'02 - Oprava exteriéru'!J34</f>
        <v>0</v>
      </c>
      <c r="AX59" s="79">
        <f>'02 - Oprava exteriéru'!J35</f>
        <v>0</v>
      </c>
      <c r="AY59" s="79">
        <f>'02 - Oprava exteriéru'!J36</f>
        <v>0</v>
      </c>
      <c r="AZ59" s="79">
        <f>'02 - Oprava exteriéru'!F33</f>
        <v>0</v>
      </c>
      <c r="BA59" s="79">
        <f>'02 - Oprava exteriéru'!F34</f>
        <v>0</v>
      </c>
      <c r="BB59" s="79">
        <f>'02 - Oprava exteriéru'!F35</f>
        <v>0</v>
      </c>
      <c r="BC59" s="79">
        <f>'02 - Oprava exteriéru'!F36</f>
        <v>0</v>
      </c>
      <c r="BD59" s="81">
        <f>'02 - Oprava exteriéru'!F37</f>
        <v>0</v>
      </c>
      <c r="BT59" s="23" t="s">
        <v>79</v>
      </c>
      <c r="BU59" s="23" t="s">
        <v>82</v>
      </c>
      <c r="BV59" s="23" t="s">
        <v>72</v>
      </c>
      <c r="BW59" s="23" t="s">
        <v>88</v>
      </c>
      <c r="BX59" s="23" t="s">
        <v>5</v>
      </c>
      <c r="CL59" s="23" t="s">
        <v>3</v>
      </c>
      <c r="CM59" s="23" t="s">
        <v>79</v>
      </c>
    </row>
    <row r="60" spans="1:91" s="3" customFormat="1" ht="16.5" customHeight="1">
      <c r="A60" s="76" t="s">
        <v>80</v>
      </c>
      <c r="B60" s="41"/>
      <c r="C60" s="9"/>
      <c r="D60" s="9"/>
      <c r="E60" s="274" t="s">
        <v>89</v>
      </c>
      <c r="F60" s="274"/>
      <c r="G60" s="274"/>
      <c r="H60" s="274"/>
      <c r="I60" s="274"/>
      <c r="J60" s="9"/>
      <c r="K60" s="274" t="s">
        <v>90</v>
      </c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52">
        <f>'02.1 - Elektroinstalace v...'!J32</f>
        <v>0</v>
      </c>
      <c r="AH60" s="253"/>
      <c r="AI60" s="253"/>
      <c r="AJ60" s="253"/>
      <c r="AK60" s="253"/>
      <c r="AL60" s="253"/>
      <c r="AM60" s="253"/>
      <c r="AN60" s="252">
        <f t="shared" si="0"/>
        <v>0</v>
      </c>
      <c r="AO60" s="253"/>
      <c r="AP60" s="253"/>
      <c r="AQ60" s="77" t="s">
        <v>81</v>
      </c>
      <c r="AR60" s="41"/>
      <c r="AS60" s="78">
        <v>0</v>
      </c>
      <c r="AT60" s="79">
        <f t="shared" si="1"/>
        <v>0</v>
      </c>
      <c r="AU60" s="80">
        <f>'02.1 - Elektroinstalace v...'!P86</f>
        <v>0</v>
      </c>
      <c r="AV60" s="79">
        <f>'02.1 - Elektroinstalace v...'!J35</f>
        <v>0</v>
      </c>
      <c r="AW60" s="79">
        <f>'02.1 - Elektroinstalace v...'!J36</f>
        <v>0</v>
      </c>
      <c r="AX60" s="79">
        <f>'02.1 - Elektroinstalace v...'!J37</f>
        <v>0</v>
      </c>
      <c r="AY60" s="79">
        <f>'02.1 - Elektroinstalace v...'!J38</f>
        <v>0</v>
      </c>
      <c r="AZ60" s="79">
        <f>'02.1 - Elektroinstalace v...'!F35</f>
        <v>0</v>
      </c>
      <c r="BA60" s="79">
        <f>'02.1 - Elektroinstalace v...'!F36</f>
        <v>0</v>
      </c>
      <c r="BB60" s="79">
        <f>'02.1 - Elektroinstalace v...'!F37</f>
        <v>0</v>
      </c>
      <c r="BC60" s="79">
        <f>'02.1 - Elektroinstalace v...'!F38</f>
        <v>0</v>
      </c>
      <c r="BD60" s="81">
        <f>'02.1 - Elektroinstalace v...'!F39</f>
        <v>0</v>
      </c>
      <c r="BT60" s="23" t="s">
        <v>79</v>
      </c>
      <c r="BV60" s="23" t="s">
        <v>72</v>
      </c>
      <c r="BW60" s="23" t="s">
        <v>91</v>
      </c>
      <c r="BX60" s="23" t="s">
        <v>88</v>
      </c>
      <c r="CL60" s="23" t="s">
        <v>3</v>
      </c>
    </row>
    <row r="61" spans="1:91" s="6" customFormat="1" ht="16.5" customHeight="1">
      <c r="B61" s="67"/>
      <c r="C61" s="68"/>
      <c r="D61" s="276" t="s">
        <v>92</v>
      </c>
      <c r="E61" s="276"/>
      <c r="F61" s="276"/>
      <c r="G61" s="276"/>
      <c r="H61" s="276"/>
      <c r="I61" s="69"/>
      <c r="J61" s="276" t="s">
        <v>1855</v>
      </c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88">
        <f>ROUND(SUM(AG62:AG63),2)</f>
        <v>0</v>
      </c>
      <c r="AH61" s="257"/>
      <c r="AI61" s="257"/>
      <c r="AJ61" s="257"/>
      <c r="AK61" s="257"/>
      <c r="AL61" s="257"/>
      <c r="AM61" s="257"/>
      <c r="AN61" s="256">
        <f t="shared" si="0"/>
        <v>0</v>
      </c>
      <c r="AO61" s="257"/>
      <c r="AP61" s="257"/>
      <c r="AQ61" s="70" t="s">
        <v>76</v>
      </c>
      <c r="AR61" s="67"/>
      <c r="AS61" s="71">
        <f>ROUND(SUM(AS62:AS63),2)</f>
        <v>0</v>
      </c>
      <c r="AT61" s="72">
        <f t="shared" si="1"/>
        <v>0</v>
      </c>
      <c r="AU61" s="73">
        <f>ROUND(SUM(AU62:AU63),5)</f>
        <v>0</v>
      </c>
      <c r="AV61" s="72">
        <f>ROUND(AZ61*L29,2)</f>
        <v>0</v>
      </c>
      <c r="AW61" s="72">
        <f>ROUND(BA61*L30,2)</f>
        <v>0</v>
      </c>
      <c r="AX61" s="72">
        <f>ROUND(BB61*L29,2)</f>
        <v>0</v>
      </c>
      <c r="AY61" s="72">
        <f>ROUND(BC61*L30,2)</f>
        <v>0</v>
      </c>
      <c r="AZ61" s="72">
        <f>ROUND(SUM(AZ62:AZ63),2)</f>
        <v>0</v>
      </c>
      <c r="BA61" s="72">
        <f>ROUND(SUM(BA62:BA63),2)</f>
        <v>0</v>
      </c>
      <c r="BB61" s="72">
        <f>ROUND(SUM(BB62:BB63),2)</f>
        <v>0</v>
      </c>
      <c r="BC61" s="72">
        <f>ROUND(SUM(BC62:BC63),2)</f>
        <v>0</v>
      </c>
      <c r="BD61" s="74">
        <f>ROUND(SUM(BD62:BD63),2)</f>
        <v>0</v>
      </c>
      <c r="BS61" s="75" t="s">
        <v>69</v>
      </c>
      <c r="BT61" s="75" t="s">
        <v>77</v>
      </c>
      <c r="BV61" s="75" t="s">
        <v>72</v>
      </c>
      <c r="BW61" s="75" t="s">
        <v>93</v>
      </c>
      <c r="BX61" s="75" t="s">
        <v>5</v>
      </c>
      <c r="CL61" s="75" t="s">
        <v>3</v>
      </c>
      <c r="CM61" s="75" t="s">
        <v>79</v>
      </c>
    </row>
    <row r="62" spans="1:91" s="3" customFormat="1" ht="16.5" customHeight="1">
      <c r="A62" s="76" t="s">
        <v>80</v>
      </c>
      <c r="B62" s="41"/>
      <c r="C62" s="9"/>
      <c r="D62" s="9"/>
      <c r="E62" s="274" t="s">
        <v>92</v>
      </c>
      <c r="F62" s="274"/>
      <c r="G62" s="274"/>
      <c r="H62" s="274"/>
      <c r="I62" s="274"/>
      <c r="J62" s="9"/>
      <c r="K62" s="274" t="s">
        <v>1855</v>
      </c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52">
        <f>'03 - Oprava střechy'!J30</f>
        <v>0</v>
      </c>
      <c r="AH62" s="253"/>
      <c r="AI62" s="253"/>
      <c r="AJ62" s="253"/>
      <c r="AK62" s="253"/>
      <c r="AL62" s="253"/>
      <c r="AM62" s="253"/>
      <c r="AN62" s="252">
        <f t="shared" si="0"/>
        <v>0</v>
      </c>
      <c r="AO62" s="253"/>
      <c r="AP62" s="253"/>
      <c r="AQ62" s="77" t="s">
        <v>81</v>
      </c>
      <c r="AR62" s="41"/>
      <c r="AS62" s="78">
        <v>0</v>
      </c>
      <c r="AT62" s="79">
        <f t="shared" si="1"/>
        <v>0</v>
      </c>
      <c r="AU62" s="80">
        <f>'03 - Oprava střechy'!P90</f>
        <v>0</v>
      </c>
      <c r="AV62" s="79">
        <f>'03 - Oprava střechy'!J33</f>
        <v>0</v>
      </c>
      <c r="AW62" s="79">
        <f>'03 - Oprava střechy'!J34</f>
        <v>0</v>
      </c>
      <c r="AX62" s="79">
        <f>'03 - Oprava střechy'!J35</f>
        <v>0</v>
      </c>
      <c r="AY62" s="79">
        <f>'03 - Oprava střechy'!J36</f>
        <v>0</v>
      </c>
      <c r="AZ62" s="79">
        <f>'03 - Oprava střechy'!F33</f>
        <v>0</v>
      </c>
      <c r="BA62" s="79">
        <f>'03 - Oprava střechy'!F34</f>
        <v>0</v>
      </c>
      <c r="BB62" s="79">
        <f>'03 - Oprava střechy'!F35</f>
        <v>0</v>
      </c>
      <c r="BC62" s="79">
        <f>'03 - Oprava střechy'!F36</f>
        <v>0</v>
      </c>
      <c r="BD62" s="81">
        <f>'03 - Oprava střechy'!F37</f>
        <v>0</v>
      </c>
      <c r="BT62" s="23" t="s">
        <v>79</v>
      </c>
      <c r="BU62" s="23" t="s">
        <v>82</v>
      </c>
      <c r="BV62" s="23" t="s">
        <v>72</v>
      </c>
      <c r="BW62" s="23" t="s">
        <v>93</v>
      </c>
      <c r="BX62" s="23" t="s">
        <v>5</v>
      </c>
      <c r="CL62" s="23" t="s">
        <v>3</v>
      </c>
      <c r="CM62" s="23" t="s">
        <v>79</v>
      </c>
    </row>
    <row r="63" spans="1:91" s="3" customFormat="1" ht="16.5" customHeight="1">
      <c r="A63" s="76" t="s">
        <v>80</v>
      </c>
      <c r="B63" s="41"/>
      <c r="C63" s="9"/>
      <c r="D63" s="9"/>
      <c r="E63" s="274" t="s">
        <v>94</v>
      </c>
      <c r="F63" s="274"/>
      <c r="G63" s="274"/>
      <c r="H63" s="274"/>
      <c r="I63" s="274"/>
      <c r="J63" s="9"/>
      <c r="K63" s="274" t="s">
        <v>1856</v>
      </c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52">
        <f>'03.1 - Hromosvod'!J32</f>
        <v>0</v>
      </c>
      <c r="AH63" s="253"/>
      <c r="AI63" s="253"/>
      <c r="AJ63" s="253"/>
      <c r="AK63" s="253"/>
      <c r="AL63" s="253"/>
      <c r="AM63" s="253"/>
      <c r="AN63" s="252">
        <f t="shared" si="0"/>
        <v>0</v>
      </c>
      <c r="AO63" s="253"/>
      <c r="AP63" s="253"/>
      <c r="AQ63" s="77" t="s">
        <v>81</v>
      </c>
      <c r="AR63" s="41"/>
      <c r="AS63" s="78">
        <v>0</v>
      </c>
      <c r="AT63" s="79">
        <f t="shared" si="1"/>
        <v>0</v>
      </c>
      <c r="AU63" s="80">
        <f>'03.1 - Hromosvod'!P86</f>
        <v>0</v>
      </c>
      <c r="AV63" s="79">
        <f>'03.1 - Hromosvod'!J35</f>
        <v>0</v>
      </c>
      <c r="AW63" s="79">
        <f>'03.1 - Hromosvod'!J36</f>
        <v>0</v>
      </c>
      <c r="AX63" s="79">
        <f>'03.1 - Hromosvod'!J37</f>
        <v>0</v>
      </c>
      <c r="AY63" s="79">
        <f>'03.1 - Hromosvod'!J38</f>
        <v>0</v>
      </c>
      <c r="AZ63" s="79">
        <f>'03.1 - Hromosvod'!F35</f>
        <v>0</v>
      </c>
      <c r="BA63" s="79">
        <f>'03.1 - Hromosvod'!F36</f>
        <v>0</v>
      </c>
      <c r="BB63" s="79">
        <f>'03.1 - Hromosvod'!F37</f>
        <v>0</v>
      </c>
      <c r="BC63" s="79">
        <f>'03.1 - Hromosvod'!F38</f>
        <v>0</v>
      </c>
      <c r="BD63" s="81">
        <f>'03.1 - Hromosvod'!F39</f>
        <v>0</v>
      </c>
      <c r="BT63" s="23" t="s">
        <v>79</v>
      </c>
      <c r="BV63" s="23" t="s">
        <v>72</v>
      </c>
      <c r="BW63" s="23" t="s">
        <v>96</v>
      </c>
      <c r="BX63" s="23" t="s">
        <v>93</v>
      </c>
      <c r="CL63" s="23" t="s">
        <v>3</v>
      </c>
    </row>
    <row r="64" spans="1:91" s="6" customFormat="1" ht="16.5" customHeight="1">
      <c r="A64" s="76" t="s">
        <v>80</v>
      </c>
      <c r="B64" s="67"/>
      <c r="C64" s="68"/>
      <c r="D64" s="276" t="s">
        <v>97</v>
      </c>
      <c r="E64" s="276"/>
      <c r="F64" s="276"/>
      <c r="G64" s="276"/>
      <c r="H64" s="276"/>
      <c r="I64" s="69"/>
      <c r="J64" s="276" t="s">
        <v>1857</v>
      </c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276"/>
      <c r="AA64" s="276"/>
      <c r="AB64" s="276"/>
      <c r="AC64" s="276"/>
      <c r="AD64" s="276"/>
      <c r="AE64" s="276"/>
      <c r="AF64" s="276"/>
      <c r="AG64" s="256">
        <f>'04 - Dešťová kanalizace'!J30</f>
        <v>0</v>
      </c>
      <c r="AH64" s="257"/>
      <c r="AI64" s="257"/>
      <c r="AJ64" s="257"/>
      <c r="AK64" s="257"/>
      <c r="AL64" s="257"/>
      <c r="AM64" s="257"/>
      <c r="AN64" s="256">
        <f t="shared" si="0"/>
        <v>0</v>
      </c>
      <c r="AO64" s="257"/>
      <c r="AP64" s="257"/>
      <c r="AQ64" s="70" t="s">
        <v>76</v>
      </c>
      <c r="AR64" s="67"/>
      <c r="AS64" s="71">
        <v>0</v>
      </c>
      <c r="AT64" s="72">
        <f t="shared" si="1"/>
        <v>0</v>
      </c>
      <c r="AU64" s="73">
        <f>'04 - Dešťová kanalizace'!P86</f>
        <v>0</v>
      </c>
      <c r="AV64" s="72">
        <f>'04 - Dešťová kanalizace'!J33</f>
        <v>0</v>
      </c>
      <c r="AW64" s="72">
        <f>'04 - Dešťová kanalizace'!J34</f>
        <v>0</v>
      </c>
      <c r="AX64" s="72">
        <f>'04 - Dešťová kanalizace'!J35</f>
        <v>0</v>
      </c>
      <c r="AY64" s="72">
        <f>'04 - Dešťová kanalizace'!J36</f>
        <v>0</v>
      </c>
      <c r="AZ64" s="72">
        <f>'04 - Dešťová kanalizace'!F33</f>
        <v>0</v>
      </c>
      <c r="BA64" s="72">
        <f>'04 - Dešťová kanalizace'!F34</f>
        <v>0</v>
      </c>
      <c r="BB64" s="72">
        <f>'04 - Dešťová kanalizace'!F35</f>
        <v>0</v>
      </c>
      <c r="BC64" s="72">
        <f>'04 - Dešťová kanalizace'!F36</f>
        <v>0</v>
      </c>
      <c r="BD64" s="74">
        <f>'04 - Dešťová kanalizace'!F37</f>
        <v>0</v>
      </c>
      <c r="BT64" s="75" t="s">
        <v>77</v>
      </c>
      <c r="BV64" s="75" t="s">
        <v>72</v>
      </c>
      <c r="BW64" s="75" t="s">
        <v>98</v>
      </c>
      <c r="BX64" s="75" t="s">
        <v>5</v>
      </c>
      <c r="CL64" s="75" t="s">
        <v>3</v>
      </c>
      <c r="CM64" s="75" t="s">
        <v>79</v>
      </c>
    </row>
    <row r="65" spans="1:91" s="6" customFormat="1" ht="16.5" customHeight="1">
      <c r="A65" s="76" t="s">
        <v>80</v>
      </c>
      <c r="B65" s="67"/>
      <c r="C65" s="68"/>
      <c r="D65" s="276" t="s">
        <v>99</v>
      </c>
      <c r="E65" s="276"/>
      <c r="F65" s="276"/>
      <c r="G65" s="276"/>
      <c r="H65" s="276"/>
      <c r="I65" s="69"/>
      <c r="J65" s="276" t="s">
        <v>1858</v>
      </c>
      <c r="K65" s="276"/>
      <c r="L65" s="276"/>
      <c r="M65" s="276"/>
      <c r="N65" s="276"/>
      <c r="O65" s="276"/>
      <c r="P65" s="276"/>
      <c r="Q65" s="276"/>
      <c r="R65" s="276"/>
      <c r="S65" s="276"/>
      <c r="T65" s="276"/>
      <c r="U65" s="276"/>
      <c r="V65" s="276"/>
      <c r="W65" s="276"/>
      <c r="X65" s="276"/>
      <c r="Y65" s="276"/>
      <c r="Z65" s="276"/>
      <c r="AA65" s="276"/>
      <c r="AB65" s="276"/>
      <c r="AC65" s="276"/>
      <c r="AD65" s="276"/>
      <c r="AE65" s="276"/>
      <c r="AF65" s="276"/>
      <c r="AG65" s="256">
        <f>'05 - Přípojka elektro'!J30</f>
        <v>0</v>
      </c>
      <c r="AH65" s="257"/>
      <c r="AI65" s="257"/>
      <c r="AJ65" s="257"/>
      <c r="AK65" s="257"/>
      <c r="AL65" s="257"/>
      <c r="AM65" s="257"/>
      <c r="AN65" s="256">
        <f t="shared" si="0"/>
        <v>0</v>
      </c>
      <c r="AO65" s="257"/>
      <c r="AP65" s="257"/>
      <c r="AQ65" s="70" t="s">
        <v>76</v>
      </c>
      <c r="AR65" s="67"/>
      <c r="AS65" s="71">
        <v>0</v>
      </c>
      <c r="AT65" s="72">
        <f t="shared" si="1"/>
        <v>0</v>
      </c>
      <c r="AU65" s="73">
        <f>'05 - Přípojka elektro'!P80</f>
        <v>0</v>
      </c>
      <c r="AV65" s="72">
        <f>'05 - Přípojka elektro'!J33</f>
        <v>0</v>
      </c>
      <c r="AW65" s="72">
        <f>'05 - Přípojka elektro'!J34</f>
        <v>0</v>
      </c>
      <c r="AX65" s="72">
        <f>'05 - Přípojka elektro'!J35</f>
        <v>0</v>
      </c>
      <c r="AY65" s="72">
        <f>'05 - Přípojka elektro'!J36</f>
        <v>0</v>
      </c>
      <c r="AZ65" s="72">
        <f>'05 - Přípojka elektro'!F33</f>
        <v>0</v>
      </c>
      <c r="BA65" s="72">
        <f>'05 - Přípojka elektro'!F34</f>
        <v>0</v>
      </c>
      <c r="BB65" s="72">
        <f>'05 - Přípojka elektro'!F35</f>
        <v>0</v>
      </c>
      <c r="BC65" s="72">
        <f>'05 - Přípojka elektro'!F36</f>
        <v>0</v>
      </c>
      <c r="BD65" s="74">
        <f>'05 - Přípojka elektro'!F37</f>
        <v>0</v>
      </c>
      <c r="BT65" s="75" t="s">
        <v>77</v>
      </c>
      <c r="BV65" s="75" t="s">
        <v>72</v>
      </c>
      <c r="BW65" s="75" t="s">
        <v>100</v>
      </c>
      <c r="BX65" s="75" t="s">
        <v>5</v>
      </c>
      <c r="CL65" s="75" t="s">
        <v>3</v>
      </c>
      <c r="CM65" s="75" t="s">
        <v>79</v>
      </c>
    </row>
    <row r="66" spans="1:91" s="6" customFormat="1" ht="16.5" customHeight="1">
      <c r="A66" s="76" t="s">
        <v>80</v>
      </c>
      <c r="B66" s="67"/>
      <c r="C66" s="68"/>
      <c r="D66" s="276" t="s">
        <v>101</v>
      </c>
      <c r="E66" s="276"/>
      <c r="F66" s="276"/>
      <c r="G66" s="276"/>
      <c r="H66" s="276"/>
      <c r="I66" s="69"/>
      <c r="J66" s="276" t="s">
        <v>102</v>
      </c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56">
        <f>'06 - Vedlejší rozpočtové ...'!J30</f>
        <v>0</v>
      </c>
      <c r="AH66" s="257"/>
      <c r="AI66" s="257"/>
      <c r="AJ66" s="257"/>
      <c r="AK66" s="257"/>
      <c r="AL66" s="257"/>
      <c r="AM66" s="257"/>
      <c r="AN66" s="256">
        <f t="shared" si="0"/>
        <v>0</v>
      </c>
      <c r="AO66" s="257"/>
      <c r="AP66" s="257"/>
      <c r="AQ66" s="70" t="s">
        <v>76</v>
      </c>
      <c r="AR66" s="67"/>
      <c r="AS66" s="82">
        <v>0</v>
      </c>
      <c r="AT66" s="83">
        <f t="shared" si="1"/>
        <v>0</v>
      </c>
      <c r="AU66" s="84">
        <f>'06 - Vedlejší rozpočtové ...'!P84</f>
        <v>0</v>
      </c>
      <c r="AV66" s="83">
        <f>'06 - Vedlejší rozpočtové ...'!J33</f>
        <v>0</v>
      </c>
      <c r="AW66" s="83">
        <f>'06 - Vedlejší rozpočtové ...'!J34</f>
        <v>0</v>
      </c>
      <c r="AX66" s="83">
        <f>'06 - Vedlejší rozpočtové ...'!J35</f>
        <v>0</v>
      </c>
      <c r="AY66" s="83">
        <f>'06 - Vedlejší rozpočtové ...'!J36</f>
        <v>0</v>
      </c>
      <c r="AZ66" s="83">
        <f>'06 - Vedlejší rozpočtové ...'!F33</f>
        <v>0</v>
      </c>
      <c r="BA66" s="83">
        <f>'06 - Vedlejší rozpočtové ...'!F34</f>
        <v>0</v>
      </c>
      <c r="BB66" s="83">
        <f>'06 - Vedlejší rozpočtové ...'!F35</f>
        <v>0</v>
      </c>
      <c r="BC66" s="83">
        <f>'06 - Vedlejší rozpočtové ...'!F36</f>
        <v>0</v>
      </c>
      <c r="BD66" s="85">
        <f>'06 - Vedlejší rozpočtové ...'!F37</f>
        <v>0</v>
      </c>
      <c r="BT66" s="75" t="s">
        <v>77</v>
      </c>
      <c r="BV66" s="75" t="s">
        <v>72</v>
      </c>
      <c r="BW66" s="75" t="s">
        <v>103</v>
      </c>
      <c r="BX66" s="75" t="s">
        <v>5</v>
      </c>
      <c r="CL66" s="75" t="s">
        <v>3</v>
      </c>
      <c r="CM66" s="75" t="s">
        <v>79</v>
      </c>
    </row>
    <row r="67" spans="1:91" s="1" customFormat="1" ht="30" customHeight="1">
      <c r="B67" s="28"/>
      <c r="AR67" s="28"/>
    </row>
    <row r="68" spans="1:91" s="1" customFormat="1" ht="7" customHeight="1"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28"/>
    </row>
  </sheetData>
  <mergeCells count="84">
    <mergeCell ref="K62:AF62"/>
    <mergeCell ref="K63:AF63"/>
    <mergeCell ref="J64:AF64"/>
    <mergeCell ref="J65:AF65"/>
    <mergeCell ref="J66:AF66"/>
    <mergeCell ref="K57:AF57"/>
    <mergeCell ref="J58:AF58"/>
    <mergeCell ref="K59:AF59"/>
    <mergeCell ref="K60:AF60"/>
    <mergeCell ref="J61:AF61"/>
    <mergeCell ref="D66:H66"/>
    <mergeCell ref="AM49:AP49"/>
    <mergeCell ref="AS49:AT51"/>
    <mergeCell ref="AM50:AP50"/>
    <mergeCell ref="AG55:AM55"/>
    <mergeCell ref="AG56:AM56"/>
    <mergeCell ref="AG57:AM57"/>
    <mergeCell ref="AG58:AM58"/>
    <mergeCell ref="AG59:AM59"/>
    <mergeCell ref="AG60:AM60"/>
    <mergeCell ref="AG61:AM61"/>
    <mergeCell ref="AG62:AM62"/>
    <mergeCell ref="AG63:AM63"/>
    <mergeCell ref="AG64:AM64"/>
    <mergeCell ref="AG65:AM65"/>
    <mergeCell ref="AG66:AM66"/>
    <mergeCell ref="D61:H61"/>
    <mergeCell ref="E62:I62"/>
    <mergeCell ref="E63:I63"/>
    <mergeCell ref="D64:H64"/>
    <mergeCell ref="D65:H65"/>
    <mergeCell ref="X35:AB35"/>
    <mergeCell ref="AK35:AO35"/>
    <mergeCell ref="E60:I60"/>
    <mergeCell ref="C52:G52"/>
    <mergeCell ref="D55:H55"/>
    <mergeCell ref="E56:I56"/>
    <mergeCell ref="E57:I57"/>
    <mergeCell ref="D58:H58"/>
    <mergeCell ref="E59:I59"/>
    <mergeCell ref="AG54:AM54"/>
    <mergeCell ref="L45:AO45"/>
    <mergeCell ref="AM47:AN47"/>
    <mergeCell ref="I52:AF52"/>
    <mergeCell ref="AG52:AM52"/>
    <mergeCell ref="J55:AF55"/>
    <mergeCell ref="K56:AF56"/>
    <mergeCell ref="AK32:AO32"/>
    <mergeCell ref="L32:P32"/>
    <mergeCell ref="AK33:AO33"/>
    <mergeCell ref="L33:P33"/>
    <mergeCell ref="W29:AE29"/>
    <mergeCell ref="W32:AE32"/>
    <mergeCell ref="W30:AE30"/>
    <mergeCell ref="W31:AE31"/>
    <mergeCell ref="W33:AE33"/>
    <mergeCell ref="AN66:AP66"/>
    <mergeCell ref="AN54:AP54"/>
    <mergeCell ref="K5:AO5"/>
    <mergeCell ref="K6:AO6"/>
    <mergeCell ref="AR2:BE2"/>
    <mergeCell ref="E23:AN23"/>
    <mergeCell ref="AK26:AO26"/>
    <mergeCell ref="L28:P28"/>
    <mergeCell ref="W28:AE28"/>
    <mergeCell ref="AK28:AO28"/>
    <mergeCell ref="AK29:AO29"/>
    <mergeCell ref="L29:P29"/>
    <mergeCell ref="AK30:AO30"/>
    <mergeCell ref="L30:P30"/>
    <mergeCell ref="AK31:AO31"/>
    <mergeCell ref="L31:P31"/>
    <mergeCell ref="AN61:AP61"/>
    <mergeCell ref="AN62:AP62"/>
    <mergeCell ref="AN63:AP63"/>
    <mergeCell ref="AN64:AP64"/>
    <mergeCell ref="AN65:AP65"/>
    <mergeCell ref="AN60:AP60"/>
    <mergeCell ref="AN52:AP52"/>
    <mergeCell ref="AN55:AP55"/>
    <mergeCell ref="AN56:AP56"/>
    <mergeCell ref="AN57:AP57"/>
    <mergeCell ref="AN58:AP58"/>
    <mergeCell ref="AN59:AP59"/>
  </mergeCells>
  <hyperlinks>
    <hyperlink ref="A56" location="'01 - Oprava interiéru'!C2" display="/" xr:uid="{00000000-0004-0000-0000-000000000000}"/>
    <hyperlink ref="A57" location="'01.1 - Elektroinstalace v...'!C2" display="/" xr:uid="{00000000-0004-0000-0000-000001000000}"/>
    <hyperlink ref="A59" location="'02 - Oprava exteriéru'!C2" display="/" xr:uid="{00000000-0004-0000-0000-000002000000}"/>
    <hyperlink ref="A60" location="'02.1 - Elektroinstalace v...'!C2" display="/" xr:uid="{00000000-0004-0000-0000-000003000000}"/>
    <hyperlink ref="A62" location="'03 - Oprava střechy'!C2" display="/" xr:uid="{00000000-0004-0000-0000-000004000000}"/>
    <hyperlink ref="A63" location="'03.1 - Hromosvod'!C2" display="/" xr:uid="{00000000-0004-0000-0000-000005000000}"/>
    <hyperlink ref="A64" location="'04 - Dešťová kanalizace'!C2" display="/" xr:uid="{00000000-0004-0000-0000-000006000000}"/>
    <hyperlink ref="A65" location="'05 - Přípojka elektro'!C2" display="/" xr:uid="{00000000-0004-0000-0000-000007000000}"/>
    <hyperlink ref="A66" location="'06 - Vedlejší rozpočtové ...'!C2" display="/" xr:uid="{00000000-0004-0000-0000-000008000000}"/>
  </hyperlinks>
  <pageMargins left="0.39374999999999999" right="0.39374999999999999" top="0.39374999999999999" bottom="0.39374999999999999" header="0" footer="0"/>
  <pageSetup paperSize="9" scale="68" fitToHeight="100" orientation="portrait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04"/>
  <sheetViews>
    <sheetView showGridLines="0" topLeftCell="A73" workbookViewId="0">
      <selection activeCell="I89" sqref="I89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" customWidth="1"/>
    <col min="8" max="8" width="11.44140625" customWidth="1"/>
    <col min="9" max="10" width="20.109375" customWidth="1"/>
    <col min="11" max="11" width="20.10937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62" t="s">
        <v>6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6" t="s">
        <v>103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5" customHeight="1">
      <c r="B4" s="19"/>
      <c r="D4" s="20" t="s">
        <v>104</v>
      </c>
      <c r="L4" s="19"/>
      <c r="M4" s="86" t="s">
        <v>11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5" t="s">
        <v>15</v>
      </c>
      <c r="L6" s="19"/>
    </row>
    <row r="7" spans="2:46" ht="16.5" customHeight="1">
      <c r="B7" s="19"/>
      <c r="E7" s="289" t="str">
        <f>'Rekapitulace stavby'!K6</f>
        <v>Rekonstrukce kaple sv. Ducha a Božího hrobu v Liběchově</v>
      </c>
      <c r="F7" s="290"/>
      <c r="G7" s="290"/>
      <c r="H7" s="290"/>
      <c r="L7" s="19"/>
    </row>
    <row r="8" spans="2:46" s="1" customFormat="1" ht="12" customHeight="1">
      <c r="B8" s="28"/>
      <c r="D8" s="25" t="s">
        <v>105</v>
      </c>
      <c r="L8" s="28"/>
    </row>
    <row r="9" spans="2:46" s="1" customFormat="1" ht="16.5" customHeight="1">
      <c r="B9" s="28"/>
      <c r="E9" s="278" t="s">
        <v>1614</v>
      </c>
      <c r="F9" s="291"/>
      <c r="G9" s="291"/>
      <c r="H9" s="29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17</v>
      </c>
      <c r="F11" s="23" t="s">
        <v>3</v>
      </c>
      <c r="I11" s="25" t="s">
        <v>18</v>
      </c>
      <c r="J11" s="23" t="s">
        <v>3</v>
      </c>
      <c r="L11" s="28"/>
    </row>
    <row r="12" spans="2:46" s="1" customFormat="1" ht="12" customHeight="1">
      <c r="B12" s="28"/>
      <c r="D12" s="25" t="s">
        <v>19</v>
      </c>
      <c r="F12" s="23" t="s">
        <v>20</v>
      </c>
      <c r="I12" s="25" t="s">
        <v>21</v>
      </c>
      <c r="J12" s="45">
        <f>'Rekapitulace stavby'!AN8</f>
        <v>45520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24</v>
      </c>
      <c r="L14" s="28"/>
    </row>
    <row r="15" spans="2:46" s="1" customFormat="1" ht="18" customHeight="1">
      <c r="B15" s="28"/>
      <c r="E15" s="23" t="s">
        <v>25</v>
      </c>
      <c r="I15" s="25" t="s">
        <v>26</v>
      </c>
      <c r="J15" s="23" t="s">
        <v>3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27</v>
      </c>
      <c r="I17" s="25" t="s">
        <v>23</v>
      </c>
      <c r="J17" s="23" t="s">
        <v>3</v>
      </c>
      <c r="L17" s="28"/>
    </row>
    <row r="18" spans="2:12" s="1" customFormat="1" ht="18" customHeight="1">
      <c r="B18" s="28"/>
      <c r="E18" s="23" t="s">
        <v>28</v>
      </c>
      <c r="I18" s="25" t="s">
        <v>26</v>
      </c>
      <c r="J18" s="23" t="s">
        <v>3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29</v>
      </c>
      <c r="I20" s="25" t="s">
        <v>23</v>
      </c>
      <c r="J20" s="23" t="s">
        <v>30</v>
      </c>
      <c r="L20" s="28"/>
    </row>
    <row r="21" spans="2:12" s="1" customFormat="1" ht="18" customHeight="1">
      <c r="B21" s="28"/>
      <c r="E21" s="23" t="s">
        <v>31</v>
      </c>
      <c r="I21" s="25" t="s">
        <v>26</v>
      </c>
      <c r="J21" s="23" t="s">
        <v>3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33</v>
      </c>
      <c r="I23" s="25" t="s">
        <v>23</v>
      </c>
      <c r="J23" s="23" t="s">
        <v>3</v>
      </c>
      <c r="L23" s="28"/>
    </row>
    <row r="24" spans="2:12" s="1" customFormat="1" ht="18" customHeight="1">
      <c r="B24" s="28"/>
      <c r="E24" s="23" t="s">
        <v>28</v>
      </c>
      <c r="I24" s="25" t="s">
        <v>26</v>
      </c>
      <c r="J24" s="23" t="s">
        <v>3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34</v>
      </c>
      <c r="L26" s="28"/>
    </row>
    <row r="27" spans="2:12" s="7" customFormat="1" ht="16.5" customHeight="1">
      <c r="B27" s="87"/>
      <c r="E27" s="263" t="s">
        <v>3</v>
      </c>
      <c r="F27" s="263"/>
      <c r="G27" s="263"/>
      <c r="H27" s="263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46"/>
      <c r="E29" s="46"/>
      <c r="F29" s="46"/>
      <c r="G29" s="46"/>
      <c r="H29" s="46"/>
      <c r="I29" s="46"/>
      <c r="J29" s="46"/>
      <c r="K29" s="46"/>
      <c r="L29" s="28"/>
    </row>
    <row r="30" spans="2:12" s="1" customFormat="1" ht="25.4" customHeight="1">
      <c r="B30" s="28"/>
      <c r="D30" s="88" t="s">
        <v>36</v>
      </c>
      <c r="J30" s="59">
        <f>ROUND(J84, 2)</f>
        <v>0</v>
      </c>
      <c r="L30" s="28"/>
    </row>
    <row r="31" spans="2:12" s="1" customFormat="1" ht="7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14.5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customHeight="1">
      <c r="B33" s="28"/>
      <c r="D33" s="48" t="s">
        <v>40</v>
      </c>
      <c r="E33" s="25" t="s">
        <v>41</v>
      </c>
      <c r="F33" s="79">
        <f>ROUND((SUM(BE84:BE103)),  2)</f>
        <v>0</v>
      </c>
      <c r="I33" s="89">
        <v>0.21</v>
      </c>
      <c r="J33" s="79">
        <f>ROUND(((SUM(BE84:BE103))*I33),  2)</f>
        <v>0</v>
      </c>
      <c r="L33" s="28"/>
    </row>
    <row r="34" spans="2:12" s="1" customFormat="1" ht="14.5" customHeight="1">
      <c r="B34" s="28"/>
      <c r="E34" s="25" t="s">
        <v>42</v>
      </c>
      <c r="F34" s="79">
        <f>ROUND((SUM(BF84:BF103)),  2)</f>
        <v>0</v>
      </c>
      <c r="I34" s="89">
        <v>0.15</v>
      </c>
      <c r="J34" s="79">
        <f>ROUND(((SUM(BF84:BF103))*I34),  2)</f>
        <v>0</v>
      </c>
      <c r="L34" s="28"/>
    </row>
    <row r="35" spans="2:12" s="1" customFormat="1" ht="14.5" hidden="1" customHeight="1">
      <c r="B35" s="28"/>
      <c r="E35" s="25" t="s">
        <v>43</v>
      </c>
      <c r="F35" s="79">
        <f>ROUND((SUM(BG84:BG103)),  2)</f>
        <v>0</v>
      </c>
      <c r="I35" s="89">
        <v>0.21</v>
      </c>
      <c r="J35" s="79">
        <f>0</f>
        <v>0</v>
      </c>
      <c r="L35" s="28"/>
    </row>
    <row r="36" spans="2:12" s="1" customFormat="1" ht="14.5" hidden="1" customHeight="1">
      <c r="B36" s="28"/>
      <c r="E36" s="25" t="s">
        <v>44</v>
      </c>
      <c r="F36" s="79">
        <f>ROUND((SUM(BH84:BH103)),  2)</f>
        <v>0</v>
      </c>
      <c r="I36" s="89">
        <v>0.15</v>
      </c>
      <c r="J36" s="79">
        <f>0</f>
        <v>0</v>
      </c>
      <c r="L36" s="28"/>
    </row>
    <row r="37" spans="2:12" s="1" customFormat="1" ht="14.5" hidden="1" customHeight="1">
      <c r="B37" s="28"/>
      <c r="E37" s="25" t="s">
        <v>45</v>
      </c>
      <c r="F37" s="79">
        <f>ROUND((SUM(BI84:BI103)),  2)</f>
        <v>0</v>
      </c>
      <c r="I37" s="89">
        <v>0</v>
      </c>
      <c r="J37" s="79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0"/>
      <c r="D39" s="91" t="s">
        <v>46</v>
      </c>
      <c r="E39" s="50"/>
      <c r="F39" s="50"/>
      <c r="G39" s="92" t="s">
        <v>47</v>
      </c>
      <c r="H39" s="93" t="s">
        <v>48</v>
      </c>
      <c r="I39" s="50"/>
      <c r="J39" s="94">
        <f>SUM(J30:J37)</f>
        <v>0</v>
      </c>
      <c r="K39" s="95"/>
      <c r="L39" s="28"/>
    </row>
    <row r="40" spans="2:12" s="1" customFormat="1" ht="14.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28"/>
    </row>
    <row r="44" spans="2:12" s="1" customFormat="1" ht="7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28"/>
    </row>
    <row r="45" spans="2:12" s="1" customFormat="1" ht="25" customHeight="1">
      <c r="B45" s="28"/>
      <c r="C45" s="20" t="s">
        <v>107</v>
      </c>
      <c r="L45" s="28"/>
    </row>
    <row r="46" spans="2:12" s="1" customFormat="1" ht="7" customHeight="1">
      <c r="B46" s="28"/>
      <c r="L46" s="28"/>
    </row>
    <row r="47" spans="2:12" s="1" customFormat="1" ht="12" customHeight="1">
      <c r="B47" s="28"/>
      <c r="C47" s="25" t="s">
        <v>15</v>
      </c>
      <c r="L47" s="28"/>
    </row>
    <row r="48" spans="2:12" s="1" customFormat="1" ht="16.5" customHeight="1">
      <c r="B48" s="28"/>
      <c r="E48" s="289" t="str">
        <f>E7</f>
        <v>Rekonstrukce kaple sv. Ducha a Božího hrobu v Liběchově</v>
      </c>
      <c r="F48" s="290"/>
      <c r="G48" s="290"/>
      <c r="H48" s="290"/>
      <c r="L48" s="28"/>
    </row>
    <row r="49" spans="2:47" s="1" customFormat="1" ht="12" customHeight="1">
      <c r="B49" s="28"/>
      <c r="C49" s="25" t="s">
        <v>105</v>
      </c>
      <c r="L49" s="28"/>
    </row>
    <row r="50" spans="2:47" s="1" customFormat="1" ht="16.5" customHeight="1">
      <c r="B50" s="28"/>
      <c r="E50" s="278" t="str">
        <f>E9</f>
        <v>06 - Vedlejší rozpočtové náklady</v>
      </c>
      <c r="F50" s="291"/>
      <c r="G50" s="291"/>
      <c r="H50" s="291"/>
      <c r="L50" s="28"/>
    </row>
    <row r="51" spans="2:47" s="1" customFormat="1" ht="7" customHeight="1">
      <c r="B51" s="28"/>
      <c r="L51" s="28"/>
    </row>
    <row r="52" spans="2:47" s="1" customFormat="1" ht="12" customHeight="1">
      <c r="B52" s="28"/>
      <c r="C52" s="25" t="s">
        <v>19</v>
      </c>
      <c r="F52" s="23" t="str">
        <f>F12</f>
        <v xml:space="preserve">Obec Liběchov </v>
      </c>
      <c r="I52" s="25" t="s">
        <v>21</v>
      </c>
      <c r="J52" s="45">
        <f>IF(J12="","",J12)</f>
        <v>45520</v>
      </c>
      <c r="L52" s="28"/>
    </row>
    <row r="53" spans="2:47" s="1" customFormat="1" ht="7" customHeight="1">
      <c r="B53" s="28"/>
      <c r="L53" s="28"/>
    </row>
    <row r="54" spans="2:47" s="1" customFormat="1" ht="43.15" customHeight="1">
      <c r="B54" s="28"/>
      <c r="C54" s="25" t="s">
        <v>22</v>
      </c>
      <c r="F54" s="23" t="str">
        <f>E15</f>
        <v>Město Liběchov, Rumburská 53, 277 21 Liběchov</v>
      </c>
      <c r="I54" s="25" t="s">
        <v>29</v>
      </c>
      <c r="J54" s="26" t="str">
        <f>E21</f>
        <v>DigiTry Art Technologies s.r.o., V Jámě 699/1, Pra</v>
      </c>
      <c r="L54" s="28"/>
    </row>
    <row r="55" spans="2:47" s="1" customFormat="1" ht="15.25" customHeight="1">
      <c r="B55" s="28"/>
      <c r="C55" s="25" t="s">
        <v>27</v>
      </c>
      <c r="F55" s="23" t="str">
        <f>IF(E18="","",E18)</f>
        <v xml:space="preserve"> </v>
      </c>
      <c r="I55" s="25" t="s">
        <v>33</v>
      </c>
      <c r="J55" s="26" t="str">
        <f>E24</f>
        <v xml:space="preserve"> </v>
      </c>
      <c r="L55" s="28"/>
    </row>
    <row r="56" spans="2:47" s="1" customFormat="1" ht="10.4" customHeight="1">
      <c r="B56" s="28"/>
      <c r="L56" s="28"/>
    </row>
    <row r="57" spans="2:47" s="1" customFormat="1" ht="29.25" customHeight="1">
      <c r="B57" s="28"/>
      <c r="C57" s="96" t="s">
        <v>108</v>
      </c>
      <c r="D57" s="90"/>
      <c r="E57" s="90"/>
      <c r="F57" s="90"/>
      <c r="G57" s="90"/>
      <c r="H57" s="90"/>
      <c r="I57" s="90"/>
      <c r="J57" s="97" t="s">
        <v>109</v>
      </c>
      <c r="K57" s="90"/>
      <c r="L57" s="28"/>
    </row>
    <row r="58" spans="2:47" s="1" customFormat="1" ht="10.4" customHeight="1">
      <c r="B58" s="28"/>
      <c r="L58" s="28"/>
    </row>
    <row r="59" spans="2:47" s="1" customFormat="1" ht="22.9" customHeight="1">
      <c r="B59" s="28"/>
      <c r="C59" s="98" t="s">
        <v>68</v>
      </c>
      <c r="J59" s="59">
        <f>J84</f>
        <v>0</v>
      </c>
      <c r="L59" s="28"/>
      <c r="AU59" s="16" t="s">
        <v>110</v>
      </c>
    </row>
    <row r="60" spans="2:47" s="8" customFormat="1" ht="25" customHeight="1">
      <c r="B60" s="99"/>
      <c r="D60" s="100" t="s">
        <v>1615</v>
      </c>
      <c r="E60" s="101"/>
      <c r="F60" s="101"/>
      <c r="G60" s="101"/>
      <c r="H60" s="101"/>
      <c r="I60" s="101"/>
      <c r="J60" s="102">
        <f>J85</f>
        <v>0</v>
      </c>
      <c r="L60" s="99"/>
    </row>
    <row r="61" spans="2:47" s="9" customFormat="1" ht="19.899999999999999" customHeight="1">
      <c r="B61" s="103"/>
      <c r="D61" s="104" t="s">
        <v>1616</v>
      </c>
      <c r="E61" s="105"/>
      <c r="F61" s="105"/>
      <c r="G61" s="105"/>
      <c r="H61" s="105"/>
      <c r="I61" s="105"/>
      <c r="J61" s="106">
        <f>J86</f>
        <v>0</v>
      </c>
      <c r="L61" s="103"/>
    </row>
    <row r="62" spans="2:47" s="9" customFormat="1" ht="19.899999999999999" customHeight="1">
      <c r="B62" s="103"/>
      <c r="D62" s="104" t="s">
        <v>1617</v>
      </c>
      <c r="E62" s="105"/>
      <c r="F62" s="105"/>
      <c r="G62" s="105"/>
      <c r="H62" s="105"/>
      <c r="I62" s="105"/>
      <c r="J62" s="106">
        <f>J95</f>
        <v>0</v>
      </c>
      <c r="L62" s="103"/>
    </row>
    <row r="63" spans="2:47" s="9" customFormat="1" ht="19.899999999999999" customHeight="1">
      <c r="B63" s="103"/>
      <c r="D63" s="104" t="s">
        <v>1618</v>
      </c>
      <c r="E63" s="105"/>
      <c r="F63" s="105"/>
      <c r="G63" s="105"/>
      <c r="H63" s="105"/>
      <c r="I63" s="105"/>
      <c r="J63" s="106">
        <f>J98</f>
        <v>0</v>
      </c>
      <c r="L63" s="103"/>
    </row>
    <row r="64" spans="2:47" s="9" customFormat="1" ht="19.899999999999999" customHeight="1">
      <c r="B64" s="103"/>
      <c r="D64" s="104" t="s">
        <v>1619</v>
      </c>
      <c r="E64" s="105"/>
      <c r="F64" s="105"/>
      <c r="G64" s="105"/>
      <c r="H64" s="105"/>
      <c r="I64" s="105"/>
      <c r="J64" s="106">
        <f>J101</f>
        <v>0</v>
      </c>
      <c r="L64" s="103"/>
    </row>
    <row r="65" spans="2:12" s="1" customFormat="1" ht="21.75" customHeight="1">
      <c r="B65" s="28"/>
      <c r="L65" s="28"/>
    </row>
    <row r="66" spans="2:12" s="1" customFormat="1" ht="7" customHeight="1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28"/>
    </row>
    <row r="70" spans="2:12" s="1" customFormat="1" ht="7" customHeight="1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28"/>
    </row>
    <row r="71" spans="2:12" s="1" customFormat="1" ht="25" customHeight="1">
      <c r="B71" s="28"/>
      <c r="C71" s="20" t="s">
        <v>125</v>
      </c>
      <c r="L71" s="28"/>
    </row>
    <row r="72" spans="2:12" s="1" customFormat="1" ht="7" customHeight="1">
      <c r="B72" s="28"/>
      <c r="L72" s="28"/>
    </row>
    <row r="73" spans="2:12" s="1" customFormat="1" ht="12" customHeight="1">
      <c r="B73" s="28"/>
      <c r="C73" s="25" t="s">
        <v>15</v>
      </c>
      <c r="L73" s="28"/>
    </row>
    <row r="74" spans="2:12" s="1" customFormat="1" ht="16.5" customHeight="1">
      <c r="B74" s="28"/>
      <c r="E74" s="289" t="str">
        <f>E7</f>
        <v>Rekonstrukce kaple sv. Ducha a Božího hrobu v Liběchově</v>
      </c>
      <c r="F74" s="290"/>
      <c r="G74" s="290"/>
      <c r="H74" s="290"/>
      <c r="L74" s="28"/>
    </row>
    <row r="75" spans="2:12" s="1" customFormat="1" ht="12" customHeight="1">
      <c r="B75" s="28"/>
      <c r="C75" s="25" t="s">
        <v>105</v>
      </c>
      <c r="L75" s="28"/>
    </row>
    <row r="76" spans="2:12" s="1" customFormat="1" ht="16.5" customHeight="1">
      <c r="B76" s="28"/>
      <c r="E76" s="278" t="str">
        <f>E9</f>
        <v>06 - Vedlejší rozpočtové náklady</v>
      </c>
      <c r="F76" s="291"/>
      <c r="G76" s="291"/>
      <c r="H76" s="291"/>
      <c r="L76" s="28"/>
    </row>
    <row r="77" spans="2:12" s="1" customFormat="1" ht="7" customHeight="1">
      <c r="B77" s="28"/>
      <c r="L77" s="28"/>
    </row>
    <row r="78" spans="2:12" s="1" customFormat="1" ht="12" customHeight="1">
      <c r="B78" s="28"/>
      <c r="C78" s="25" t="s">
        <v>19</v>
      </c>
      <c r="F78" s="23" t="str">
        <f>F12</f>
        <v xml:space="preserve">Obec Liběchov </v>
      </c>
      <c r="I78" s="25" t="s">
        <v>21</v>
      </c>
      <c r="J78" s="45">
        <f>IF(J12="","",J12)</f>
        <v>45520</v>
      </c>
      <c r="L78" s="28"/>
    </row>
    <row r="79" spans="2:12" s="1" customFormat="1" ht="7" customHeight="1">
      <c r="B79" s="28"/>
      <c r="L79" s="28"/>
    </row>
    <row r="80" spans="2:12" s="1" customFormat="1" ht="43.15" customHeight="1">
      <c r="B80" s="28"/>
      <c r="C80" s="25" t="s">
        <v>22</v>
      </c>
      <c r="F80" s="23" t="str">
        <f>E15</f>
        <v>Město Liběchov, Rumburská 53, 277 21 Liběchov</v>
      </c>
      <c r="I80" s="25" t="s">
        <v>29</v>
      </c>
      <c r="J80" s="26" t="str">
        <f>E21</f>
        <v>DigiTry Art Technologies s.r.o., V Jámě 699/1, Pra</v>
      </c>
      <c r="L80" s="28"/>
    </row>
    <row r="81" spans="2:65" s="1" customFormat="1" ht="15.25" customHeight="1">
      <c r="B81" s="28"/>
      <c r="C81" s="25" t="s">
        <v>27</v>
      </c>
      <c r="F81" s="23" t="str">
        <f>IF(E18="","",E18)</f>
        <v xml:space="preserve"> </v>
      </c>
      <c r="I81" s="25" t="s">
        <v>33</v>
      </c>
      <c r="J81" s="26" t="str">
        <f>E24</f>
        <v xml:space="preserve"> </v>
      </c>
      <c r="L81" s="28"/>
    </row>
    <row r="82" spans="2:65" s="1" customFormat="1" ht="10.4" customHeight="1">
      <c r="B82" s="28"/>
      <c r="L82" s="28"/>
    </row>
    <row r="83" spans="2:65" s="10" customFormat="1" ht="29.25" customHeight="1">
      <c r="B83" s="107"/>
      <c r="C83" s="108" t="s">
        <v>126</v>
      </c>
      <c r="D83" s="109" t="s">
        <v>55</v>
      </c>
      <c r="E83" s="109" t="s">
        <v>51</v>
      </c>
      <c r="F83" s="109" t="s">
        <v>52</v>
      </c>
      <c r="G83" s="109" t="s">
        <v>127</v>
      </c>
      <c r="H83" s="109" t="s">
        <v>128</v>
      </c>
      <c r="I83" s="109" t="s">
        <v>129</v>
      </c>
      <c r="J83" s="110" t="s">
        <v>109</v>
      </c>
      <c r="K83" s="111" t="s">
        <v>130</v>
      </c>
      <c r="L83" s="107"/>
      <c r="M83" s="52" t="s">
        <v>3</v>
      </c>
      <c r="N83" s="53" t="s">
        <v>40</v>
      </c>
      <c r="O83" s="53" t="s">
        <v>131</v>
      </c>
      <c r="P83" s="53" t="s">
        <v>132</v>
      </c>
      <c r="Q83" s="53" t="s">
        <v>133</v>
      </c>
      <c r="R83" s="53" t="s">
        <v>134</v>
      </c>
      <c r="S83" s="53" t="s">
        <v>135</v>
      </c>
      <c r="T83" s="54" t="s">
        <v>136</v>
      </c>
    </row>
    <row r="84" spans="2:65" s="1" customFormat="1" ht="22.9" customHeight="1">
      <c r="B84" s="28"/>
      <c r="C84" s="57" t="s">
        <v>137</v>
      </c>
      <c r="J84" s="112">
        <f>BK84</f>
        <v>0</v>
      </c>
      <c r="L84" s="28"/>
      <c r="M84" s="55"/>
      <c r="N84" s="46"/>
      <c r="O84" s="46"/>
      <c r="P84" s="113">
        <f>P85</f>
        <v>0</v>
      </c>
      <c r="Q84" s="46"/>
      <c r="R84" s="113">
        <f>R85</f>
        <v>0</v>
      </c>
      <c r="S84" s="46"/>
      <c r="T84" s="114">
        <f>T85</f>
        <v>0</v>
      </c>
      <c r="AT84" s="16" t="s">
        <v>69</v>
      </c>
      <c r="AU84" s="16" t="s">
        <v>110</v>
      </c>
      <c r="BK84" s="115">
        <f>BK85</f>
        <v>0</v>
      </c>
    </row>
    <row r="85" spans="2:65" s="11" customFormat="1" ht="25.9" customHeight="1">
      <c r="B85" s="116"/>
      <c r="D85" s="117" t="s">
        <v>69</v>
      </c>
      <c r="E85" s="118" t="s">
        <v>1620</v>
      </c>
      <c r="F85" s="118" t="s">
        <v>102</v>
      </c>
      <c r="J85" s="119">
        <f>BK85</f>
        <v>0</v>
      </c>
      <c r="L85" s="116"/>
      <c r="M85" s="120"/>
      <c r="P85" s="121">
        <f>P86+P95+P98+P101</f>
        <v>0</v>
      </c>
      <c r="R85" s="121">
        <f>R86+R95+R98+R101</f>
        <v>0</v>
      </c>
      <c r="T85" s="122">
        <f>T86+T95+T98+T101</f>
        <v>0</v>
      </c>
      <c r="AR85" s="117" t="s">
        <v>167</v>
      </c>
      <c r="AT85" s="123" t="s">
        <v>69</v>
      </c>
      <c r="AU85" s="123" t="s">
        <v>70</v>
      </c>
      <c r="AY85" s="117" t="s">
        <v>140</v>
      </c>
      <c r="BK85" s="124">
        <f>BK86+BK95+BK98+BK101</f>
        <v>0</v>
      </c>
    </row>
    <row r="86" spans="2:65" s="11" customFormat="1" ht="22.9" customHeight="1">
      <c r="B86" s="116"/>
      <c r="D86" s="117" t="s">
        <v>69</v>
      </c>
      <c r="E86" s="125" t="s">
        <v>1621</v>
      </c>
      <c r="F86" s="125" t="s">
        <v>1622</v>
      </c>
      <c r="J86" s="126">
        <f>BK86</f>
        <v>0</v>
      </c>
      <c r="L86" s="116"/>
      <c r="M86" s="120"/>
      <c r="P86" s="121">
        <f>SUM(P87:P94)</f>
        <v>0</v>
      </c>
      <c r="R86" s="121">
        <f>SUM(R87:R94)</f>
        <v>0</v>
      </c>
      <c r="T86" s="122">
        <f>SUM(T87:T94)</f>
        <v>0</v>
      </c>
      <c r="AR86" s="117" t="s">
        <v>167</v>
      </c>
      <c r="AT86" s="123" t="s">
        <v>69</v>
      </c>
      <c r="AU86" s="123" t="s">
        <v>77</v>
      </c>
      <c r="AY86" s="117" t="s">
        <v>140</v>
      </c>
      <c r="BK86" s="124">
        <f>SUM(BK87:BK94)</f>
        <v>0</v>
      </c>
    </row>
    <row r="87" spans="2:65" s="1" customFormat="1" ht="16.5" customHeight="1">
      <c r="B87" s="127"/>
      <c r="C87" s="128" t="s">
        <v>77</v>
      </c>
      <c r="D87" s="128" t="s">
        <v>143</v>
      </c>
      <c r="E87" s="129" t="s">
        <v>1623</v>
      </c>
      <c r="F87" s="130" t="s">
        <v>1624</v>
      </c>
      <c r="G87" s="131" t="s">
        <v>1625</v>
      </c>
      <c r="H87" s="132"/>
      <c r="I87" s="133"/>
      <c r="J87" s="133">
        <f>ROUND(I87*H87,2)</f>
        <v>0</v>
      </c>
      <c r="K87" s="134"/>
      <c r="L87" s="28"/>
      <c r="M87" s="135" t="s">
        <v>3</v>
      </c>
      <c r="N87" s="136" t="s">
        <v>41</v>
      </c>
      <c r="O87" s="137">
        <v>0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1626</v>
      </c>
      <c r="AT87" s="139" t="s">
        <v>143</v>
      </c>
      <c r="AU87" s="139" t="s">
        <v>79</v>
      </c>
      <c r="AY87" s="16" t="s">
        <v>140</v>
      </c>
      <c r="BE87" s="140">
        <f>IF(N87="základní",J87,0)</f>
        <v>0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6" t="s">
        <v>77</v>
      </c>
      <c r="BK87" s="140">
        <f>ROUND(I87*H87,2)</f>
        <v>0</v>
      </c>
      <c r="BL87" s="16" t="s">
        <v>1626</v>
      </c>
      <c r="BM87" s="139" t="s">
        <v>1627</v>
      </c>
    </row>
    <row r="88" spans="2:65" s="1" customFormat="1">
      <c r="B88" s="28"/>
      <c r="D88" s="141" t="s">
        <v>149</v>
      </c>
      <c r="F88" s="142" t="s">
        <v>1624</v>
      </c>
      <c r="L88" s="28"/>
      <c r="M88" s="143"/>
      <c r="T88" s="49"/>
      <c r="AT88" s="16" t="s">
        <v>149</v>
      </c>
      <c r="AU88" s="16" t="s">
        <v>79</v>
      </c>
    </row>
    <row r="89" spans="2:65" s="1" customFormat="1" ht="16.5" customHeight="1">
      <c r="B89" s="127"/>
      <c r="C89" s="128" t="s">
        <v>79</v>
      </c>
      <c r="D89" s="128" t="s">
        <v>143</v>
      </c>
      <c r="E89" s="129" t="s">
        <v>1628</v>
      </c>
      <c r="F89" s="130" t="s">
        <v>1629</v>
      </c>
      <c r="G89" s="131" t="s">
        <v>1625</v>
      </c>
      <c r="H89" s="250">
        <v>1</v>
      </c>
      <c r="I89" s="133"/>
      <c r="J89" s="133">
        <f>ROUND(I89*H89,2)</f>
        <v>0</v>
      </c>
      <c r="K89" s="134"/>
      <c r="L89" s="28"/>
      <c r="M89" s="135" t="s">
        <v>3</v>
      </c>
      <c r="N89" s="136" t="s">
        <v>41</v>
      </c>
      <c r="O89" s="137">
        <v>0</v>
      </c>
      <c r="P89" s="137">
        <f>O89*H89</f>
        <v>0</v>
      </c>
      <c r="Q89" s="137">
        <v>0</v>
      </c>
      <c r="R89" s="137">
        <f>Q89*H89</f>
        <v>0</v>
      </c>
      <c r="S89" s="137">
        <v>0</v>
      </c>
      <c r="T89" s="138">
        <f>S89*H89</f>
        <v>0</v>
      </c>
      <c r="AR89" s="139" t="s">
        <v>1626</v>
      </c>
      <c r="AT89" s="139" t="s">
        <v>143</v>
      </c>
      <c r="AU89" s="139" t="s">
        <v>79</v>
      </c>
      <c r="AY89" s="16" t="s">
        <v>140</v>
      </c>
      <c r="BE89" s="140">
        <f>IF(N89="základní",J89,0)</f>
        <v>0</v>
      </c>
      <c r="BF89" s="140">
        <f>IF(N89="snížená",J89,0)</f>
        <v>0</v>
      </c>
      <c r="BG89" s="140">
        <f>IF(N89="zákl. přenesená",J89,0)</f>
        <v>0</v>
      </c>
      <c r="BH89" s="140">
        <f>IF(N89="sníž. přenesená",J89,0)</f>
        <v>0</v>
      </c>
      <c r="BI89" s="140">
        <f>IF(N89="nulová",J89,0)</f>
        <v>0</v>
      </c>
      <c r="BJ89" s="16" t="s">
        <v>77</v>
      </c>
      <c r="BK89" s="140">
        <f>ROUND(I89*H89,2)</f>
        <v>0</v>
      </c>
      <c r="BL89" s="16" t="s">
        <v>1626</v>
      </c>
      <c r="BM89" s="139" t="s">
        <v>1630</v>
      </c>
    </row>
    <row r="90" spans="2:65" s="1" customFormat="1">
      <c r="B90" s="28"/>
      <c r="D90" s="141" t="s">
        <v>149</v>
      </c>
      <c r="F90" s="142" t="s">
        <v>1629</v>
      </c>
      <c r="L90" s="28"/>
      <c r="M90" s="143"/>
      <c r="T90" s="49"/>
      <c r="AT90" s="16" t="s">
        <v>149</v>
      </c>
      <c r="AU90" s="16" t="s">
        <v>79</v>
      </c>
    </row>
    <row r="91" spans="2:65" s="1" customFormat="1" ht="16.5" customHeight="1">
      <c r="B91" s="127"/>
      <c r="C91" s="128" t="s">
        <v>141</v>
      </c>
      <c r="D91" s="128" t="s">
        <v>143</v>
      </c>
      <c r="E91" s="129" t="s">
        <v>1631</v>
      </c>
      <c r="F91" s="130" t="s">
        <v>1632</v>
      </c>
      <c r="G91" s="131" t="s">
        <v>1625</v>
      </c>
      <c r="H91" s="250">
        <v>1</v>
      </c>
      <c r="I91" s="133"/>
      <c r="J91" s="133">
        <f>ROUND(I91*H91,2)</f>
        <v>0</v>
      </c>
      <c r="K91" s="134"/>
      <c r="L91" s="28"/>
      <c r="M91" s="135" t="s">
        <v>3</v>
      </c>
      <c r="N91" s="136" t="s">
        <v>41</v>
      </c>
      <c r="O91" s="137">
        <v>0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1626</v>
      </c>
      <c r="AT91" s="139" t="s">
        <v>143</v>
      </c>
      <c r="AU91" s="139" t="s">
        <v>79</v>
      </c>
      <c r="AY91" s="16" t="s">
        <v>140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6" t="s">
        <v>77</v>
      </c>
      <c r="BK91" s="140">
        <f>ROUND(I91*H91,2)</f>
        <v>0</v>
      </c>
      <c r="BL91" s="16" t="s">
        <v>1626</v>
      </c>
      <c r="BM91" s="139" t="s">
        <v>1633</v>
      </c>
    </row>
    <row r="92" spans="2:65" s="1" customFormat="1">
      <c r="B92" s="28"/>
      <c r="D92" s="141" t="s">
        <v>149</v>
      </c>
      <c r="F92" s="142" t="s">
        <v>1632</v>
      </c>
      <c r="L92" s="28"/>
      <c r="M92" s="143"/>
      <c r="T92" s="49"/>
      <c r="AT92" s="16" t="s">
        <v>149</v>
      </c>
      <c r="AU92" s="16" t="s">
        <v>79</v>
      </c>
    </row>
    <row r="93" spans="2:65" s="1" customFormat="1" ht="16.5" customHeight="1">
      <c r="B93" s="127"/>
      <c r="C93" s="128" t="s">
        <v>147</v>
      </c>
      <c r="D93" s="128" t="s">
        <v>143</v>
      </c>
      <c r="E93" s="129" t="s">
        <v>1634</v>
      </c>
      <c r="F93" s="130" t="s">
        <v>1635</v>
      </c>
      <c r="G93" s="131" t="s">
        <v>1625</v>
      </c>
      <c r="H93" s="132"/>
      <c r="I93" s="133"/>
      <c r="J93" s="133">
        <f>ROUND(I93*H93,2)</f>
        <v>0</v>
      </c>
      <c r="K93" s="134"/>
      <c r="L93" s="28"/>
      <c r="M93" s="135" t="s">
        <v>3</v>
      </c>
      <c r="N93" s="136" t="s">
        <v>41</v>
      </c>
      <c r="O93" s="137">
        <v>0</v>
      </c>
      <c r="P93" s="137">
        <f>O93*H93</f>
        <v>0</v>
      </c>
      <c r="Q93" s="137">
        <v>0</v>
      </c>
      <c r="R93" s="137">
        <f>Q93*H93</f>
        <v>0</v>
      </c>
      <c r="S93" s="137">
        <v>0</v>
      </c>
      <c r="T93" s="138">
        <f>S93*H93</f>
        <v>0</v>
      </c>
      <c r="AR93" s="139" t="s">
        <v>1626</v>
      </c>
      <c r="AT93" s="139" t="s">
        <v>143</v>
      </c>
      <c r="AU93" s="139" t="s">
        <v>79</v>
      </c>
      <c r="AY93" s="16" t="s">
        <v>140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6" t="s">
        <v>77</v>
      </c>
      <c r="BK93" s="140">
        <f>ROUND(I93*H93,2)</f>
        <v>0</v>
      </c>
      <c r="BL93" s="16" t="s">
        <v>1626</v>
      </c>
      <c r="BM93" s="139" t="s">
        <v>1636</v>
      </c>
    </row>
    <row r="94" spans="2:65" s="1" customFormat="1">
      <c r="B94" s="28"/>
      <c r="D94" s="141" t="s">
        <v>149</v>
      </c>
      <c r="F94" s="142" t="s">
        <v>1635</v>
      </c>
      <c r="L94" s="28"/>
      <c r="M94" s="143"/>
      <c r="T94" s="49"/>
      <c r="AT94" s="16" t="s">
        <v>149</v>
      </c>
      <c r="AU94" s="16" t="s">
        <v>79</v>
      </c>
    </row>
    <row r="95" spans="2:65" s="11" customFormat="1" ht="22.9" customHeight="1">
      <c r="B95" s="116"/>
      <c r="D95" s="117" t="s">
        <v>69</v>
      </c>
      <c r="E95" s="125" t="s">
        <v>1637</v>
      </c>
      <c r="F95" s="125" t="s">
        <v>1638</v>
      </c>
      <c r="J95" s="126">
        <f>BK95</f>
        <v>0</v>
      </c>
      <c r="L95" s="116"/>
      <c r="M95" s="120"/>
      <c r="P95" s="121">
        <f>SUM(P96:P97)</f>
        <v>0</v>
      </c>
      <c r="R95" s="121">
        <f>SUM(R96:R97)</f>
        <v>0</v>
      </c>
      <c r="T95" s="122">
        <f>SUM(T96:T97)</f>
        <v>0</v>
      </c>
      <c r="AR95" s="117" t="s">
        <v>167</v>
      </c>
      <c r="AT95" s="123" t="s">
        <v>69</v>
      </c>
      <c r="AU95" s="123" t="s">
        <v>77</v>
      </c>
      <c r="AY95" s="117" t="s">
        <v>140</v>
      </c>
      <c r="BK95" s="124">
        <f>SUM(BK96:BK97)</f>
        <v>0</v>
      </c>
    </row>
    <row r="96" spans="2:65" s="1" customFormat="1" ht="16.5" customHeight="1">
      <c r="B96" s="127"/>
      <c r="C96" s="128" t="s">
        <v>167</v>
      </c>
      <c r="D96" s="128" t="s">
        <v>143</v>
      </c>
      <c r="E96" s="129" t="s">
        <v>1639</v>
      </c>
      <c r="F96" s="130" t="s">
        <v>1638</v>
      </c>
      <c r="G96" s="131" t="s">
        <v>1625</v>
      </c>
      <c r="H96" s="250">
        <v>1</v>
      </c>
      <c r="I96" s="133"/>
      <c r="J96" s="133">
        <f>ROUND(I96*H96,2)</f>
        <v>0</v>
      </c>
      <c r="K96" s="134"/>
      <c r="L96" s="28"/>
      <c r="M96" s="135" t="s">
        <v>3</v>
      </c>
      <c r="N96" s="136" t="s">
        <v>41</v>
      </c>
      <c r="O96" s="137">
        <v>0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1626</v>
      </c>
      <c r="AT96" s="139" t="s">
        <v>143</v>
      </c>
      <c r="AU96" s="139" t="s">
        <v>79</v>
      </c>
      <c r="AY96" s="16" t="s">
        <v>140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6" t="s">
        <v>77</v>
      </c>
      <c r="BK96" s="140">
        <f>ROUND(I96*H96,2)</f>
        <v>0</v>
      </c>
      <c r="BL96" s="16" t="s">
        <v>1626</v>
      </c>
      <c r="BM96" s="139" t="s">
        <v>1640</v>
      </c>
    </row>
    <row r="97" spans="2:65" s="1" customFormat="1">
      <c r="B97" s="28"/>
      <c r="D97" s="141" t="s">
        <v>149</v>
      </c>
      <c r="F97" s="142" t="s">
        <v>1638</v>
      </c>
      <c r="L97" s="28"/>
      <c r="M97" s="143"/>
      <c r="T97" s="49"/>
      <c r="AT97" s="16" t="s">
        <v>149</v>
      </c>
      <c r="AU97" s="16" t="s">
        <v>79</v>
      </c>
    </row>
    <row r="98" spans="2:65" s="11" customFormat="1" ht="22.9" customHeight="1">
      <c r="B98" s="116"/>
      <c r="D98" s="117" t="s">
        <v>69</v>
      </c>
      <c r="E98" s="125" t="s">
        <v>1641</v>
      </c>
      <c r="F98" s="125" t="s">
        <v>1642</v>
      </c>
      <c r="J98" s="126">
        <f>BK98</f>
        <v>0</v>
      </c>
      <c r="L98" s="116"/>
      <c r="M98" s="120"/>
      <c r="P98" s="121">
        <f>SUM(P99:P100)</f>
        <v>0</v>
      </c>
      <c r="R98" s="121">
        <f>SUM(R99:R100)</f>
        <v>0</v>
      </c>
      <c r="T98" s="122">
        <f>SUM(T99:T100)</f>
        <v>0</v>
      </c>
      <c r="AR98" s="117" t="s">
        <v>167</v>
      </c>
      <c r="AT98" s="123" t="s">
        <v>69</v>
      </c>
      <c r="AU98" s="123" t="s">
        <v>77</v>
      </c>
      <c r="AY98" s="117" t="s">
        <v>140</v>
      </c>
      <c r="BK98" s="124">
        <f>SUM(BK99:BK100)</f>
        <v>0</v>
      </c>
    </row>
    <row r="99" spans="2:65" s="1" customFormat="1" ht="16.5" customHeight="1">
      <c r="B99" s="127"/>
      <c r="C99" s="128" t="s">
        <v>165</v>
      </c>
      <c r="D99" s="128" t="s">
        <v>143</v>
      </c>
      <c r="E99" s="129" t="s">
        <v>1643</v>
      </c>
      <c r="F99" s="130" t="s">
        <v>1642</v>
      </c>
      <c r="G99" s="131" t="s">
        <v>1625</v>
      </c>
      <c r="H99" s="250">
        <v>1</v>
      </c>
      <c r="I99" s="133"/>
      <c r="J99" s="133">
        <f>ROUND(I99*H99,2)</f>
        <v>0</v>
      </c>
      <c r="K99" s="134"/>
      <c r="L99" s="28"/>
      <c r="M99" s="135" t="s">
        <v>3</v>
      </c>
      <c r="N99" s="136" t="s">
        <v>41</v>
      </c>
      <c r="O99" s="137">
        <v>0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1626</v>
      </c>
      <c r="AT99" s="139" t="s">
        <v>143</v>
      </c>
      <c r="AU99" s="139" t="s">
        <v>79</v>
      </c>
      <c r="AY99" s="16" t="s">
        <v>140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6" t="s">
        <v>77</v>
      </c>
      <c r="BK99" s="140">
        <f>ROUND(I99*H99,2)</f>
        <v>0</v>
      </c>
      <c r="BL99" s="16" t="s">
        <v>1626</v>
      </c>
      <c r="BM99" s="139" t="s">
        <v>1644</v>
      </c>
    </row>
    <row r="100" spans="2:65" s="1" customFormat="1">
      <c r="B100" s="28"/>
      <c r="D100" s="141" t="s">
        <v>149</v>
      </c>
      <c r="F100" s="142" t="s">
        <v>1642</v>
      </c>
      <c r="L100" s="28"/>
      <c r="M100" s="143"/>
      <c r="T100" s="49"/>
      <c r="AT100" s="16" t="s">
        <v>149</v>
      </c>
      <c r="AU100" s="16" t="s">
        <v>79</v>
      </c>
    </row>
    <row r="101" spans="2:65" s="11" customFormat="1" ht="22.9" customHeight="1">
      <c r="B101" s="116"/>
      <c r="D101" s="117" t="s">
        <v>69</v>
      </c>
      <c r="E101" s="125" t="s">
        <v>1645</v>
      </c>
      <c r="F101" s="125" t="s">
        <v>1646</v>
      </c>
      <c r="J101" s="126">
        <f>BK101</f>
        <v>0</v>
      </c>
      <c r="L101" s="116"/>
      <c r="M101" s="120"/>
      <c r="P101" s="121">
        <f>SUM(P102:P103)</f>
        <v>0</v>
      </c>
      <c r="R101" s="121">
        <f>SUM(R102:R103)</f>
        <v>0</v>
      </c>
      <c r="T101" s="122">
        <f>SUM(T102:T103)</f>
        <v>0</v>
      </c>
      <c r="AR101" s="117" t="s">
        <v>167</v>
      </c>
      <c r="AT101" s="123" t="s">
        <v>69</v>
      </c>
      <c r="AU101" s="123" t="s">
        <v>77</v>
      </c>
      <c r="AY101" s="117" t="s">
        <v>140</v>
      </c>
      <c r="BK101" s="124">
        <f>SUM(BK102:BK103)</f>
        <v>0</v>
      </c>
    </row>
    <row r="102" spans="2:65" s="1" customFormat="1" ht="16.5" customHeight="1">
      <c r="B102" s="127"/>
      <c r="C102" s="128" t="s">
        <v>179</v>
      </c>
      <c r="D102" s="128" t="s">
        <v>143</v>
      </c>
      <c r="E102" s="129" t="s">
        <v>1647</v>
      </c>
      <c r="F102" s="130" t="s">
        <v>1646</v>
      </c>
      <c r="G102" s="131" t="s">
        <v>1625</v>
      </c>
      <c r="H102" s="250">
        <v>1</v>
      </c>
      <c r="I102" s="133"/>
      <c r="J102" s="133">
        <f>ROUND(I102*H102,2)</f>
        <v>0</v>
      </c>
      <c r="K102" s="134"/>
      <c r="L102" s="28"/>
      <c r="M102" s="135" t="s">
        <v>3</v>
      </c>
      <c r="N102" s="136" t="s">
        <v>41</v>
      </c>
      <c r="O102" s="137">
        <v>0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1626</v>
      </c>
      <c r="AT102" s="139" t="s">
        <v>143</v>
      </c>
      <c r="AU102" s="139" t="s">
        <v>79</v>
      </c>
      <c r="AY102" s="16" t="s">
        <v>140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6" t="s">
        <v>77</v>
      </c>
      <c r="BK102" s="140">
        <f>ROUND(I102*H102,2)</f>
        <v>0</v>
      </c>
      <c r="BL102" s="16" t="s">
        <v>1626</v>
      </c>
      <c r="BM102" s="139" t="s">
        <v>1648</v>
      </c>
    </row>
    <row r="103" spans="2:65" s="1" customFormat="1">
      <c r="B103" s="28"/>
      <c r="D103" s="141" t="s">
        <v>149</v>
      </c>
      <c r="F103" s="142" t="s">
        <v>1646</v>
      </c>
      <c r="L103" s="28"/>
      <c r="M103" s="170"/>
      <c r="N103" s="171"/>
      <c r="O103" s="171"/>
      <c r="P103" s="171"/>
      <c r="Q103" s="171"/>
      <c r="R103" s="171"/>
      <c r="S103" s="171"/>
      <c r="T103" s="172"/>
      <c r="AT103" s="16" t="s">
        <v>149</v>
      </c>
      <c r="AU103" s="16" t="s">
        <v>79</v>
      </c>
    </row>
    <row r="104" spans="2:65" s="1" customFormat="1" ht="7" customHeigh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8"/>
    </row>
  </sheetData>
  <autoFilter ref="C83:K103" xr:uid="{00000000-0009-0000-0000-000009000000}"/>
  <mergeCells count="8">
    <mergeCell ref="E74:H74"/>
    <mergeCell ref="E76:H76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18"/>
  <sheetViews>
    <sheetView showGridLines="0" topLeftCell="A65" zoomScale="110" zoomScaleNormal="110" workbookViewId="0"/>
  </sheetViews>
  <sheetFormatPr defaultRowHeight="10"/>
  <cols>
    <col min="1" max="1" width="8.33203125" style="173" customWidth="1"/>
    <col min="2" max="2" width="1.6640625" style="173" customWidth="1"/>
    <col min="3" max="4" width="5" style="173" customWidth="1"/>
    <col min="5" max="5" width="11.6640625" style="173" customWidth="1"/>
    <col min="6" max="6" width="9.109375" style="173" customWidth="1"/>
    <col min="7" max="7" width="5" style="173" customWidth="1"/>
    <col min="8" max="8" width="77.77734375" style="173" customWidth="1"/>
    <col min="9" max="10" width="20" style="173" customWidth="1"/>
    <col min="11" max="11" width="1.6640625" style="173" customWidth="1"/>
  </cols>
  <sheetData>
    <row r="1" spans="2:11" customFormat="1" ht="37.5" customHeight="1"/>
    <row r="2" spans="2:11" customFormat="1" ht="7.5" customHeight="1">
      <c r="B2" s="174"/>
      <c r="C2" s="175"/>
      <c r="D2" s="175"/>
      <c r="E2" s="175"/>
      <c r="F2" s="175"/>
      <c r="G2" s="175"/>
      <c r="H2" s="175"/>
      <c r="I2" s="175"/>
      <c r="J2" s="175"/>
      <c r="K2" s="176"/>
    </row>
    <row r="3" spans="2:11" s="14" customFormat="1" ht="45" customHeight="1">
      <c r="B3" s="177"/>
      <c r="C3" s="295" t="s">
        <v>1649</v>
      </c>
      <c r="D3" s="295"/>
      <c r="E3" s="295"/>
      <c r="F3" s="295"/>
      <c r="G3" s="295"/>
      <c r="H3" s="295"/>
      <c r="I3" s="295"/>
      <c r="J3" s="295"/>
      <c r="K3" s="178"/>
    </row>
    <row r="4" spans="2:11" customFormat="1" ht="25.5" customHeight="1">
      <c r="B4" s="179"/>
      <c r="C4" s="299" t="s">
        <v>1650</v>
      </c>
      <c r="D4" s="299"/>
      <c r="E4" s="299"/>
      <c r="F4" s="299"/>
      <c r="G4" s="299"/>
      <c r="H4" s="299"/>
      <c r="I4" s="299"/>
      <c r="J4" s="299"/>
      <c r="K4" s="180"/>
    </row>
    <row r="5" spans="2:11" customFormat="1" ht="5.25" customHeight="1">
      <c r="B5" s="179"/>
      <c r="C5" s="181"/>
      <c r="D5" s="181"/>
      <c r="E5" s="181"/>
      <c r="F5" s="181"/>
      <c r="G5" s="181"/>
      <c r="H5" s="181"/>
      <c r="I5" s="181"/>
      <c r="J5" s="181"/>
      <c r="K5" s="180"/>
    </row>
    <row r="6" spans="2:11" customFormat="1" ht="15" customHeight="1">
      <c r="B6" s="179"/>
      <c r="C6" s="297" t="s">
        <v>1651</v>
      </c>
      <c r="D6" s="297"/>
      <c r="E6" s="297"/>
      <c r="F6" s="297"/>
      <c r="G6" s="297"/>
      <c r="H6" s="297"/>
      <c r="I6" s="297"/>
      <c r="J6" s="297"/>
      <c r="K6" s="180"/>
    </row>
    <row r="7" spans="2:11" customFormat="1" ht="15" customHeight="1">
      <c r="B7" s="183"/>
      <c r="C7" s="297" t="s">
        <v>1652</v>
      </c>
      <c r="D7" s="297"/>
      <c r="E7" s="297"/>
      <c r="F7" s="297"/>
      <c r="G7" s="297"/>
      <c r="H7" s="297"/>
      <c r="I7" s="297"/>
      <c r="J7" s="297"/>
      <c r="K7" s="180"/>
    </row>
    <row r="8" spans="2:11" customFormat="1" ht="12.75" customHeight="1">
      <c r="B8" s="183"/>
      <c r="C8" s="182"/>
      <c r="D8" s="182"/>
      <c r="E8" s="182"/>
      <c r="F8" s="182"/>
      <c r="G8" s="182"/>
      <c r="H8" s="182"/>
      <c r="I8" s="182"/>
      <c r="J8" s="182"/>
      <c r="K8" s="180"/>
    </row>
    <row r="9" spans="2:11" customFormat="1" ht="15" customHeight="1">
      <c r="B9" s="183"/>
      <c r="C9" s="297" t="s">
        <v>1653</v>
      </c>
      <c r="D9" s="297"/>
      <c r="E9" s="297"/>
      <c r="F9" s="297"/>
      <c r="G9" s="297"/>
      <c r="H9" s="297"/>
      <c r="I9" s="297"/>
      <c r="J9" s="297"/>
      <c r="K9" s="180"/>
    </row>
    <row r="10" spans="2:11" customFormat="1" ht="15" customHeight="1">
      <c r="B10" s="183"/>
      <c r="C10" s="182"/>
      <c r="D10" s="297" t="s">
        <v>1654</v>
      </c>
      <c r="E10" s="297"/>
      <c r="F10" s="297"/>
      <c r="G10" s="297"/>
      <c r="H10" s="297"/>
      <c r="I10" s="297"/>
      <c r="J10" s="297"/>
      <c r="K10" s="180"/>
    </row>
    <row r="11" spans="2:11" customFormat="1" ht="15" customHeight="1">
      <c r="B11" s="183"/>
      <c r="C11" s="184"/>
      <c r="D11" s="297" t="s">
        <v>1655</v>
      </c>
      <c r="E11" s="297"/>
      <c r="F11" s="297"/>
      <c r="G11" s="297"/>
      <c r="H11" s="297"/>
      <c r="I11" s="297"/>
      <c r="J11" s="297"/>
      <c r="K11" s="180"/>
    </row>
    <row r="12" spans="2:11" customFormat="1" ht="15" customHeight="1">
      <c r="B12" s="183"/>
      <c r="C12" s="184"/>
      <c r="D12" s="182"/>
      <c r="E12" s="182"/>
      <c r="F12" s="182"/>
      <c r="G12" s="182"/>
      <c r="H12" s="182"/>
      <c r="I12" s="182"/>
      <c r="J12" s="182"/>
      <c r="K12" s="180"/>
    </row>
    <row r="13" spans="2:11" customFormat="1" ht="15" customHeight="1">
      <c r="B13" s="183"/>
      <c r="C13" s="184"/>
      <c r="D13" s="185" t="s">
        <v>1656</v>
      </c>
      <c r="E13" s="182"/>
      <c r="F13" s="182"/>
      <c r="G13" s="182"/>
      <c r="H13" s="182"/>
      <c r="I13" s="182"/>
      <c r="J13" s="182"/>
      <c r="K13" s="180"/>
    </row>
    <row r="14" spans="2:11" customFormat="1" ht="12.75" customHeight="1">
      <c r="B14" s="183"/>
      <c r="C14" s="184"/>
      <c r="D14" s="184"/>
      <c r="E14" s="184"/>
      <c r="F14" s="184"/>
      <c r="G14" s="184"/>
      <c r="H14" s="184"/>
      <c r="I14" s="184"/>
      <c r="J14" s="184"/>
      <c r="K14" s="180"/>
    </row>
    <row r="15" spans="2:11" customFormat="1" ht="15" customHeight="1">
      <c r="B15" s="183"/>
      <c r="C15" s="184"/>
      <c r="D15" s="297" t="s">
        <v>1657</v>
      </c>
      <c r="E15" s="297"/>
      <c r="F15" s="297"/>
      <c r="G15" s="297"/>
      <c r="H15" s="297"/>
      <c r="I15" s="297"/>
      <c r="J15" s="297"/>
      <c r="K15" s="180"/>
    </row>
    <row r="16" spans="2:11" customFormat="1" ht="15" customHeight="1">
      <c r="B16" s="183"/>
      <c r="C16" s="184"/>
      <c r="D16" s="297" t="s">
        <v>1658</v>
      </c>
      <c r="E16" s="297"/>
      <c r="F16" s="297"/>
      <c r="G16" s="297"/>
      <c r="H16" s="297"/>
      <c r="I16" s="297"/>
      <c r="J16" s="297"/>
      <c r="K16" s="180"/>
    </row>
    <row r="17" spans="2:11" customFormat="1" ht="15" customHeight="1">
      <c r="B17" s="183"/>
      <c r="C17" s="184"/>
      <c r="D17" s="297" t="s">
        <v>1659</v>
      </c>
      <c r="E17" s="297"/>
      <c r="F17" s="297"/>
      <c r="G17" s="297"/>
      <c r="H17" s="297"/>
      <c r="I17" s="297"/>
      <c r="J17" s="297"/>
      <c r="K17" s="180"/>
    </row>
    <row r="18" spans="2:11" customFormat="1" ht="15" customHeight="1">
      <c r="B18" s="183"/>
      <c r="C18" s="184"/>
      <c r="D18" s="184"/>
      <c r="E18" s="186" t="s">
        <v>76</v>
      </c>
      <c r="F18" s="297" t="s">
        <v>1660</v>
      </c>
      <c r="G18" s="297"/>
      <c r="H18" s="297"/>
      <c r="I18" s="297"/>
      <c r="J18" s="297"/>
      <c r="K18" s="180"/>
    </row>
    <row r="19" spans="2:11" customFormat="1" ht="15" customHeight="1">
      <c r="B19" s="183"/>
      <c r="C19" s="184"/>
      <c r="D19" s="184"/>
      <c r="E19" s="186" t="s">
        <v>1661</v>
      </c>
      <c r="F19" s="297" t="s">
        <v>1662</v>
      </c>
      <c r="G19" s="297"/>
      <c r="H19" s="297"/>
      <c r="I19" s="297"/>
      <c r="J19" s="297"/>
      <c r="K19" s="180"/>
    </row>
    <row r="20" spans="2:11" customFormat="1" ht="15" customHeight="1">
      <c r="B20" s="183"/>
      <c r="C20" s="184"/>
      <c r="D20" s="184"/>
      <c r="E20" s="186" t="s">
        <v>1663</v>
      </c>
      <c r="F20" s="297" t="s">
        <v>1664</v>
      </c>
      <c r="G20" s="297"/>
      <c r="H20" s="297"/>
      <c r="I20" s="297"/>
      <c r="J20" s="297"/>
      <c r="K20" s="180"/>
    </row>
    <row r="21" spans="2:11" customFormat="1" ht="15" customHeight="1">
      <c r="B21" s="183"/>
      <c r="C21" s="184"/>
      <c r="D21" s="184"/>
      <c r="E21" s="186" t="s">
        <v>1665</v>
      </c>
      <c r="F21" s="297" t="s">
        <v>1666</v>
      </c>
      <c r="G21" s="297"/>
      <c r="H21" s="297"/>
      <c r="I21" s="297"/>
      <c r="J21" s="297"/>
      <c r="K21" s="180"/>
    </row>
    <row r="22" spans="2:11" customFormat="1" ht="15" customHeight="1">
      <c r="B22" s="183"/>
      <c r="C22" s="184"/>
      <c r="D22" s="184"/>
      <c r="E22" s="186" t="s">
        <v>1667</v>
      </c>
      <c r="F22" s="297" t="s">
        <v>1668</v>
      </c>
      <c r="G22" s="297"/>
      <c r="H22" s="297"/>
      <c r="I22" s="297"/>
      <c r="J22" s="297"/>
      <c r="K22" s="180"/>
    </row>
    <row r="23" spans="2:11" customFormat="1" ht="15" customHeight="1">
      <c r="B23" s="183"/>
      <c r="C23" s="184"/>
      <c r="D23" s="184"/>
      <c r="E23" s="186" t="s">
        <v>81</v>
      </c>
      <c r="F23" s="297" t="s">
        <v>1669</v>
      </c>
      <c r="G23" s="297"/>
      <c r="H23" s="297"/>
      <c r="I23" s="297"/>
      <c r="J23" s="297"/>
      <c r="K23" s="180"/>
    </row>
    <row r="24" spans="2:11" customFormat="1" ht="12.75" customHeight="1">
      <c r="B24" s="183"/>
      <c r="C24" s="184"/>
      <c r="D24" s="184"/>
      <c r="E24" s="184"/>
      <c r="F24" s="184"/>
      <c r="G24" s="184"/>
      <c r="H24" s="184"/>
      <c r="I24" s="184"/>
      <c r="J24" s="184"/>
      <c r="K24" s="180"/>
    </row>
    <row r="25" spans="2:11" customFormat="1" ht="15" customHeight="1">
      <c r="B25" s="183"/>
      <c r="C25" s="297" t="s">
        <v>1670</v>
      </c>
      <c r="D25" s="297"/>
      <c r="E25" s="297"/>
      <c r="F25" s="297"/>
      <c r="G25" s="297"/>
      <c r="H25" s="297"/>
      <c r="I25" s="297"/>
      <c r="J25" s="297"/>
      <c r="K25" s="180"/>
    </row>
    <row r="26" spans="2:11" customFormat="1" ht="15" customHeight="1">
      <c r="B26" s="183"/>
      <c r="C26" s="297" t="s">
        <v>1671</v>
      </c>
      <c r="D26" s="297"/>
      <c r="E26" s="297"/>
      <c r="F26" s="297"/>
      <c r="G26" s="297"/>
      <c r="H26" s="297"/>
      <c r="I26" s="297"/>
      <c r="J26" s="297"/>
      <c r="K26" s="180"/>
    </row>
    <row r="27" spans="2:11" customFormat="1" ht="15" customHeight="1">
      <c r="B27" s="183"/>
      <c r="C27" s="182"/>
      <c r="D27" s="297" t="s">
        <v>1672</v>
      </c>
      <c r="E27" s="297"/>
      <c r="F27" s="297"/>
      <c r="G27" s="297"/>
      <c r="H27" s="297"/>
      <c r="I27" s="297"/>
      <c r="J27" s="297"/>
      <c r="K27" s="180"/>
    </row>
    <row r="28" spans="2:11" customFormat="1" ht="15" customHeight="1">
      <c r="B28" s="183"/>
      <c r="C28" s="184"/>
      <c r="D28" s="297" t="s">
        <v>1673</v>
      </c>
      <c r="E28" s="297"/>
      <c r="F28" s="297"/>
      <c r="G28" s="297"/>
      <c r="H28" s="297"/>
      <c r="I28" s="297"/>
      <c r="J28" s="297"/>
      <c r="K28" s="180"/>
    </row>
    <row r="29" spans="2:11" customFormat="1" ht="12.75" customHeight="1">
      <c r="B29" s="183"/>
      <c r="C29" s="184"/>
      <c r="D29" s="184"/>
      <c r="E29" s="184"/>
      <c r="F29" s="184"/>
      <c r="G29" s="184"/>
      <c r="H29" s="184"/>
      <c r="I29" s="184"/>
      <c r="J29" s="184"/>
      <c r="K29" s="180"/>
    </row>
    <row r="30" spans="2:11" customFormat="1" ht="15" customHeight="1">
      <c r="B30" s="183"/>
      <c r="C30" s="184"/>
      <c r="D30" s="297" t="s">
        <v>1674</v>
      </c>
      <c r="E30" s="297"/>
      <c r="F30" s="297"/>
      <c r="G30" s="297"/>
      <c r="H30" s="297"/>
      <c r="I30" s="297"/>
      <c r="J30" s="297"/>
      <c r="K30" s="180"/>
    </row>
    <row r="31" spans="2:11" customFormat="1" ht="15" customHeight="1">
      <c r="B31" s="183"/>
      <c r="C31" s="184"/>
      <c r="D31" s="297" t="s">
        <v>1675</v>
      </c>
      <c r="E31" s="297"/>
      <c r="F31" s="297"/>
      <c r="G31" s="297"/>
      <c r="H31" s="297"/>
      <c r="I31" s="297"/>
      <c r="J31" s="297"/>
      <c r="K31" s="180"/>
    </row>
    <row r="32" spans="2:11" customFormat="1" ht="12.75" customHeight="1">
      <c r="B32" s="183"/>
      <c r="C32" s="184"/>
      <c r="D32" s="184"/>
      <c r="E32" s="184"/>
      <c r="F32" s="184"/>
      <c r="G32" s="184"/>
      <c r="H32" s="184"/>
      <c r="I32" s="184"/>
      <c r="J32" s="184"/>
      <c r="K32" s="180"/>
    </row>
    <row r="33" spans="2:11" customFormat="1" ht="15" customHeight="1">
      <c r="B33" s="183"/>
      <c r="C33" s="184"/>
      <c r="D33" s="297" t="s">
        <v>1676</v>
      </c>
      <c r="E33" s="297"/>
      <c r="F33" s="297"/>
      <c r="G33" s="297"/>
      <c r="H33" s="297"/>
      <c r="I33" s="297"/>
      <c r="J33" s="297"/>
      <c r="K33" s="180"/>
    </row>
    <row r="34" spans="2:11" customFormat="1" ht="15" customHeight="1">
      <c r="B34" s="183"/>
      <c r="C34" s="184"/>
      <c r="D34" s="297" t="s">
        <v>1677</v>
      </c>
      <c r="E34" s="297"/>
      <c r="F34" s="297"/>
      <c r="G34" s="297"/>
      <c r="H34" s="297"/>
      <c r="I34" s="297"/>
      <c r="J34" s="297"/>
      <c r="K34" s="180"/>
    </row>
    <row r="35" spans="2:11" customFormat="1" ht="15" customHeight="1">
      <c r="B35" s="183"/>
      <c r="C35" s="184"/>
      <c r="D35" s="297" t="s">
        <v>1678</v>
      </c>
      <c r="E35" s="297"/>
      <c r="F35" s="297"/>
      <c r="G35" s="297"/>
      <c r="H35" s="297"/>
      <c r="I35" s="297"/>
      <c r="J35" s="297"/>
      <c r="K35" s="180"/>
    </row>
    <row r="36" spans="2:11" customFormat="1" ht="15" customHeight="1">
      <c r="B36" s="183"/>
      <c r="C36" s="184"/>
      <c r="D36" s="182"/>
      <c r="E36" s="185" t="s">
        <v>126</v>
      </c>
      <c r="F36" s="182"/>
      <c r="G36" s="297" t="s">
        <v>1679</v>
      </c>
      <c r="H36" s="297"/>
      <c r="I36" s="297"/>
      <c r="J36" s="297"/>
      <c r="K36" s="180"/>
    </row>
    <row r="37" spans="2:11" customFormat="1" ht="30.75" customHeight="1">
      <c r="B37" s="183"/>
      <c r="C37" s="184"/>
      <c r="D37" s="182"/>
      <c r="E37" s="185" t="s">
        <v>1680</v>
      </c>
      <c r="F37" s="182"/>
      <c r="G37" s="297" t="s">
        <v>1681</v>
      </c>
      <c r="H37" s="297"/>
      <c r="I37" s="297"/>
      <c r="J37" s="297"/>
      <c r="K37" s="180"/>
    </row>
    <row r="38" spans="2:11" customFormat="1" ht="15" customHeight="1">
      <c r="B38" s="183"/>
      <c r="C38" s="184"/>
      <c r="D38" s="182"/>
      <c r="E38" s="185" t="s">
        <v>51</v>
      </c>
      <c r="F38" s="182"/>
      <c r="G38" s="297" t="s">
        <v>1682</v>
      </c>
      <c r="H38" s="297"/>
      <c r="I38" s="297"/>
      <c r="J38" s="297"/>
      <c r="K38" s="180"/>
    </row>
    <row r="39" spans="2:11" customFormat="1" ht="15" customHeight="1">
      <c r="B39" s="183"/>
      <c r="C39" s="184"/>
      <c r="D39" s="182"/>
      <c r="E39" s="185" t="s">
        <v>52</v>
      </c>
      <c r="F39" s="182"/>
      <c r="G39" s="297" t="s">
        <v>1683</v>
      </c>
      <c r="H39" s="297"/>
      <c r="I39" s="297"/>
      <c r="J39" s="297"/>
      <c r="K39" s="180"/>
    </row>
    <row r="40" spans="2:11" customFormat="1" ht="15" customHeight="1">
      <c r="B40" s="183"/>
      <c r="C40" s="184"/>
      <c r="D40" s="182"/>
      <c r="E40" s="185" t="s">
        <v>127</v>
      </c>
      <c r="F40" s="182"/>
      <c r="G40" s="297" t="s">
        <v>1684</v>
      </c>
      <c r="H40" s="297"/>
      <c r="I40" s="297"/>
      <c r="J40" s="297"/>
      <c r="K40" s="180"/>
    </row>
    <row r="41" spans="2:11" customFormat="1" ht="15" customHeight="1">
      <c r="B41" s="183"/>
      <c r="C41" s="184"/>
      <c r="D41" s="182"/>
      <c r="E41" s="185" t="s">
        <v>128</v>
      </c>
      <c r="F41" s="182"/>
      <c r="G41" s="297" t="s">
        <v>1685</v>
      </c>
      <c r="H41" s="297"/>
      <c r="I41" s="297"/>
      <c r="J41" s="297"/>
      <c r="K41" s="180"/>
    </row>
    <row r="42" spans="2:11" customFormat="1" ht="15" customHeight="1">
      <c r="B42" s="183"/>
      <c r="C42" s="184"/>
      <c r="D42" s="182"/>
      <c r="E42" s="185" t="s">
        <v>1686</v>
      </c>
      <c r="F42" s="182"/>
      <c r="G42" s="297" t="s">
        <v>1687</v>
      </c>
      <c r="H42" s="297"/>
      <c r="I42" s="297"/>
      <c r="J42" s="297"/>
      <c r="K42" s="180"/>
    </row>
    <row r="43" spans="2:11" customFormat="1" ht="15" customHeight="1">
      <c r="B43" s="183"/>
      <c r="C43" s="184"/>
      <c r="D43" s="182"/>
      <c r="E43" s="185"/>
      <c r="F43" s="182"/>
      <c r="G43" s="297" t="s">
        <v>1688</v>
      </c>
      <c r="H43" s="297"/>
      <c r="I43" s="297"/>
      <c r="J43" s="297"/>
      <c r="K43" s="180"/>
    </row>
    <row r="44" spans="2:11" customFormat="1" ht="15" customHeight="1">
      <c r="B44" s="183"/>
      <c r="C44" s="184"/>
      <c r="D44" s="182"/>
      <c r="E44" s="185" t="s">
        <v>1689</v>
      </c>
      <c r="F44" s="182"/>
      <c r="G44" s="297" t="s">
        <v>1690</v>
      </c>
      <c r="H44" s="297"/>
      <c r="I44" s="297"/>
      <c r="J44" s="297"/>
      <c r="K44" s="180"/>
    </row>
    <row r="45" spans="2:11" customFormat="1" ht="15" customHeight="1">
      <c r="B45" s="183"/>
      <c r="C45" s="184"/>
      <c r="D45" s="182"/>
      <c r="E45" s="185" t="s">
        <v>130</v>
      </c>
      <c r="F45" s="182"/>
      <c r="G45" s="297" t="s">
        <v>1691</v>
      </c>
      <c r="H45" s="297"/>
      <c r="I45" s="297"/>
      <c r="J45" s="297"/>
      <c r="K45" s="180"/>
    </row>
    <row r="46" spans="2:11" customFormat="1" ht="12.75" customHeight="1">
      <c r="B46" s="183"/>
      <c r="C46" s="184"/>
      <c r="D46" s="182"/>
      <c r="E46" s="182"/>
      <c r="F46" s="182"/>
      <c r="G46" s="182"/>
      <c r="H46" s="182"/>
      <c r="I46" s="182"/>
      <c r="J46" s="182"/>
      <c r="K46" s="180"/>
    </row>
    <row r="47" spans="2:11" customFormat="1" ht="15" customHeight="1">
      <c r="B47" s="183"/>
      <c r="C47" s="184"/>
      <c r="D47" s="297" t="s">
        <v>1692</v>
      </c>
      <c r="E47" s="297"/>
      <c r="F47" s="297"/>
      <c r="G47" s="297"/>
      <c r="H47" s="297"/>
      <c r="I47" s="297"/>
      <c r="J47" s="297"/>
      <c r="K47" s="180"/>
    </row>
    <row r="48" spans="2:11" customFormat="1" ht="15" customHeight="1">
      <c r="B48" s="183"/>
      <c r="C48" s="184"/>
      <c r="D48" s="184"/>
      <c r="E48" s="297" t="s">
        <v>1693</v>
      </c>
      <c r="F48" s="297"/>
      <c r="G48" s="297"/>
      <c r="H48" s="297"/>
      <c r="I48" s="297"/>
      <c r="J48" s="297"/>
      <c r="K48" s="180"/>
    </row>
    <row r="49" spans="2:11" customFormat="1" ht="15" customHeight="1">
      <c r="B49" s="183"/>
      <c r="C49" s="184"/>
      <c r="D49" s="184"/>
      <c r="E49" s="297" t="s">
        <v>1694</v>
      </c>
      <c r="F49" s="297"/>
      <c r="G49" s="297"/>
      <c r="H49" s="297"/>
      <c r="I49" s="297"/>
      <c r="J49" s="297"/>
      <c r="K49" s="180"/>
    </row>
    <row r="50" spans="2:11" customFormat="1" ht="15" customHeight="1">
      <c r="B50" s="183"/>
      <c r="C50" s="184"/>
      <c r="D50" s="184"/>
      <c r="E50" s="297" t="s">
        <v>1695</v>
      </c>
      <c r="F50" s="297"/>
      <c r="G50" s="297"/>
      <c r="H50" s="297"/>
      <c r="I50" s="297"/>
      <c r="J50" s="297"/>
      <c r="K50" s="180"/>
    </row>
    <row r="51" spans="2:11" customFormat="1" ht="15" customHeight="1">
      <c r="B51" s="183"/>
      <c r="C51" s="184"/>
      <c r="D51" s="297" t="s">
        <v>1696</v>
      </c>
      <c r="E51" s="297"/>
      <c r="F51" s="297"/>
      <c r="G51" s="297"/>
      <c r="H51" s="297"/>
      <c r="I51" s="297"/>
      <c r="J51" s="297"/>
      <c r="K51" s="180"/>
    </row>
    <row r="52" spans="2:11" customFormat="1" ht="25.5" customHeight="1">
      <c r="B52" s="179"/>
      <c r="C52" s="299" t="s">
        <v>1697</v>
      </c>
      <c r="D52" s="299"/>
      <c r="E52" s="299"/>
      <c r="F52" s="299"/>
      <c r="G52" s="299"/>
      <c r="H52" s="299"/>
      <c r="I52" s="299"/>
      <c r="J52" s="299"/>
      <c r="K52" s="180"/>
    </row>
    <row r="53" spans="2:11" customFormat="1" ht="5.25" customHeight="1">
      <c r="B53" s="179"/>
      <c r="C53" s="181"/>
      <c r="D53" s="181"/>
      <c r="E53" s="181"/>
      <c r="F53" s="181"/>
      <c r="G53" s="181"/>
      <c r="H53" s="181"/>
      <c r="I53" s="181"/>
      <c r="J53" s="181"/>
      <c r="K53" s="180"/>
    </row>
    <row r="54" spans="2:11" customFormat="1" ht="15" customHeight="1">
      <c r="B54" s="179"/>
      <c r="C54" s="297" t="s">
        <v>1698</v>
      </c>
      <c r="D54" s="297"/>
      <c r="E54" s="297"/>
      <c r="F54" s="297"/>
      <c r="G54" s="297"/>
      <c r="H54" s="297"/>
      <c r="I54" s="297"/>
      <c r="J54" s="297"/>
      <c r="K54" s="180"/>
    </row>
    <row r="55" spans="2:11" customFormat="1" ht="15" customHeight="1">
      <c r="B55" s="179"/>
      <c r="C55" s="297" t="s">
        <v>1699</v>
      </c>
      <c r="D55" s="297"/>
      <c r="E55" s="297"/>
      <c r="F55" s="297"/>
      <c r="G55" s="297"/>
      <c r="H55" s="297"/>
      <c r="I55" s="297"/>
      <c r="J55" s="297"/>
      <c r="K55" s="180"/>
    </row>
    <row r="56" spans="2:11" customFormat="1" ht="12.75" customHeight="1">
      <c r="B56" s="179"/>
      <c r="C56" s="182"/>
      <c r="D56" s="182"/>
      <c r="E56" s="182"/>
      <c r="F56" s="182"/>
      <c r="G56" s="182"/>
      <c r="H56" s="182"/>
      <c r="I56" s="182"/>
      <c r="J56" s="182"/>
      <c r="K56" s="180"/>
    </row>
    <row r="57" spans="2:11" customFormat="1" ht="15" customHeight="1">
      <c r="B57" s="179"/>
      <c r="C57" s="297" t="s">
        <v>1700</v>
      </c>
      <c r="D57" s="297"/>
      <c r="E57" s="297"/>
      <c r="F57" s="297"/>
      <c r="G57" s="297"/>
      <c r="H57" s="297"/>
      <c r="I57" s="297"/>
      <c r="J57" s="297"/>
      <c r="K57" s="180"/>
    </row>
    <row r="58" spans="2:11" customFormat="1" ht="15" customHeight="1">
      <c r="B58" s="179"/>
      <c r="C58" s="184"/>
      <c r="D58" s="297" t="s">
        <v>1701</v>
      </c>
      <c r="E58" s="297"/>
      <c r="F58" s="297"/>
      <c r="G58" s="297"/>
      <c r="H58" s="297"/>
      <c r="I58" s="297"/>
      <c r="J58" s="297"/>
      <c r="K58" s="180"/>
    </row>
    <row r="59" spans="2:11" customFormat="1" ht="15" customHeight="1">
      <c r="B59" s="179"/>
      <c r="C59" s="184"/>
      <c r="D59" s="297" t="s">
        <v>1702</v>
      </c>
      <c r="E59" s="297"/>
      <c r="F59" s="297"/>
      <c r="G59" s="297"/>
      <c r="H59" s="297"/>
      <c r="I59" s="297"/>
      <c r="J59" s="297"/>
      <c r="K59" s="180"/>
    </row>
    <row r="60" spans="2:11" customFormat="1" ht="15" customHeight="1">
      <c r="B60" s="179"/>
      <c r="C60" s="184"/>
      <c r="D60" s="297" t="s">
        <v>1703</v>
      </c>
      <c r="E60" s="297"/>
      <c r="F60" s="297"/>
      <c r="G60" s="297"/>
      <c r="H60" s="297"/>
      <c r="I60" s="297"/>
      <c r="J60" s="297"/>
      <c r="K60" s="180"/>
    </row>
    <row r="61" spans="2:11" customFormat="1" ht="15" customHeight="1">
      <c r="B61" s="179"/>
      <c r="C61" s="184"/>
      <c r="D61" s="297" t="s">
        <v>1704</v>
      </c>
      <c r="E61" s="297"/>
      <c r="F61" s="297"/>
      <c r="G61" s="297"/>
      <c r="H61" s="297"/>
      <c r="I61" s="297"/>
      <c r="J61" s="297"/>
      <c r="K61" s="180"/>
    </row>
    <row r="62" spans="2:11" customFormat="1" ht="15" customHeight="1">
      <c r="B62" s="179"/>
      <c r="C62" s="184"/>
      <c r="D62" s="298" t="s">
        <v>1705</v>
      </c>
      <c r="E62" s="298"/>
      <c r="F62" s="298"/>
      <c r="G62" s="298"/>
      <c r="H62" s="298"/>
      <c r="I62" s="298"/>
      <c r="J62" s="298"/>
      <c r="K62" s="180"/>
    </row>
    <row r="63" spans="2:11" customFormat="1" ht="15" customHeight="1">
      <c r="B63" s="179"/>
      <c r="C63" s="184"/>
      <c r="D63" s="297" t="s">
        <v>1706</v>
      </c>
      <c r="E63" s="297"/>
      <c r="F63" s="297"/>
      <c r="G63" s="297"/>
      <c r="H63" s="297"/>
      <c r="I63" s="297"/>
      <c r="J63" s="297"/>
      <c r="K63" s="180"/>
    </row>
    <row r="64" spans="2:11" customFormat="1" ht="12.75" customHeight="1">
      <c r="B64" s="179"/>
      <c r="C64" s="184"/>
      <c r="D64" s="184"/>
      <c r="E64" s="187"/>
      <c r="F64" s="184"/>
      <c r="G64" s="184"/>
      <c r="H64" s="184"/>
      <c r="I64" s="184"/>
      <c r="J64" s="184"/>
      <c r="K64" s="180"/>
    </row>
    <row r="65" spans="2:11" customFormat="1" ht="15" customHeight="1">
      <c r="B65" s="179"/>
      <c r="C65" s="184"/>
      <c r="D65" s="297" t="s">
        <v>1707</v>
      </c>
      <c r="E65" s="297"/>
      <c r="F65" s="297"/>
      <c r="G65" s="297"/>
      <c r="H65" s="297"/>
      <c r="I65" s="297"/>
      <c r="J65" s="297"/>
      <c r="K65" s="180"/>
    </row>
    <row r="66" spans="2:11" customFormat="1" ht="15" customHeight="1">
      <c r="B66" s="179"/>
      <c r="C66" s="184"/>
      <c r="D66" s="298" t="s">
        <v>1708</v>
      </c>
      <c r="E66" s="298"/>
      <c r="F66" s="298"/>
      <c r="G66" s="298"/>
      <c r="H66" s="298"/>
      <c r="I66" s="298"/>
      <c r="J66" s="298"/>
      <c r="K66" s="180"/>
    </row>
    <row r="67" spans="2:11" customFormat="1" ht="15" customHeight="1">
      <c r="B67" s="179"/>
      <c r="C67" s="184"/>
      <c r="D67" s="297" t="s">
        <v>1709</v>
      </c>
      <c r="E67" s="297"/>
      <c r="F67" s="297"/>
      <c r="G67" s="297"/>
      <c r="H67" s="297"/>
      <c r="I67" s="297"/>
      <c r="J67" s="297"/>
      <c r="K67" s="180"/>
    </row>
    <row r="68" spans="2:11" customFormat="1" ht="15" customHeight="1">
      <c r="B68" s="179"/>
      <c r="C68" s="184"/>
      <c r="D68" s="297" t="s">
        <v>1710</v>
      </c>
      <c r="E68" s="297"/>
      <c r="F68" s="297"/>
      <c r="G68" s="297"/>
      <c r="H68" s="297"/>
      <c r="I68" s="297"/>
      <c r="J68" s="297"/>
      <c r="K68" s="180"/>
    </row>
    <row r="69" spans="2:11" customFormat="1" ht="15" customHeight="1">
      <c r="B69" s="179"/>
      <c r="C69" s="184"/>
      <c r="D69" s="297" t="s">
        <v>1711</v>
      </c>
      <c r="E69" s="297"/>
      <c r="F69" s="297"/>
      <c r="G69" s="297"/>
      <c r="H69" s="297"/>
      <c r="I69" s="297"/>
      <c r="J69" s="297"/>
      <c r="K69" s="180"/>
    </row>
    <row r="70" spans="2:11" customFormat="1" ht="15" customHeight="1">
      <c r="B70" s="179"/>
      <c r="C70" s="184"/>
      <c r="D70" s="297" t="s">
        <v>1712</v>
      </c>
      <c r="E70" s="297"/>
      <c r="F70" s="297"/>
      <c r="G70" s="297"/>
      <c r="H70" s="297"/>
      <c r="I70" s="297"/>
      <c r="J70" s="297"/>
      <c r="K70" s="180"/>
    </row>
    <row r="71" spans="2:11" customFormat="1" ht="12.75" customHeight="1">
      <c r="B71" s="188"/>
      <c r="C71" s="189"/>
      <c r="D71" s="189"/>
      <c r="E71" s="189"/>
      <c r="F71" s="189"/>
      <c r="G71" s="189"/>
      <c r="H71" s="189"/>
      <c r="I71" s="189"/>
      <c r="J71" s="189"/>
      <c r="K71" s="190"/>
    </row>
    <row r="72" spans="2:11" customFormat="1" ht="18.75" customHeight="1">
      <c r="B72" s="191"/>
      <c r="C72" s="191"/>
      <c r="D72" s="191"/>
      <c r="E72" s="191"/>
      <c r="F72" s="191"/>
      <c r="G72" s="191"/>
      <c r="H72" s="191"/>
      <c r="I72" s="191"/>
      <c r="J72" s="191"/>
      <c r="K72" s="192"/>
    </row>
    <row r="73" spans="2:11" customFormat="1" ht="18.75" customHeight="1">
      <c r="B73" s="192"/>
      <c r="C73" s="192"/>
      <c r="D73" s="192"/>
      <c r="E73" s="192"/>
      <c r="F73" s="192"/>
      <c r="G73" s="192"/>
      <c r="H73" s="192"/>
      <c r="I73" s="192"/>
      <c r="J73" s="192"/>
      <c r="K73" s="192"/>
    </row>
    <row r="74" spans="2:11" customFormat="1" ht="7.5" customHeight="1">
      <c r="B74" s="193"/>
      <c r="C74" s="194"/>
      <c r="D74" s="194"/>
      <c r="E74" s="194"/>
      <c r="F74" s="194"/>
      <c r="G74" s="194"/>
      <c r="H74" s="194"/>
      <c r="I74" s="194"/>
      <c r="J74" s="194"/>
      <c r="K74" s="195"/>
    </row>
    <row r="75" spans="2:11" customFormat="1" ht="45" customHeight="1">
      <c r="B75" s="196"/>
      <c r="C75" s="296" t="s">
        <v>1713</v>
      </c>
      <c r="D75" s="296"/>
      <c r="E75" s="296"/>
      <c r="F75" s="296"/>
      <c r="G75" s="296"/>
      <c r="H75" s="296"/>
      <c r="I75" s="296"/>
      <c r="J75" s="296"/>
      <c r="K75" s="197"/>
    </row>
    <row r="76" spans="2:11" customFormat="1" ht="17.25" customHeight="1">
      <c r="B76" s="196"/>
      <c r="C76" s="198" t="s">
        <v>1714</v>
      </c>
      <c r="D76" s="198"/>
      <c r="E76" s="198"/>
      <c r="F76" s="198" t="s">
        <v>1715</v>
      </c>
      <c r="G76" s="199"/>
      <c r="H76" s="198" t="s">
        <v>52</v>
      </c>
      <c r="I76" s="198" t="s">
        <v>55</v>
      </c>
      <c r="J76" s="198" t="s">
        <v>1716</v>
      </c>
      <c r="K76" s="197"/>
    </row>
    <row r="77" spans="2:11" customFormat="1" ht="17.25" customHeight="1">
      <c r="B77" s="196"/>
      <c r="C77" s="200" t="s">
        <v>1717</v>
      </c>
      <c r="D77" s="200"/>
      <c r="E77" s="200"/>
      <c r="F77" s="201" t="s">
        <v>1718</v>
      </c>
      <c r="G77" s="202"/>
      <c r="H77" s="200"/>
      <c r="I77" s="200"/>
      <c r="J77" s="200" t="s">
        <v>1719</v>
      </c>
      <c r="K77" s="197"/>
    </row>
    <row r="78" spans="2:11" customFormat="1" ht="5.25" customHeight="1">
      <c r="B78" s="196"/>
      <c r="C78" s="203"/>
      <c r="D78" s="203"/>
      <c r="E78" s="203"/>
      <c r="F78" s="203"/>
      <c r="G78" s="204"/>
      <c r="H78" s="203"/>
      <c r="I78" s="203"/>
      <c r="J78" s="203"/>
      <c r="K78" s="197"/>
    </row>
    <row r="79" spans="2:11" customFormat="1" ht="15" customHeight="1">
      <c r="B79" s="196"/>
      <c r="C79" s="185" t="s">
        <v>51</v>
      </c>
      <c r="D79" s="203"/>
      <c r="E79" s="203"/>
      <c r="F79" s="205" t="s">
        <v>1720</v>
      </c>
      <c r="G79" s="204"/>
      <c r="H79" s="185" t="s">
        <v>1721</v>
      </c>
      <c r="I79" s="185" t="s">
        <v>1722</v>
      </c>
      <c r="J79" s="185">
        <v>20</v>
      </c>
      <c r="K79" s="197"/>
    </row>
    <row r="80" spans="2:11" customFormat="1" ht="15" customHeight="1">
      <c r="B80" s="196"/>
      <c r="C80" s="185" t="s">
        <v>1723</v>
      </c>
      <c r="D80" s="185"/>
      <c r="E80" s="185"/>
      <c r="F80" s="205" t="s">
        <v>1720</v>
      </c>
      <c r="G80" s="204"/>
      <c r="H80" s="185" t="s">
        <v>1724</v>
      </c>
      <c r="I80" s="185" t="s">
        <v>1722</v>
      </c>
      <c r="J80" s="185">
        <v>120</v>
      </c>
      <c r="K80" s="197"/>
    </row>
    <row r="81" spans="2:11" customFormat="1" ht="15" customHeight="1">
      <c r="B81" s="206"/>
      <c r="C81" s="185" t="s">
        <v>1725</v>
      </c>
      <c r="D81" s="185"/>
      <c r="E81" s="185"/>
      <c r="F81" s="205" t="s">
        <v>1726</v>
      </c>
      <c r="G81" s="204"/>
      <c r="H81" s="185" t="s">
        <v>1727</v>
      </c>
      <c r="I81" s="185" t="s">
        <v>1722</v>
      </c>
      <c r="J81" s="185">
        <v>50</v>
      </c>
      <c r="K81" s="197"/>
    </row>
    <row r="82" spans="2:11" customFormat="1" ht="15" customHeight="1">
      <c r="B82" s="206"/>
      <c r="C82" s="185" t="s">
        <v>1728</v>
      </c>
      <c r="D82" s="185"/>
      <c r="E82" s="185"/>
      <c r="F82" s="205" t="s">
        <v>1720</v>
      </c>
      <c r="G82" s="204"/>
      <c r="H82" s="185" t="s">
        <v>1729</v>
      </c>
      <c r="I82" s="185" t="s">
        <v>1730</v>
      </c>
      <c r="J82" s="185"/>
      <c r="K82" s="197"/>
    </row>
    <row r="83" spans="2:11" customFormat="1" ht="15" customHeight="1">
      <c r="B83" s="206"/>
      <c r="C83" s="185" t="s">
        <v>1731</v>
      </c>
      <c r="D83" s="185"/>
      <c r="E83" s="185"/>
      <c r="F83" s="205" t="s">
        <v>1726</v>
      </c>
      <c r="G83" s="185"/>
      <c r="H83" s="185" t="s">
        <v>1732</v>
      </c>
      <c r="I83" s="185" t="s">
        <v>1722</v>
      </c>
      <c r="J83" s="185">
        <v>15</v>
      </c>
      <c r="K83" s="197"/>
    </row>
    <row r="84" spans="2:11" customFormat="1" ht="15" customHeight="1">
      <c r="B84" s="206"/>
      <c r="C84" s="185" t="s">
        <v>1733</v>
      </c>
      <c r="D84" s="185"/>
      <c r="E84" s="185"/>
      <c r="F84" s="205" t="s">
        <v>1726</v>
      </c>
      <c r="G84" s="185"/>
      <c r="H84" s="185" t="s">
        <v>1734</v>
      </c>
      <c r="I84" s="185" t="s">
        <v>1722</v>
      </c>
      <c r="J84" s="185">
        <v>15</v>
      </c>
      <c r="K84" s="197"/>
    </row>
    <row r="85" spans="2:11" customFormat="1" ht="15" customHeight="1">
      <c r="B85" s="206"/>
      <c r="C85" s="185" t="s">
        <v>1735</v>
      </c>
      <c r="D85" s="185"/>
      <c r="E85" s="185"/>
      <c r="F85" s="205" t="s">
        <v>1726</v>
      </c>
      <c r="G85" s="185"/>
      <c r="H85" s="185" t="s">
        <v>1736</v>
      </c>
      <c r="I85" s="185" t="s">
        <v>1722</v>
      </c>
      <c r="J85" s="185">
        <v>20</v>
      </c>
      <c r="K85" s="197"/>
    </row>
    <row r="86" spans="2:11" customFormat="1" ht="15" customHeight="1">
      <c r="B86" s="206"/>
      <c r="C86" s="185" t="s">
        <v>1737</v>
      </c>
      <c r="D86" s="185"/>
      <c r="E86" s="185"/>
      <c r="F86" s="205" t="s">
        <v>1726</v>
      </c>
      <c r="G86" s="185"/>
      <c r="H86" s="185" t="s">
        <v>1738</v>
      </c>
      <c r="I86" s="185" t="s">
        <v>1722</v>
      </c>
      <c r="J86" s="185">
        <v>20</v>
      </c>
      <c r="K86" s="197"/>
    </row>
    <row r="87" spans="2:11" customFormat="1" ht="15" customHeight="1">
      <c r="B87" s="206"/>
      <c r="C87" s="185" t="s">
        <v>1739</v>
      </c>
      <c r="D87" s="185"/>
      <c r="E87" s="185"/>
      <c r="F87" s="205" t="s">
        <v>1726</v>
      </c>
      <c r="G87" s="204"/>
      <c r="H87" s="185" t="s">
        <v>1740</v>
      </c>
      <c r="I87" s="185" t="s">
        <v>1722</v>
      </c>
      <c r="J87" s="185">
        <v>50</v>
      </c>
      <c r="K87" s="197"/>
    </row>
    <row r="88" spans="2:11" customFormat="1" ht="15" customHeight="1">
      <c r="B88" s="206"/>
      <c r="C88" s="185" t="s">
        <v>1741</v>
      </c>
      <c r="D88" s="185"/>
      <c r="E88" s="185"/>
      <c r="F88" s="205" t="s">
        <v>1726</v>
      </c>
      <c r="G88" s="204"/>
      <c r="H88" s="185" t="s">
        <v>1742</v>
      </c>
      <c r="I88" s="185" t="s">
        <v>1722</v>
      </c>
      <c r="J88" s="185">
        <v>20</v>
      </c>
      <c r="K88" s="197"/>
    </row>
    <row r="89" spans="2:11" customFormat="1" ht="15" customHeight="1">
      <c r="B89" s="206"/>
      <c r="C89" s="185" t="s">
        <v>1743</v>
      </c>
      <c r="D89" s="185"/>
      <c r="E89" s="185"/>
      <c r="F89" s="205" t="s">
        <v>1726</v>
      </c>
      <c r="G89" s="204"/>
      <c r="H89" s="185" t="s">
        <v>1744</v>
      </c>
      <c r="I89" s="185" t="s">
        <v>1722</v>
      </c>
      <c r="J89" s="185">
        <v>20</v>
      </c>
      <c r="K89" s="197"/>
    </row>
    <row r="90" spans="2:11" customFormat="1" ht="15" customHeight="1">
      <c r="B90" s="206"/>
      <c r="C90" s="185" t="s">
        <v>1745</v>
      </c>
      <c r="D90" s="185"/>
      <c r="E90" s="185"/>
      <c r="F90" s="205" t="s">
        <v>1726</v>
      </c>
      <c r="G90" s="204"/>
      <c r="H90" s="185" t="s">
        <v>1746</v>
      </c>
      <c r="I90" s="185" t="s">
        <v>1722</v>
      </c>
      <c r="J90" s="185">
        <v>50</v>
      </c>
      <c r="K90" s="197"/>
    </row>
    <row r="91" spans="2:11" customFormat="1" ht="15" customHeight="1">
      <c r="B91" s="206"/>
      <c r="C91" s="185" t="s">
        <v>1747</v>
      </c>
      <c r="D91" s="185"/>
      <c r="E91" s="185"/>
      <c r="F91" s="205" t="s">
        <v>1726</v>
      </c>
      <c r="G91" s="204"/>
      <c r="H91" s="185" t="s">
        <v>1747</v>
      </c>
      <c r="I91" s="185" t="s">
        <v>1722</v>
      </c>
      <c r="J91" s="185">
        <v>50</v>
      </c>
      <c r="K91" s="197"/>
    </row>
    <row r="92" spans="2:11" customFormat="1" ht="15" customHeight="1">
      <c r="B92" s="206"/>
      <c r="C92" s="185" t="s">
        <v>1748</v>
      </c>
      <c r="D92" s="185"/>
      <c r="E92" s="185"/>
      <c r="F92" s="205" t="s">
        <v>1726</v>
      </c>
      <c r="G92" s="204"/>
      <c r="H92" s="185" t="s">
        <v>1749</v>
      </c>
      <c r="I92" s="185" t="s">
        <v>1722</v>
      </c>
      <c r="J92" s="185">
        <v>255</v>
      </c>
      <c r="K92" s="197"/>
    </row>
    <row r="93" spans="2:11" customFormat="1" ht="15" customHeight="1">
      <c r="B93" s="206"/>
      <c r="C93" s="185" t="s">
        <v>1750</v>
      </c>
      <c r="D93" s="185"/>
      <c r="E93" s="185"/>
      <c r="F93" s="205" t="s">
        <v>1720</v>
      </c>
      <c r="G93" s="204"/>
      <c r="H93" s="185" t="s">
        <v>1751</v>
      </c>
      <c r="I93" s="185" t="s">
        <v>1752</v>
      </c>
      <c r="J93" s="185"/>
      <c r="K93" s="197"/>
    </row>
    <row r="94" spans="2:11" customFormat="1" ht="15" customHeight="1">
      <c r="B94" s="206"/>
      <c r="C94" s="185" t="s">
        <v>1753</v>
      </c>
      <c r="D94" s="185"/>
      <c r="E94" s="185"/>
      <c r="F94" s="205" t="s">
        <v>1720</v>
      </c>
      <c r="G94" s="204"/>
      <c r="H94" s="185" t="s">
        <v>1754</v>
      </c>
      <c r="I94" s="185" t="s">
        <v>1755</v>
      </c>
      <c r="J94" s="185"/>
      <c r="K94" s="197"/>
    </row>
    <row r="95" spans="2:11" customFormat="1" ht="15" customHeight="1">
      <c r="B95" s="206"/>
      <c r="C95" s="185" t="s">
        <v>1756</v>
      </c>
      <c r="D95" s="185"/>
      <c r="E95" s="185"/>
      <c r="F95" s="205" t="s">
        <v>1720</v>
      </c>
      <c r="G95" s="204"/>
      <c r="H95" s="185" t="s">
        <v>1756</v>
      </c>
      <c r="I95" s="185" t="s">
        <v>1755</v>
      </c>
      <c r="J95" s="185"/>
      <c r="K95" s="197"/>
    </row>
    <row r="96" spans="2:11" customFormat="1" ht="15" customHeight="1">
      <c r="B96" s="206"/>
      <c r="C96" s="185" t="s">
        <v>36</v>
      </c>
      <c r="D96" s="185"/>
      <c r="E96" s="185"/>
      <c r="F96" s="205" t="s">
        <v>1720</v>
      </c>
      <c r="G96" s="204"/>
      <c r="H96" s="185" t="s">
        <v>1757</v>
      </c>
      <c r="I96" s="185" t="s">
        <v>1755</v>
      </c>
      <c r="J96" s="185"/>
      <c r="K96" s="197"/>
    </row>
    <row r="97" spans="2:11" customFormat="1" ht="15" customHeight="1">
      <c r="B97" s="206"/>
      <c r="C97" s="185" t="s">
        <v>46</v>
      </c>
      <c r="D97" s="185"/>
      <c r="E97" s="185"/>
      <c r="F97" s="205" t="s">
        <v>1720</v>
      </c>
      <c r="G97" s="204"/>
      <c r="H97" s="185" t="s">
        <v>1758</v>
      </c>
      <c r="I97" s="185" t="s">
        <v>1755</v>
      </c>
      <c r="J97" s="185"/>
      <c r="K97" s="197"/>
    </row>
    <row r="98" spans="2:11" customFormat="1" ht="15" customHeight="1">
      <c r="B98" s="207"/>
      <c r="C98" s="208"/>
      <c r="D98" s="208"/>
      <c r="E98" s="208"/>
      <c r="F98" s="208"/>
      <c r="G98" s="208"/>
      <c r="H98" s="208"/>
      <c r="I98" s="208"/>
      <c r="J98" s="208"/>
      <c r="K98" s="209"/>
    </row>
    <row r="99" spans="2:11" customFormat="1" ht="18.75" customHeight="1">
      <c r="B99" s="210"/>
      <c r="C99" s="211"/>
      <c r="D99" s="211"/>
      <c r="E99" s="211"/>
      <c r="F99" s="211"/>
      <c r="G99" s="211"/>
      <c r="H99" s="211"/>
      <c r="I99" s="211"/>
      <c r="J99" s="211"/>
      <c r="K99" s="210"/>
    </row>
    <row r="100" spans="2:11" customFormat="1" ht="18.75" customHeight="1"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</row>
    <row r="101" spans="2:11" customFormat="1" ht="7.5" customHeight="1">
      <c r="B101" s="193"/>
      <c r="C101" s="194"/>
      <c r="D101" s="194"/>
      <c r="E101" s="194"/>
      <c r="F101" s="194"/>
      <c r="G101" s="194"/>
      <c r="H101" s="194"/>
      <c r="I101" s="194"/>
      <c r="J101" s="194"/>
      <c r="K101" s="195"/>
    </row>
    <row r="102" spans="2:11" customFormat="1" ht="45" customHeight="1">
      <c r="B102" s="196"/>
      <c r="C102" s="296" t="s">
        <v>1759</v>
      </c>
      <c r="D102" s="296"/>
      <c r="E102" s="296"/>
      <c r="F102" s="296"/>
      <c r="G102" s="296"/>
      <c r="H102" s="296"/>
      <c r="I102" s="296"/>
      <c r="J102" s="296"/>
      <c r="K102" s="197"/>
    </row>
    <row r="103" spans="2:11" customFormat="1" ht="17.25" customHeight="1">
      <c r="B103" s="196"/>
      <c r="C103" s="198" t="s">
        <v>1714</v>
      </c>
      <c r="D103" s="198"/>
      <c r="E103" s="198"/>
      <c r="F103" s="198" t="s">
        <v>1715</v>
      </c>
      <c r="G103" s="199"/>
      <c r="H103" s="198" t="s">
        <v>52</v>
      </c>
      <c r="I103" s="198" t="s">
        <v>55</v>
      </c>
      <c r="J103" s="198" t="s">
        <v>1716</v>
      </c>
      <c r="K103" s="197"/>
    </row>
    <row r="104" spans="2:11" customFormat="1" ht="17.25" customHeight="1">
      <c r="B104" s="196"/>
      <c r="C104" s="200" t="s">
        <v>1717</v>
      </c>
      <c r="D104" s="200"/>
      <c r="E104" s="200"/>
      <c r="F104" s="201" t="s">
        <v>1718</v>
      </c>
      <c r="G104" s="202"/>
      <c r="H104" s="200"/>
      <c r="I104" s="200"/>
      <c r="J104" s="200" t="s">
        <v>1719</v>
      </c>
      <c r="K104" s="197"/>
    </row>
    <row r="105" spans="2:11" customFormat="1" ht="5.25" customHeight="1">
      <c r="B105" s="196"/>
      <c r="C105" s="198"/>
      <c r="D105" s="198"/>
      <c r="E105" s="198"/>
      <c r="F105" s="198"/>
      <c r="G105" s="212"/>
      <c r="H105" s="198"/>
      <c r="I105" s="198"/>
      <c r="J105" s="198"/>
      <c r="K105" s="197"/>
    </row>
    <row r="106" spans="2:11" customFormat="1" ht="15" customHeight="1">
      <c r="B106" s="196"/>
      <c r="C106" s="185" t="s">
        <v>51</v>
      </c>
      <c r="D106" s="203"/>
      <c r="E106" s="203"/>
      <c r="F106" s="205" t="s">
        <v>1720</v>
      </c>
      <c r="G106" s="212"/>
      <c r="H106" s="185" t="s">
        <v>1760</v>
      </c>
      <c r="I106" s="185" t="s">
        <v>1722</v>
      </c>
      <c r="J106" s="185">
        <v>20</v>
      </c>
      <c r="K106" s="197"/>
    </row>
    <row r="107" spans="2:11" customFormat="1" ht="15" customHeight="1">
      <c r="B107" s="196"/>
      <c r="C107" s="185" t="s">
        <v>1723</v>
      </c>
      <c r="D107" s="185"/>
      <c r="E107" s="185"/>
      <c r="F107" s="205" t="s">
        <v>1720</v>
      </c>
      <c r="G107" s="185"/>
      <c r="H107" s="185" t="s">
        <v>1760</v>
      </c>
      <c r="I107" s="185" t="s">
        <v>1722</v>
      </c>
      <c r="J107" s="185">
        <v>120</v>
      </c>
      <c r="K107" s="197"/>
    </row>
    <row r="108" spans="2:11" customFormat="1" ht="15" customHeight="1">
      <c r="B108" s="206"/>
      <c r="C108" s="185" t="s">
        <v>1725</v>
      </c>
      <c r="D108" s="185"/>
      <c r="E108" s="185"/>
      <c r="F108" s="205" t="s">
        <v>1726</v>
      </c>
      <c r="G108" s="185"/>
      <c r="H108" s="185" t="s">
        <v>1760</v>
      </c>
      <c r="I108" s="185" t="s">
        <v>1722</v>
      </c>
      <c r="J108" s="185">
        <v>50</v>
      </c>
      <c r="K108" s="197"/>
    </row>
    <row r="109" spans="2:11" customFormat="1" ht="15" customHeight="1">
      <c r="B109" s="206"/>
      <c r="C109" s="185" t="s">
        <v>1728</v>
      </c>
      <c r="D109" s="185"/>
      <c r="E109" s="185"/>
      <c r="F109" s="205" t="s">
        <v>1720</v>
      </c>
      <c r="G109" s="185"/>
      <c r="H109" s="185" t="s">
        <v>1760</v>
      </c>
      <c r="I109" s="185" t="s">
        <v>1730</v>
      </c>
      <c r="J109" s="185"/>
      <c r="K109" s="197"/>
    </row>
    <row r="110" spans="2:11" customFormat="1" ht="15" customHeight="1">
      <c r="B110" s="206"/>
      <c r="C110" s="185" t="s">
        <v>1739</v>
      </c>
      <c r="D110" s="185"/>
      <c r="E110" s="185"/>
      <c r="F110" s="205" t="s">
        <v>1726</v>
      </c>
      <c r="G110" s="185"/>
      <c r="H110" s="185" t="s">
        <v>1760</v>
      </c>
      <c r="I110" s="185" t="s">
        <v>1722</v>
      </c>
      <c r="J110" s="185">
        <v>50</v>
      </c>
      <c r="K110" s="197"/>
    </row>
    <row r="111" spans="2:11" customFormat="1" ht="15" customHeight="1">
      <c r="B111" s="206"/>
      <c r="C111" s="185" t="s">
        <v>1747</v>
      </c>
      <c r="D111" s="185"/>
      <c r="E111" s="185"/>
      <c r="F111" s="205" t="s">
        <v>1726</v>
      </c>
      <c r="G111" s="185"/>
      <c r="H111" s="185" t="s">
        <v>1760</v>
      </c>
      <c r="I111" s="185" t="s">
        <v>1722</v>
      </c>
      <c r="J111" s="185">
        <v>50</v>
      </c>
      <c r="K111" s="197"/>
    </row>
    <row r="112" spans="2:11" customFormat="1" ht="15" customHeight="1">
      <c r="B112" s="206"/>
      <c r="C112" s="185" t="s">
        <v>1745</v>
      </c>
      <c r="D112" s="185"/>
      <c r="E112" s="185"/>
      <c r="F112" s="205" t="s">
        <v>1726</v>
      </c>
      <c r="G112" s="185"/>
      <c r="H112" s="185" t="s">
        <v>1760</v>
      </c>
      <c r="I112" s="185" t="s">
        <v>1722</v>
      </c>
      <c r="J112" s="185">
        <v>50</v>
      </c>
      <c r="K112" s="197"/>
    </row>
    <row r="113" spans="2:11" customFormat="1" ht="15" customHeight="1">
      <c r="B113" s="206"/>
      <c r="C113" s="185" t="s">
        <v>51</v>
      </c>
      <c r="D113" s="185"/>
      <c r="E113" s="185"/>
      <c r="F113" s="205" t="s">
        <v>1720</v>
      </c>
      <c r="G113" s="185"/>
      <c r="H113" s="185" t="s">
        <v>1761</v>
      </c>
      <c r="I113" s="185" t="s">
        <v>1722</v>
      </c>
      <c r="J113" s="185">
        <v>20</v>
      </c>
      <c r="K113" s="197"/>
    </row>
    <row r="114" spans="2:11" customFormat="1" ht="15" customHeight="1">
      <c r="B114" s="206"/>
      <c r="C114" s="185" t="s">
        <v>1762</v>
      </c>
      <c r="D114" s="185"/>
      <c r="E114" s="185"/>
      <c r="F114" s="205" t="s">
        <v>1720</v>
      </c>
      <c r="G114" s="185"/>
      <c r="H114" s="185" t="s">
        <v>1763</v>
      </c>
      <c r="I114" s="185" t="s">
        <v>1722</v>
      </c>
      <c r="J114" s="185">
        <v>120</v>
      </c>
      <c r="K114" s="197"/>
    </row>
    <row r="115" spans="2:11" customFormat="1" ht="15" customHeight="1">
      <c r="B115" s="206"/>
      <c r="C115" s="185" t="s">
        <v>36</v>
      </c>
      <c r="D115" s="185"/>
      <c r="E115" s="185"/>
      <c r="F115" s="205" t="s">
        <v>1720</v>
      </c>
      <c r="G115" s="185"/>
      <c r="H115" s="185" t="s">
        <v>1764</v>
      </c>
      <c r="I115" s="185" t="s">
        <v>1755</v>
      </c>
      <c r="J115" s="185"/>
      <c r="K115" s="197"/>
    </row>
    <row r="116" spans="2:11" customFormat="1" ht="15" customHeight="1">
      <c r="B116" s="206"/>
      <c r="C116" s="185" t="s">
        <v>46</v>
      </c>
      <c r="D116" s="185"/>
      <c r="E116" s="185"/>
      <c r="F116" s="205" t="s">
        <v>1720</v>
      </c>
      <c r="G116" s="185"/>
      <c r="H116" s="185" t="s">
        <v>1765</v>
      </c>
      <c r="I116" s="185" t="s">
        <v>1755</v>
      </c>
      <c r="J116" s="185"/>
      <c r="K116" s="197"/>
    </row>
    <row r="117" spans="2:11" customFormat="1" ht="15" customHeight="1">
      <c r="B117" s="206"/>
      <c r="C117" s="185" t="s">
        <v>55</v>
      </c>
      <c r="D117" s="185"/>
      <c r="E117" s="185"/>
      <c r="F117" s="205" t="s">
        <v>1720</v>
      </c>
      <c r="G117" s="185"/>
      <c r="H117" s="185" t="s">
        <v>1766</v>
      </c>
      <c r="I117" s="185" t="s">
        <v>1767</v>
      </c>
      <c r="J117" s="185"/>
      <c r="K117" s="197"/>
    </row>
    <row r="118" spans="2:11" customFormat="1" ht="15" customHeight="1">
      <c r="B118" s="207"/>
      <c r="C118" s="213"/>
      <c r="D118" s="213"/>
      <c r="E118" s="213"/>
      <c r="F118" s="213"/>
      <c r="G118" s="213"/>
      <c r="H118" s="213"/>
      <c r="I118" s="213"/>
      <c r="J118" s="213"/>
      <c r="K118" s="209"/>
    </row>
    <row r="119" spans="2:11" customFormat="1" ht="18.75" customHeight="1">
      <c r="B119" s="214"/>
      <c r="C119" s="182"/>
      <c r="D119" s="182"/>
      <c r="E119" s="182"/>
      <c r="F119" s="215"/>
      <c r="G119" s="182"/>
      <c r="H119" s="182"/>
      <c r="I119" s="182"/>
      <c r="J119" s="182"/>
      <c r="K119" s="214"/>
    </row>
    <row r="120" spans="2:11" customFormat="1" ht="18.75" customHeight="1"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</row>
    <row r="121" spans="2:11" customFormat="1" ht="7.5" customHeight="1">
      <c r="B121" s="216"/>
      <c r="C121" s="217"/>
      <c r="D121" s="217"/>
      <c r="E121" s="217"/>
      <c r="F121" s="217"/>
      <c r="G121" s="217"/>
      <c r="H121" s="217"/>
      <c r="I121" s="217"/>
      <c r="J121" s="217"/>
      <c r="K121" s="218"/>
    </row>
    <row r="122" spans="2:11" customFormat="1" ht="45" customHeight="1">
      <c r="B122" s="219"/>
      <c r="C122" s="295" t="s">
        <v>1768</v>
      </c>
      <c r="D122" s="295"/>
      <c r="E122" s="295"/>
      <c r="F122" s="295"/>
      <c r="G122" s="295"/>
      <c r="H122" s="295"/>
      <c r="I122" s="295"/>
      <c r="J122" s="295"/>
      <c r="K122" s="220"/>
    </row>
    <row r="123" spans="2:11" customFormat="1" ht="17.25" customHeight="1">
      <c r="B123" s="221"/>
      <c r="C123" s="198" t="s">
        <v>1714</v>
      </c>
      <c r="D123" s="198"/>
      <c r="E123" s="198"/>
      <c r="F123" s="198" t="s">
        <v>1715</v>
      </c>
      <c r="G123" s="199"/>
      <c r="H123" s="198" t="s">
        <v>52</v>
      </c>
      <c r="I123" s="198" t="s">
        <v>55</v>
      </c>
      <c r="J123" s="198" t="s">
        <v>1716</v>
      </c>
      <c r="K123" s="222"/>
    </row>
    <row r="124" spans="2:11" customFormat="1" ht="17.25" customHeight="1">
      <c r="B124" s="221"/>
      <c r="C124" s="200" t="s">
        <v>1717</v>
      </c>
      <c r="D124" s="200"/>
      <c r="E124" s="200"/>
      <c r="F124" s="201" t="s">
        <v>1718</v>
      </c>
      <c r="G124" s="202"/>
      <c r="H124" s="200"/>
      <c r="I124" s="200"/>
      <c r="J124" s="200" t="s">
        <v>1719</v>
      </c>
      <c r="K124" s="222"/>
    </row>
    <row r="125" spans="2:11" customFormat="1" ht="5.25" customHeight="1">
      <c r="B125" s="223"/>
      <c r="C125" s="203"/>
      <c r="D125" s="203"/>
      <c r="E125" s="203"/>
      <c r="F125" s="203"/>
      <c r="G125" s="185"/>
      <c r="H125" s="203"/>
      <c r="I125" s="203"/>
      <c r="J125" s="203"/>
      <c r="K125" s="224"/>
    </row>
    <row r="126" spans="2:11" customFormat="1" ht="15" customHeight="1">
      <c r="B126" s="223"/>
      <c r="C126" s="185" t="s">
        <v>1723</v>
      </c>
      <c r="D126" s="203"/>
      <c r="E126" s="203"/>
      <c r="F126" s="205" t="s">
        <v>1720</v>
      </c>
      <c r="G126" s="185"/>
      <c r="H126" s="185" t="s">
        <v>1760</v>
      </c>
      <c r="I126" s="185" t="s">
        <v>1722</v>
      </c>
      <c r="J126" s="185">
        <v>120</v>
      </c>
      <c r="K126" s="225"/>
    </row>
    <row r="127" spans="2:11" customFormat="1" ht="15" customHeight="1">
      <c r="B127" s="223"/>
      <c r="C127" s="185" t="s">
        <v>1769</v>
      </c>
      <c r="D127" s="185"/>
      <c r="E127" s="185"/>
      <c r="F127" s="205" t="s">
        <v>1720</v>
      </c>
      <c r="G127" s="185"/>
      <c r="H127" s="185" t="s">
        <v>1770</v>
      </c>
      <c r="I127" s="185" t="s">
        <v>1722</v>
      </c>
      <c r="J127" s="185" t="s">
        <v>1771</v>
      </c>
      <c r="K127" s="225"/>
    </row>
    <row r="128" spans="2:11" customFormat="1" ht="15" customHeight="1">
      <c r="B128" s="223"/>
      <c r="C128" s="185" t="s">
        <v>81</v>
      </c>
      <c r="D128" s="185"/>
      <c r="E128" s="185"/>
      <c r="F128" s="205" t="s">
        <v>1720</v>
      </c>
      <c r="G128" s="185"/>
      <c r="H128" s="185" t="s">
        <v>1772</v>
      </c>
      <c r="I128" s="185" t="s">
        <v>1722</v>
      </c>
      <c r="J128" s="185" t="s">
        <v>1771</v>
      </c>
      <c r="K128" s="225"/>
    </row>
    <row r="129" spans="2:11" customFormat="1" ht="15" customHeight="1">
      <c r="B129" s="223"/>
      <c r="C129" s="185" t="s">
        <v>1731</v>
      </c>
      <c r="D129" s="185"/>
      <c r="E129" s="185"/>
      <c r="F129" s="205" t="s">
        <v>1726</v>
      </c>
      <c r="G129" s="185"/>
      <c r="H129" s="185" t="s">
        <v>1732</v>
      </c>
      <c r="I129" s="185" t="s">
        <v>1722</v>
      </c>
      <c r="J129" s="185">
        <v>15</v>
      </c>
      <c r="K129" s="225"/>
    </row>
    <row r="130" spans="2:11" customFormat="1" ht="15" customHeight="1">
      <c r="B130" s="223"/>
      <c r="C130" s="185" t="s">
        <v>1733</v>
      </c>
      <c r="D130" s="185"/>
      <c r="E130" s="185"/>
      <c r="F130" s="205" t="s">
        <v>1726</v>
      </c>
      <c r="G130" s="185"/>
      <c r="H130" s="185" t="s">
        <v>1734</v>
      </c>
      <c r="I130" s="185" t="s">
        <v>1722</v>
      </c>
      <c r="J130" s="185">
        <v>15</v>
      </c>
      <c r="K130" s="225"/>
    </row>
    <row r="131" spans="2:11" customFormat="1" ht="15" customHeight="1">
      <c r="B131" s="223"/>
      <c r="C131" s="185" t="s">
        <v>1735</v>
      </c>
      <c r="D131" s="185"/>
      <c r="E131" s="185"/>
      <c r="F131" s="205" t="s">
        <v>1726</v>
      </c>
      <c r="G131" s="185"/>
      <c r="H131" s="185" t="s">
        <v>1736</v>
      </c>
      <c r="I131" s="185" t="s">
        <v>1722</v>
      </c>
      <c r="J131" s="185">
        <v>20</v>
      </c>
      <c r="K131" s="225"/>
    </row>
    <row r="132" spans="2:11" customFormat="1" ht="15" customHeight="1">
      <c r="B132" s="223"/>
      <c r="C132" s="185" t="s">
        <v>1737</v>
      </c>
      <c r="D132" s="185"/>
      <c r="E132" s="185"/>
      <c r="F132" s="205" t="s">
        <v>1726</v>
      </c>
      <c r="G132" s="185"/>
      <c r="H132" s="185" t="s">
        <v>1738</v>
      </c>
      <c r="I132" s="185" t="s">
        <v>1722</v>
      </c>
      <c r="J132" s="185">
        <v>20</v>
      </c>
      <c r="K132" s="225"/>
    </row>
    <row r="133" spans="2:11" customFormat="1" ht="15" customHeight="1">
      <c r="B133" s="223"/>
      <c r="C133" s="185" t="s">
        <v>1725</v>
      </c>
      <c r="D133" s="185"/>
      <c r="E133" s="185"/>
      <c r="F133" s="205" t="s">
        <v>1726</v>
      </c>
      <c r="G133" s="185"/>
      <c r="H133" s="185" t="s">
        <v>1760</v>
      </c>
      <c r="I133" s="185" t="s">
        <v>1722</v>
      </c>
      <c r="J133" s="185">
        <v>50</v>
      </c>
      <c r="K133" s="225"/>
    </row>
    <row r="134" spans="2:11" customFormat="1" ht="15" customHeight="1">
      <c r="B134" s="223"/>
      <c r="C134" s="185" t="s">
        <v>1739</v>
      </c>
      <c r="D134" s="185"/>
      <c r="E134" s="185"/>
      <c r="F134" s="205" t="s">
        <v>1726</v>
      </c>
      <c r="G134" s="185"/>
      <c r="H134" s="185" t="s">
        <v>1760</v>
      </c>
      <c r="I134" s="185" t="s">
        <v>1722</v>
      </c>
      <c r="J134" s="185">
        <v>50</v>
      </c>
      <c r="K134" s="225"/>
    </row>
    <row r="135" spans="2:11" customFormat="1" ht="15" customHeight="1">
      <c r="B135" s="223"/>
      <c r="C135" s="185" t="s">
        <v>1745</v>
      </c>
      <c r="D135" s="185"/>
      <c r="E135" s="185"/>
      <c r="F135" s="205" t="s">
        <v>1726</v>
      </c>
      <c r="G135" s="185"/>
      <c r="H135" s="185" t="s">
        <v>1760</v>
      </c>
      <c r="I135" s="185" t="s">
        <v>1722</v>
      </c>
      <c r="J135" s="185">
        <v>50</v>
      </c>
      <c r="K135" s="225"/>
    </row>
    <row r="136" spans="2:11" customFormat="1" ht="15" customHeight="1">
      <c r="B136" s="223"/>
      <c r="C136" s="185" t="s">
        <v>1747</v>
      </c>
      <c r="D136" s="185"/>
      <c r="E136" s="185"/>
      <c r="F136" s="205" t="s">
        <v>1726</v>
      </c>
      <c r="G136" s="185"/>
      <c r="H136" s="185" t="s">
        <v>1760</v>
      </c>
      <c r="I136" s="185" t="s">
        <v>1722</v>
      </c>
      <c r="J136" s="185">
        <v>50</v>
      </c>
      <c r="K136" s="225"/>
    </row>
    <row r="137" spans="2:11" customFormat="1" ht="15" customHeight="1">
      <c r="B137" s="223"/>
      <c r="C137" s="185" t="s">
        <v>1748</v>
      </c>
      <c r="D137" s="185"/>
      <c r="E137" s="185"/>
      <c r="F137" s="205" t="s">
        <v>1726</v>
      </c>
      <c r="G137" s="185"/>
      <c r="H137" s="185" t="s">
        <v>1773</v>
      </c>
      <c r="I137" s="185" t="s">
        <v>1722</v>
      </c>
      <c r="J137" s="185">
        <v>255</v>
      </c>
      <c r="K137" s="225"/>
    </row>
    <row r="138" spans="2:11" customFormat="1" ht="15" customHeight="1">
      <c r="B138" s="223"/>
      <c r="C138" s="185" t="s">
        <v>1750</v>
      </c>
      <c r="D138" s="185"/>
      <c r="E138" s="185"/>
      <c r="F138" s="205" t="s">
        <v>1720</v>
      </c>
      <c r="G138" s="185"/>
      <c r="H138" s="185" t="s">
        <v>1774</v>
      </c>
      <c r="I138" s="185" t="s">
        <v>1752</v>
      </c>
      <c r="J138" s="185"/>
      <c r="K138" s="225"/>
    </row>
    <row r="139" spans="2:11" customFormat="1" ht="15" customHeight="1">
      <c r="B139" s="223"/>
      <c r="C139" s="185" t="s">
        <v>1753</v>
      </c>
      <c r="D139" s="185"/>
      <c r="E139" s="185"/>
      <c r="F139" s="205" t="s">
        <v>1720</v>
      </c>
      <c r="G139" s="185"/>
      <c r="H139" s="185" t="s">
        <v>1775</v>
      </c>
      <c r="I139" s="185" t="s">
        <v>1755</v>
      </c>
      <c r="J139" s="185"/>
      <c r="K139" s="225"/>
    </row>
    <row r="140" spans="2:11" customFormat="1" ht="15" customHeight="1">
      <c r="B140" s="223"/>
      <c r="C140" s="185" t="s">
        <v>1756</v>
      </c>
      <c r="D140" s="185"/>
      <c r="E140" s="185"/>
      <c r="F140" s="205" t="s">
        <v>1720</v>
      </c>
      <c r="G140" s="185"/>
      <c r="H140" s="185" t="s">
        <v>1756</v>
      </c>
      <c r="I140" s="185" t="s">
        <v>1755</v>
      </c>
      <c r="J140" s="185"/>
      <c r="K140" s="225"/>
    </row>
    <row r="141" spans="2:11" customFormat="1" ht="15" customHeight="1">
      <c r="B141" s="223"/>
      <c r="C141" s="185" t="s">
        <v>36</v>
      </c>
      <c r="D141" s="185"/>
      <c r="E141" s="185"/>
      <c r="F141" s="205" t="s">
        <v>1720</v>
      </c>
      <c r="G141" s="185"/>
      <c r="H141" s="185" t="s">
        <v>1776</v>
      </c>
      <c r="I141" s="185" t="s">
        <v>1755</v>
      </c>
      <c r="J141" s="185"/>
      <c r="K141" s="225"/>
    </row>
    <row r="142" spans="2:11" customFormat="1" ht="15" customHeight="1">
      <c r="B142" s="223"/>
      <c r="C142" s="185" t="s">
        <v>1777</v>
      </c>
      <c r="D142" s="185"/>
      <c r="E142" s="185"/>
      <c r="F142" s="205" t="s">
        <v>1720</v>
      </c>
      <c r="G142" s="185"/>
      <c r="H142" s="185" t="s">
        <v>1778</v>
      </c>
      <c r="I142" s="185" t="s">
        <v>1755</v>
      </c>
      <c r="J142" s="185"/>
      <c r="K142" s="225"/>
    </row>
    <row r="143" spans="2:11" customFormat="1" ht="15" customHeight="1">
      <c r="B143" s="226"/>
      <c r="C143" s="227"/>
      <c r="D143" s="227"/>
      <c r="E143" s="227"/>
      <c r="F143" s="227"/>
      <c r="G143" s="227"/>
      <c r="H143" s="227"/>
      <c r="I143" s="227"/>
      <c r="J143" s="227"/>
      <c r="K143" s="228"/>
    </row>
    <row r="144" spans="2:11" customFormat="1" ht="18.75" customHeight="1">
      <c r="B144" s="182"/>
      <c r="C144" s="182"/>
      <c r="D144" s="182"/>
      <c r="E144" s="182"/>
      <c r="F144" s="215"/>
      <c r="G144" s="182"/>
      <c r="H144" s="182"/>
      <c r="I144" s="182"/>
      <c r="J144" s="182"/>
      <c r="K144" s="182"/>
    </row>
    <row r="145" spans="2:11" customFormat="1" ht="18.75" customHeight="1"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</row>
    <row r="146" spans="2:11" customFormat="1" ht="7.5" customHeight="1">
      <c r="B146" s="193"/>
      <c r="C146" s="194"/>
      <c r="D146" s="194"/>
      <c r="E146" s="194"/>
      <c r="F146" s="194"/>
      <c r="G146" s="194"/>
      <c r="H146" s="194"/>
      <c r="I146" s="194"/>
      <c r="J146" s="194"/>
      <c r="K146" s="195"/>
    </row>
    <row r="147" spans="2:11" customFormat="1" ht="45" customHeight="1">
      <c r="B147" s="196"/>
      <c r="C147" s="296" t="s">
        <v>1779</v>
      </c>
      <c r="D147" s="296"/>
      <c r="E147" s="296"/>
      <c r="F147" s="296"/>
      <c r="G147" s="296"/>
      <c r="H147" s="296"/>
      <c r="I147" s="296"/>
      <c r="J147" s="296"/>
      <c r="K147" s="197"/>
    </row>
    <row r="148" spans="2:11" customFormat="1" ht="17.25" customHeight="1">
      <c r="B148" s="196"/>
      <c r="C148" s="198" t="s">
        <v>1714</v>
      </c>
      <c r="D148" s="198"/>
      <c r="E148" s="198"/>
      <c r="F148" s="198" t="s">
        <v>1715</v>
      </c>
      <c r="G148" s="199"/>
      <c r="H148" s="198" t="s">
        <v>52</v>
      </c>
      <c r="I148" s="198" t="s">
        <v>55</v>
      </c>
      <c r="J148" s="198" t="s">
        <v>1716</v>
      </c>
      <c r="K148" s="197"/>
    </row>
    <row r="149" spans="2:11" customFormat="1" ht="17.25" customHeight="1">
      <c r="B149" s="196"/>
      <c r="C149" s="200" t="s">
        <v>1717</v>
      </c>
      <c r="D149" s="200"/>
      <c r="E149" s="200"/>
      <c r="F149" s="201" t="s">
        <v>1718</v>
      </c>
      <c r="G149" s="202"/>
      <c r="H149" s="200"/>
      <c r="I149" s="200"/>
      <c r="J149" s="200" t="s">
        <v>1719</v>
      </c>
      <c r="K149" s="197"/>
    </row>
    <row r="150" spans="2:11" customFormat="1" ht="5.25" customHeight="1">
      <c r="B150" s="206"/>
      <c r="C150" s="203"/>
      <c r="D150" s="203"/>
      <c r="E150" s="203"/>
      <c r="F150" s="203"/>
      <c r="G150" s="204"/>
      <c r="H150" s="203"/>
      <c r="I150" s="203"/>
      <c r="J150" s="203"/>
      <c r="K150" s="225"/>
    </row>
    <row r="151" spans="2:11" customFormat="1" ht="15" customHeight="1">
      <c r="B151" s="206"/>
      <c r="C151" s="229" t="s">
        <v>1723</v>
      </c>
      <c r="D151" s="185"/>
      <c r="E151" s="185"/>
      <c r="F151" s="230" t="s">
        <v>1720</v>
      </c>
      <c r="G151" s="185"/>
      <c r="H151" s="229" t="s">
        <v>1760</v>
      </c>
      <c r="I151" s="229" t="s">
        <v>1722</v>
      </c>
      <c r="J151" s="229">
        <v>120</v>
      </c>
      <c r="K151" s="225"/>
    </row>
    <row r="152" spans="2:11" customFormat="1" ht="15" customHeight="1">
      <c r="B152" s="206"/>
      <c r="C152" s="229" t="s">
        <v>1769</v>
      </c>
      <c r="D152" s="185"/>
      <c r="E152" s="185"/>
      <c r="F152" s="230" t="s">
        <v>1720</v>
      </c>
      <c r="G152" s="185"/>
      <c r="H152" s="229" t="s">
        <v>1780</v>
      </c>
      <c r="I152" s="229" t="s">
        <v>1722</v>
      </c>
      <c r="J152" s="229" t="s">
        <v>1771</v>
      </c>
      <c r="K152" s="225"/>
    </row>
    <row r="153" spans="2:11" customFormat="1" ht="15" customHeight="1">
      <c r="B153" s="206"/>
      <c r="C153" s="229" t="s">
        <v>81</v>
      </c>
      <c r="D153" s="185"/>
      <c r="E153" s="185"/>
      <c r="F153" s="230" t="s">
        <v>1720</v>
      </c>
      <c r="G153" s="185"/>
      <c r="H153" s="229" t="s">
        <v>1781</v>
      </c>
      <c r="I153" s="229" t="s">
        <v>1722</v>
      </c>
      <c r="J153" s="229" t="s">
        <v>1771</v>
      </c>
      <c r="K153" s="225"/>
    </row>
    <row r="154" spans="2:11" customFormat="1" ht="15" customHeight="1">
      <c r="B154" s="206"/>
      <c r="C154" s="229" t="s">
        <v>1725</v>
      </c>
      <c r="D154" s="185"/>
      <c r="E154" s="185"/>
      <c r="F154" s="230" t="s">
        <v>1726</v>
      </c>
      <c r="G154" s="185"/>
      <c r="H154" s="229" t="s">
        <v>1760</v>
      </c>
      <c r="I154" s="229" t="s">
        <v>1722</v>
      </c>
      <c r="J154" s="229">
        <v>50</v>
      </c>
      <c r="K154" s="225"/>
    </row>
    <row r="155" spans="2:11" customFormat="1" ht="15" customHeight="1">
      <c r="B155" s="206"/>
      <c r="C155" s="229" t="s">
        <v>1728</v>
      </c>
      <c r="D155" s="185"/>
      <c r="E155" s="185"/>
      <c r="F155" s="230" t="s">
        <v>1720</v>
      </c>
      <c r="G155" s="185"/>
      <c r="H155" s="229" t="s">
        <v>1760</v>
      </c>
      <c r="I155" s="229" t="s">
        <v>1730</v>
      </c>
      <c r="J155" s="229"/>
      <c r="K155" s="225"/>
    </row>
    <row r="156" spans="2:11" customFormat="1" ht="15" customHeight="1">
      <c r="B156" s="206"/>
      <c r="C156" s="229" t="s">
        <v>1739</v>
      </c>
      <c r="D156" s="185"/>
      <c r="E156" s="185"/>
      <c r="F156" s="230" t="s">
        <v>1726</v>
      </c>
      <c r="G156" s="185"/>
      <c r="H156" s="229" t="s">
        <v>1760</v>
      </c>
      <c r="I156" s="229" t="s">
        <v>1722</v>
      </c>
      <c r="J156" s="229">
        <v>50</v>
      </c>
      <c r="K156" s="225"/>
    </row>
    <row r="157" spans="2:11" customFormat="1" ht="15" customHeight="1">
      <c r="B157" s="206"/>
      <c r="C157" s="229" t="s">
        <v>1747</v>
      </c>
      <c r="D157" s="185"/>
      <c r="E157" s="185"/>
      <c r="F157" s="230" t="s">
        <v>1726</v>
      </c>
      <c r="G157" s="185"/>
      <c r="H157" s="229" t="s">
        <v>1760</v>
      </c>
      <c r="I157" s="229" t="s">
        <v>1722</v>
      </c>
      <c r="J157" s="229">
        <v>50</v>
      </c>
      <c r="K157" s="225"/>
    </row>
    <row r="158" spans="2:11" customFormat="1" ht="15" customHeight="1">
      <c r="B158" s="206"/>
      <c r="C158" s="229" t="s">
        <v>1745</v>
      </c>
      <c r="D158" s="185"/>
      <c r="E158" s="185"/>
      <c r="F158" s="230" t="s">
        <v>1726</v>
      </c>
      <c r="G158" s="185"/>
      <c r="H158" s="229" t="s">
        <v>1760</v>
      </c>
      <c r="I158" s="229" t="s">
        <v>1722</v>
      </c>
      <c r="J158" s="229">
        <v>50</v>
      </c>
      <c r="K158" s="225"/>
    </row>
    <row r="159" spans="2:11" customFormat="1" ht="15" customHeight="1">
      <c r="B159" s="206"/>
      <c r="C159" s="229" t="s">
        <v>108</v>
      </c>
      <c r="D159" s="185"/>
      <c r="E159" s="185"/>
      <c r="F159" s="230" t="s">
        <v>1720</v>
      </c>
      <c r="G159" s="185"/>
      <c r="H159" s="229" t="s">
        <v>1782</v>
      </c>
      <c r="I159" s="229" t="s">
        <v>1722</v>
      </c>
      <c r="J159" s="229" t="s">
        <v>1783</v>
      </c>
      <c r="K159" s="225"/>
    </row>
    <row r="160" spans="2:11" customFormat="1" ht="15" customHeight="1">
      <c r="B160" s="206"/>
      <c r="C160" s="229" t="s">
        <v>1784</v>
      </c>
      <c r="D160" s="185"/>
      <c r="E160" s="185"/>
      <c r="F160" s="230" t="s">
        <v>1720</v>
      </c>
      <c r="G160" s="185"/>
      <c r="H160" s="229" t="s">
        <v>1785</v>
      </c>
      <c r="I160" s="229" t="s">
        <v>1755</v>
      </c>
      <c r="J160" s="229"/>
      <c r="K160" s="225"/>
    </row>
    <row r="161" spans="2:11" customFormat="1" ht="15" customHeight="1">
      <c r="B161" s="231"/>
      <c r="C161" s="213"/>
      <c r="D161" s="213"/>
      <c r="E161" s="213"/>
      <c r="F161" s="213"/>
      <c r="G161" s="213"/>
      <c r="H161" s="213"/>
      <c r="I161" s="213"/>
      <c r="J161" s="213"/>
      <c r="K161" s="232"/>
    </row>
    <row r="162" spans="2:11" customFormat="1" ht="18.75" customHeight="1">
      <c r="B162" s="182"/>
      <c r="C162" s="185"/>
      <c r="D162" s="185"/>
      <c r="E162" s="185"/>
      <c r="F162" s="205"/>
      <c r="G162" s="185"/>
      <c r="H162" s="185"/>
      <c r="I162" s="185"/>
      <c r="J162" s="185"/>
      <c r="K162" s="182"/>
    </row>
    <row r="163" spans="2:11" customFormat="1" ht="18.75" customHeight="1">
      <c r="B163" s="192"/>
      <c r="C163" s="192"/>
      <c r="D163" s="192"/>
      <c r="E163" s="192"/>
      <c r="F163" s="192"/>
      <c r="G163" s="192"/>
      <c r="H163" s="192"/>
      <c r="I163" s="192"/>
      <c r="J163" s="192"/>
      <c r="K163" s="192"/>
    </row>
    <row r="164" spans="2:11" customFormat="1" ht="7.5" customHeight="1">
      <c r="B164" s="174"/>
      <c r="C164" s="175"/>
      <c r="D164" s="175"/>
      <c r="E164" s="175"/>
      <c r="F164" s="175"/>
      <c r="G164" s="175"/>
      <c r="H164" s="175"/>
      <c r="I164" s="175"/>
      <c r="J164" s="175"/>
      <c r="K164" s="176"/>
    </row>
    <row r="165" spans="2:11" customFormat="1" ht="45" customHeight="1">
      <c r="B165" s="177"/>
      <c r="C165" s="295" t="s">
        <v>1786</v>
      </c>
      <c r="D165" s="295"/>
      <c r="E165" s="295"/>
      <c r="F165" s="295"/>
      <c r="G165" s="295"/>
      <c r="H165" s="295"/>
      <c r="I165" s="295"/>
      <c r="J165" s="295"/>
      <c r="K165" s="178"/>
    </row>
    <row r="166" spans="2:11" customFormat="1" ht="17.25" customHeight="1">
      <c r="B166" s="177"/>
      <c r="C166" s="198" t="s">
        <v>1714</v>
      </c>
      <c r="D166" s="198"/>
      <c r="E166" s="198"/>
      <c r="F166" s="198" t="s">
        <v>1715</v>
      </c>
      <c r="G166" s="233"/>
      <c r="H166" s="234" t="s">
        <v>52</v>
      </c>
      <c r="I166" s="234" t="s">
        <v>55</v>
      </c>
      <c r="J166" s="198" t="s">
        <v>1716</v>
      </c>
      <c r="K166" s="178"/>
    </row>
    <row r="167" spans="2:11" customFormat="1" ht="17.25" customHeight="1">
      <c r="B167" s="179"/>
      <c r="C167" s="200" t="s">
        <v>1717</v>
      </c>
      <c r="D167" s="200"/>
      <c r="E167" s="200"/>
      <c r="F167" s="201" t="s">
        <v>1718</v>
      </c>
      <c r="G167" s="235"/>
      <c r="H167" s="236"/>
      <c r="I167" s="236"/>
      <c r="J167" s="200" t="s">
        <v>1719</v>
      </c>
      <c r="K167" s="180"/>
    </row>
    <row r="168" spans="2:11" customFormat="1" ht="5.25" customHeight="1">
      <c r="B168" s="206"/>
      <c r="C168" s="203"/>
      <c r="D168" s="203"/>
      <c r="E168" s="203"/>
      <c r="F168" s="203"/>
      <c r="G168" s="204"/>
      <c r="H168" s="203"/>
      <c r="I168" s="203"/>
      <c r="J168" s="203"/>
      <c r="K168" s="225"/>
    </row>
    <row r="169" spans="2:11" customFormat="1" ht="15" customHeight="1">
      <c r="B169" s="206"/>
      <c r="C169" s="185" t="s">
        <v>1723</v>
      </c>
      <c r="D169" s="185"/>
      <c r="E169" s="185"/>
      <c r="F169" s="205" t="s">
        <v>1720</v>
      </c>
      <c r="G169" s="185"/>
      <c r="H169" s="185" t="s">
        <v>1760</v>
      </c>
      <c r="I169" s="185" t="s">
        <v>1722</v>
      </c>
      <c r="J169" s="185">
        <v>120</v>
      </c>
      <c r="K169" s="225"/>
    </row>
    <row r="170" spans="2:11" customFormat="1" ht="15" customHeight="1">
      <c r="B170" s="206"/>
      <c r="C170" s="185" t="s">
        <v>1769</v>
      </c>
      <c r="D170" s="185"/>
      <c r="E170" s="185"/>
      <c r="F170" s="205" t="s">
        <v>1720</v>
      </c>
      <c r="G170" s="185"/>
      <c r="H170" s="185" t="s">
        <v>1770</v>
      </c>
      <c r="I170" s="185" t="s">
        <v>1722</v>
      </c>
      <c r="J170" s="185" t="s">
        <v>1771</v>
      </c>
      <c r="K170" s="225"/>
    </row>
    <row r="171" spans="2:11" customFormat="1" ht="15" customHeight="1">
      <c r="B171" s="206"/>
      <c r="C171" s="185" t="s">
        <v>81</v>
      </c>
      <c r="D171" s="185"/>
      <c r="E171" s="185"/>
      <c r="F171" s="205" t="s">
        <v>1720</v>
      </c>
      <c r="G171" s="185"/>
      <c r="H171" s="185" t="s">
        <v>1787</v>
      </c>
      <c r="I171" s="185" t="s">
        <v>1722</v>
      </c>
      <c r="J171" s="185" t="s">
        <v>1771</v>
      </c>
      <c r="K171" s="225"/>
    </row>
    <row r="172" spans="2:11" customFormat="1" ht="15" customHeight="1">
      <c r="B172" s="206"/>
      <c r="C172" s="185" t="s">
        <v>1725</v>
      </c>
      <c r="D172" s="185"/>
      <c r="E172" s="185"/>
      <c r="F172" s="205" t="s">
        <v>1726</v>
      </c>
      <c r="G172" s="185"/>
      <c r="H172" s="185" t="s">
        <v>1787</v>
      </c>
      <c r="I172" s="185" t="s">
        <v>1722</v>
      </c>
      <c r="J172" s="185">
        <v>50</v>
      </c>
      <c r="K172" s="225"/>
    </row>
    <row r="173" spans="2:11" customFormat="1" ht="15" customHeight="1">
      <c r="B173" s="206"/>
      <c r="C173" s="185" t="s">
        <v>1728</v>
      </c>
      <c r="D173" s="185"/>
      <c r="E173" s="185"/>
      <c r="F173" s="205" t="s">
        <v>1720</v>
      </c>
      <c r="G173" s="185"/>
      <c r="H173" s="185" t="s">
        <v>1787</v>
      </c>
      <c r="I173" s="185" t="s">
        <v>1730</v>
      </c>
      <c r="J173" s="185"/>
      <c r="K173" s="225"/>
    </row>
    <row r="174" spans="2:11" customFormat="1" ht="15" customHeight="1">
      <c r="B174" s="206"/>
      <c r="C174" s="185" t="s">
        <v>1739</v>
      </c>
      <c r="D174" s="185"/>
      <c r="E174" s="185"/>
      <c r="F174" s="205" t="s">
        <v>1726</v>
      </c>
      <c r="G174" s="185"/>
      <c r="H174" s="185" t="s">
        <v>1787</v>
      </c>
      <c r="I174" s="185" t="s">
        <v>1722</v>
      </c>
      <c r="J174" s="185">
        <v>50</v>
      </c>
      <c r="K174" s="225"/>
    </row>
    <row r="175" spans="2:11" customFormat="1" ht="15" customHeight="1">
      <c r="B175" s="206"/>
      <c r="C175" s="185" t="s">
        <v>1747</v>
      </c>
      <c r="D175" s="185"/>
      <c r="E175" s="185"/>
      <c r="F175" s="205" t="s">
        <v>1726</v>
      </c>
      <c r="G175" s="185"/>
      <c r="H175" s="185" t="s">
        <v>1787</v>
      </c>
      <c r="I175" s="185" t="s">
        <v>1722</v>
      </c>
      <c r="J175" s="185">
        <v>50</v>
      </c>
      <c r="K175" s="225"/>
    </row>
    <row r="176" spans="2:11" customFormat="1" ht="15" customHeight="1">
      <c r="B176" s="206"/>
      <c r="C176" s="185" t="s">
        <v>1745</v>
      </c>
      <c r="D176" s="185"/>
      <c r="E176" s="185"/>
      <c r="F176" s="205" t="s">
        <v>1726</v>
      </c>
      <c r="G176" s="185"/>
      <c r="H176" s="185" t="s">
        <v>1787</v>
      </c>
      <c r="I176" s="185" t="s">
        <v>1722</v>
      </c>
      <c r="J176" s="185">
        <v>50</v>
      </c>
      <c r="K176" s="225"/>
    </row>
    <row r="177" spans="2:11" customFormat="1" ht="15" customHeight="1">
      <c r="B177" s="206"/>
      <c r="C177" s="185" t="s">
        <v>126</v>
      </c>
      <c r="D177" s="185"/>
      <c r="E177" s="185"/>
      <c r="F177" s="205" t="s">
        <v>1720</v>
      </c>
      <c r="G177" s="185"/>
      <c r="H177" s="185" t="s">
        <v>1788</v>
      </c>
      <c r="I177" s="185" t="s">
        <v>1789</v>
      </c>
      <c r="J177" s="185"/>
      <c r="K177" s="225"/>
    </row>
    <row r="178" spans="2:11" customFormat="1" ht="15" customHeight="1">
      <c r="B178" s="206"/>
      <c r="C178" s="185" t="s">
        <v>55</v>
      </c>
      <c r="D178" s="185"/>
      <c r="E178" s="185"/>
      <c r="F178" s="205" t="s">
        <v>1720</v>
      </c>
      <c r="G178" s="185"/>
      <c r="H178" s="185" t="s">
        <v>1790</v>
      </c>
      <c r="I178" s="185" t="s">
        <v>1791</v>
      </c>
      <c r="J178" s="185">
        <v>1</v>
      </c>
      <c r="K178" s="225"/>
    </row>
    <row r="179" spans="2:11" customFormat="1" ht="15" customHeight="1">
      <c r="B179" s="206"/>
      <c r="C179" s="185" t="s">
        <v>51</v>
      </c>
      <c r="D179" s="185"/>
      <c r="E179" s="185"/>
      <c r="F179" s="205" t="s">
        <v>1720</v>
      </c>
      <c r="G179" s="185"/>
      <c r="H179" s="185" t="s">
        <v>1792</v>
      </c>
      <c r="I179" s="185" t="s">
        <v>1722</v>
      </c>
      <c r="J179" s="185">
        <v>20</v>
      </c>
      <c r="K179" s="225"/>
    </row>
    <row r="180" spans="2:11" customFormat="1" ht="15" customHeight="1">
      <c r="B180" s="206"/>
      <c r="C180" s="185" t="s">
        <v>52</v>
      </c>
      <c r="D180" s="185"/>
      <c r="E180" s="185"/>
      <c r="F180" s="205" t="s">
        <v>1720</v>
      </c>
      <c r="G180" s="185"/>
      <c r="H180" s="185" t="s">
        <v>1793</v>
      </c>
      <c r="I180" s="185" t="s">
        <v>1722</v>
      </c>
      <c r="J180" s="185">
        <v>255</v>
      </c>
      <c r="K180" s="225"/>
    </row>
    <row r="181" spans="2:11" customFormat="1" ht="15" customHeight="1">
      <c r="B181" s="206"/>
      <c r="C181" s="185" t="s">
        <v>127</v>
      </c>
      <c r="D181" s="185"/>
      <c r="E181" s="185"/>
      <c r="F181" s="205" t="s">
        <v>1720</v>
      </c>
      <c r="G181" s="185"/>
      <c r="H181" s="185" t="s">
        <v>1684</v>
      </c>
      <c r="I181" s="185" t="s">
        <v>1722</v>
      </c>
      <c r="J181" s="185">
        <v>10</v>
      </c>
      <c r="K181" s="225"/>
    </row>
    <row r="182" spans="2:11" customFormat="1" ht="15" customHeight="1">
      <c r="B182" s="206"/>
      <c r="C182" s="185" t="s">
        <v>128</v>
      </c>
      <c r="D182" s="185"/>
      <c r="E182" s="185"/>
      <c r="F182" s="205" t="s">
        <v>1720</v>
      </c>
      <c r="G182" s="185"/>
      <c r="H182" s="185" t="s">
        <v>1794</v>
      </c>
      <c r="I182" s="185" t="s">
        <v>1755</v>
      </c>
      <c r="J182" s="185"/>
      <c r="K182" s="225"/>
    </row>
    <row r="183" spans="2:11" customFormat="1" ht="15" customHeight="1">
      <c r="B183" s="206"/>
      <c r="C183" s="185" t="s">
        <v>1795</v>
      </c>
      <c r="D183" s="185"/>
      <c r="E183" s="185"/>
      <c r="F183" s="205" t="s">
        <v>1720</v>
      </c>
      <c r="G183" s="185"/>
      <c r="H183" s="185" t="s">
        <v>1796</v>
      </c>
      <c r="I183" s="185" t="s">
        <v>1755</v>
      </c>
      <c r="J183" s="185"/>
      <c r="K183" s="225"/>
    </row>
    <row r="184" spans="2:11" customFormat="1" ht="15" customHeight="1">
      <c r="B184" s="206"/>
      <c r="C184" s="185" t="s">
        <v>1784</v>
      </c>
      <c r="D184" s="185"/>
      <c r="E184" s="185"/>
      <c r="F184" s="205" t="s">
        <v>1720</v>
      </c>
      <c r="G184" s="185"/>
      <c r="H184" s="185" t="s">
        <v>1797</v>
      </c>
      <c r="I184" s="185" t="s">
        <v>1755</v>
      </c>
      <c r="J184" s="185"/>
      <c r="K184" s="225"/>
    </row>
    <row r="185" spans="2:11" customFormat="1" ht="15" customHeight="1">
      <c r="B185" s="206"/>
      <c r="C185" s="185" t="s">
        <v>130</v>
      </c>
      <c r="D185" s="185"/>
      <c r="E185" s="185"/>
      <c r="F185" s="205" t="s">
        <v>1726</v>
      </c>
      <c r="G185" s="185"/>
      <c r="H185" s="185" t="s">
        <v>1798</v>
      </c>
      <c r="I185" s="185" t="s">
        <v>1722</v>
      </c>
      <c r="J185" s="185">
        <v>50</v>
      </c>
      <c r="K185" s="225"/>
    </row>
    <row r="186" spans="2:11" customFormat="1" ht="15" customHeight="1">
      <c r="B186" s="206"/>
      <c r="C186" s="185" t="s">
        <v>1799</v>
      </c>
      <c r="D186" s="185"/>
      <c r="E186" s="185"/>
      <c r="F186" s="205" t="s">
        <v>1726</v>
      </c>
      <c r="G186" s="185"/>
      <c r="H186" s="185" t="s">
        <v>1800</v>
      </c>
      <c r="I186" s="185" t="s">
        <v>1801</v>
      </c>
      <c r="J186" s="185"/>
      <c r="K186" s="225"/>
    </row>
    <row r="187" spans="2:11" customFormat="1" ht="15" customHeight="1">
      <c r="B187" s="206"/>
      <c r="C187" s="185" t="s">
        <v>1802</v>
      </c>
      <c r="D187" s="185"/>
      <c r="E187" s="185"/>
      <c r="F187" s="205" t="s">
        <v>1726</v>
      </c>
      <c r="G187" s="185"/>
      <c r="H187" s="185" t="s">
        <v>1803</v>
      </c>
      <c r="I187" s="185" t="s">
        <v>1801</v>
      </c>
      <c r="J187" s="185"/>
      <c r="K187" s="225"/>
    </row>
    <row r="188" spans="2:11" customFormat="1" ht="15" customHeight="1">
      <c r="B188" s="206"/>
      <c r="C188" s="185" t="s">
        <v>1804</v>
      </c>
      <c r="D188" s="185"/>
      <c r="E188" s="185"/>
      <c r="F188" s="205" t="s">
        <v>1726</v>
      </c>
      <c r="G188" s="185"/>
      <c r="H188" s="185" t="s">
        <v>1805</v>
      </c>
      <c r="I188" s="185" t="s">
        <v>1801</v>
      </c>
      <c r="J188" s="185"/>
      <c r="K188" s="225"/>
    </row>
    <row r="189" spans="2:11" customFormat="1" ht="15" customHeight="1">
      <c r="B189" s="206"/>
      <c r="C189" s="237" t="s">
        <v>1806</v>
      </c>
      <c r="D189" s="185"/>
      <c r="E189" s="185"/>
      <c r="F189" s="205" t="s">
        <v>1726</v>
      </c>
      <c r="G189" s="185"/>
      <c r="H189" s="185" t="s">
        <v>1807</v>
      </c>
      <c r="I189" s="185" t="s">
        <v>1808</v>
      </c>
      <c r="J189" s="238" t="s">
        <v>1809</v>
      </c>
      <c r="K189" s="225"/>
    </row>
    <row r="190" spans="2:11" customFormat="1" ht="15" customHeight="1">
      <c r="B190" s="206"/>
      <c r="C190" s="191" t="s">
        <v>40</v>
      </c>
      <c r="D190" s="185"/>
      <c r="E190" s="185"/>
      <c r="F190" s="205" t="s">
        <v>1720</v>
      </c>
      <c r="G190" s="185"/>
      <c r="H190" s="182" t="s">
        <v>1810</v>
      </c>
      <c r="I190" s="185" t="s">
        <v>1811</v>
      </c>
      <c r="J190" s="185"/>
      <c r="K190" s="225"/>
    </row>
    <row r="191" spans="2:11" customFormat="1" ht="15" customHeight="1">
      <c r="B191" s="206"/>
      <c r="C191" s="191" t="s">
        <v>1812</v>
      </c>
      <c r="D191" s="185"/>
      <c r="E191" s="185"/>
      <c r="F191" s="205" t="s">
        <v>1720</v>
      </c>
      <c r="G191" s="185"/>
      <c r="H191" s="185" t="s">
        <v>1813</v>
      </c>
      <c r="I191" s="185" t="s">
        <v>1755</v>
      </c>
      <c r="J191" s="185"/>
      <c r="K191" s="225"/>
    </row>
    <row r="192" spans="2:11" customFormat="1" ht="15" customHeight="1">
      <c r="B192" s="206"/>
      <c r="C192" s="191" t="s">
        <v>1814</v>
      </c>
      <c r="D192" s="185"/>
      <c r="E192" s="185"/>
      <c r="F192" s="205" t="s">
        <v>1720</v>
      </c>
      <c r="G192" s="185"/>
      <c r="H192" s="185" t="s">
        <v>1815</v>
      </c>
      <c r="I192" s="185" t="s">
        <v>1755</v>
      </c>
      <c r="J192" s="185"/>
      <c r="K192" s="225"/>
    </row>
    <row r="193" spans="2:11" customFormat="1" ht="15" customHeight="1">
      <c r="B193" s="206"/>
      <c r="C193" s="191" t="s">
        <v>1816</v>
      </c>
      <c r="D193" s="185"/>
      <c r="E193" s="185"/>
      <c r="F193" s="205" t="s">
        <v>1726</v>
      </c>
      <c r="G193" s="185"/>
      <c r="H193" s="185" t="s">
        <v>1817</v>
      </c>
      <c r="I193" s="185" t="s">
        <v>1755</v>
      </c>
      <c r="J193" s="185"/>
      <c r="K193" s="225"/>
    </row>
    <row r="194" spans="2:11" customFormat="1" ht="15" customHeight="1">
      <c r="B194" s="231"/>
      <c r="C194" s="239"/>
      <c r="D194" s="213"/>
      <c r="E194" s="213"/>
      <c r="F194" s="213"/>
      <c r="G194" s="213"/>
      <c r="H194" s="213"/>
      <c r="I194" s="213"/>
      <c r="J194" s="213"/>
      <c r="K194" s="232"/>
    </row>
    <row r="195" spans="2:11" customFormat="1" ht="18.75" customHeight="1">
      <c r="B195" s="182"/>
      <c r="C195" s="185"/>
      <c r="D195" s="185"/>
      <c r="E195" s="185"/>
      <c r="F195" s="205"/>
      <c r="G195" s="185"/>
      <c r="H195" s="185"/>
      <c r="I195" s="185"/>
      <c r="J195" s="185"/>
      <c r="K195" s="182"/>
    </row>
    <row r="196" spans="2:11" customFormat="1" ht="18.75" customHeight="1">
      <c r="B196" s="182"/>
      <c r="C196" s="185"/>
      <c r="D196" s="185"/>
      <c r="E196" s="185"/>
      <c r="F196" s="205"/>
      <c r="G196" s="185"/>
      <c r="H196" s="185"/>
      <c r="I196" s="185"/>
      <c r="J196" s="185"/>
      <c r="K196" s="182"/>
    </row>
    <row r="197" spans="2:11" customFormat="1" ht="18.75" customHeight="1"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</row>
    <row r="198" spans="2:11" customFormat="1" ht="12">
      <c r="B198" s="174"/>
      <c r="C198" s="175"/>
      <c r="D198" s="175"/>
      <c r="E198" s="175"/>
      <c r="F198" s="175"/>
      <c r="G198" s="175"/>
      <c r="H198" s="175"/>
      <c r="I198" s="175"/>
      <c r="J198" s="175"/>
      <c r="K198" s="176"/>
    </row>
    <row r="199" spans="2:11" customFormat="1" ht="20.5">
      <c r="B199" s="177"/>
      <c r="C199" s="295" t="s">
        <v>1818</v>
      </c>
      <c r="D199" s="295"/>
      <c r="E199" s="295"/>
      <c r="F199" s="295"/>
      <c r="G199" s="295"/>
      <c r="H199" s="295"/>
      <c r="I199" s="295"/>
      <c r="J199" s="295"/>
      <c r="K199" s="178"/>
    </row>
    <row r="200" spans="2:11" customFormat="1" ht="25.5" customHeight="1">
      <c r="B200" s="177"/>
      <c r="C200" s="240" t="s">
        <v>1819</v>
      </c>
      <c r="D200" s="240"/>
      <c r="E200" s="240"/>
      <c r="F200" s="240" t="s">
        <v>1820</v>
      </c>
      <c r="G200" s="241"/>
      <c r="H200" s="294" t="s">
        <v>1821</v>
      </c>
      <c r="I200" s="294"/>
      <c r="J200" s="294"/>
      <c r="K200" s="178"/>
    </row>
    <row r="201" spans="2:11" customFormat="1" ht="5.25" customHeight="1">
      <c r="B201" s="206"/>
      <c r="C201" s="203"/>
      <c r="D201" s="203"/>
      <c r="E201" s="203"/>
      <c r="F201" s="203"/>
      <c r="G201" s="185"/>
      <c r="H201" s="203"/>
      <c r="I201" s="203"/>
      <c r="J201" s="203"/>
      <c r="K201" s="225"/>
    </row>
    <row r="202" spans="2:11" customFormat="1" ht="15" customHeight="1">
      <c r="B202" s="206"/>
      <c r="C202" s="185" t="s">
        <v>1811</v>
      </c>
      <c r="D202" s="185"/>
      <c r="E202" s="185"/>
      <c r="F202" s="205" t="s">
        <v>41</v>
      </c>
      <c r="G202" s="185"/>
      <c r="H202" s="293" t="s">
        <v>1822</v>
      </c>
      <c r="I202" s="293"/>
      <c r="J202" s="293"/>
      <c r="K202" s="225"/>
    </row>
    <row r="203" spans="2:11" customFormat="1" ht="15" customHeight="1">
      <c r="B203" s="206"/>
      <c r="C203" s="210"/>
      <c r="D203" s="185"/>
      <c r="E203" s="185"/>
      <c r="F203" s="205" t="s">
        <v>42</v>
      </c>
      <c r="G203" s="185"/>
      <c r="H203" s="293" t="s">
        <v>1823</v>
      </c>
      <c r="I203" s="293"/>
      <c r="J203" s="293"/>
      <c r="K203" s="225"/>
    </row>
    <row r="204" spans="2:11" customFormat="1" ht="15" customHeight="1">
      <c r="B204" s="206"/>
      <c r="C204" s="210"/>
      <c r="D204" s="185"/>
      <c r="E204" s="185"/>
      <c r="F204" s="205" t="s">
        <v>45</v>
      </c>
      <c r="G204" s="185"/>
      <c r="H204" s="293" t="s">
        <v>1824</v>
      </c>
      <c r="I204" s="293"/>
      <c r="J204" s="293"/>
      <c r="K204" s="225"/>
    </row>
    <row r="205" spans="2:11" customFormat="1" ht="15" customHeight="1">
      <c r="B205" s="206"/>
      <c r="C205" s="185"/>
      <c r="D205" s="185"/>
      <c r="E205" s="185"/>
      <c r="F205" s="205" t="s">
        <v>43</v>
      </c>
      <c r="G205" s="185"/>
      <c r="H205" s="293" t="s">
        <v>1825</v>
      </c>
      <c r="I205" s="293"/>
      <c r="J205" s="293"/>
      <c r="K205" s="225"/>
    </row>
    <row r="206" spans="2:11" customFormat="1" ht="15" customHeight="1">
      <c r="B206" s="206"/>
      <c r="C206" s="185"/>
      <c r="D206" s="185"/>
      <c r="E206" s="185"/>
      <c r="F206" s="205" t="s">
        <v>44</v>
      </c>
      <c r="G206" s="185"/>
      <c r="H206" s="293" t="s">
        <v>1826</v>
      </c>
      <c r="I206" s="293"/>
      <c r="J206" s="293"/>
      <c r="K206" s="225"/>
    </row>
    <row r="207" spans="2:11" customFormat="1" ht="15" customHeight="1">
      <c r="B207" s="206"/>
      <c r="C207" s="185"/>
      <c r="D207" s="185"/>
      <c r="E207" s="185"/>
      <c r="F207" s="205"/>
      <c r="G207" s="185"/>
      <c r="H207" s="185"/>
      <c r="I207" s="185"/>
      <c r="J207" s="185"/>
      <c r="K207" s="225"/>
    </row>
    <row r="208" spans="2:11" customFormat="1" ht="15" customHeight="1">
      <c r="B208" s="206"/>
      <c r="C208" s="185" t="s">
        <v>1767</v>
      </c>
      <c r="D208" s="185"/>
      <c r="E208" s="185"/>
      <c r="F208" s="205" t="s">
        <v>76</v>
      </c>
      <c r="G208" s="185"/>
      <c r="H208" s="293" t="s">
        <v>1827</v>
      </c>
      <c r="I208" s="293"/>
      <c r="J208" s="293"/>
      <c r="K208" s="225"/>
    </row>
    <row r="209" spans="2:11" customFormat="1" ht="15" customHeight="1">
      <c r="B209" s="206"/>
      <c r="C209" s="210"/>
      <c r="D209" s="185"/>
      <c r="E209" s="185"/>
      <c r="F209" s="205" t="s">
        <v>1663</v>
      </c>
      <c r="G209" s="185"/>
      <c r="H209" s="293" t="s">
        <v>1664</v>
      </c>
      <c r="I209" s="293"/>
      <c r="J209" s="293"/>
      <c r="K209" s="225"/>
    </row>
    <row r="210" spans="2:11" customFormat="1" ht="15" customHeight="1">
      <c r="B210" s="206"/>
      <c r="C210" s="185"/>
      <c r="D210" s="185"/>
      <c r="E210" s="185"/>
      <c r="F210" s="205" t="s">
        <v>1661</v>
      </c>
      <c r="G210" s="185"/>
      <c r="H210" s="293" t="s">
        <v>1828</v>
      </c>
      <c r="I210" s="293"/>
      <c r="J210" s="293"/>
      <c r="K210" s="225"/>
    </row>
    <row r="211" spans="2:11" customFormat="1" ht="15" customHeight="1">
      <c r="B211" s="242"/>
      <c r="C211" s="210"/>
      <c r="D211" s="210"/>
      <c r="E211" s="210"/>
      <c r="F211" s="205" t="s">
        <v>1665</v>
      </c>
      <c r="G211" s="191"/>
      <c r="H211" s="292" t="s">
        <v>1666</v>
      </c>
      <c r="I211" s="292"/>
      <c r="J211" s="292"/>
      <c r="K211" s="243"/>
    </row>
    <row r="212" spans="2:11" customFormat="1" ht="15" customHeight="1">
      <c r="B212" s="242"/>
      <c r="C212" s="210"/>
      <c r="D212" s="210"/>
      <c r="E212" s="210"/>
      <c r="F212" s="205" t="s">
        <v>1667</v>
      </c>
      <c r="G212" s="191"/>
      <c r="H212" s="292" t="s">
        <v>1829</v>
      </c>
      <c r="I212" s="292"/>
      <c r="J212" s="292"/>
      <c r="K212" s="243"/>
    </row>
    <row r="213" spans="2:11" customFormat="1" ht="15" customHeight="1">
      <c r="B213" s="242"/>
      <c r="C213" s="210"/>
      <c r="D213" s="210"/>
      <c r="E213" s="210"/>
      <c r="F213" s="244"/>
      <c r="G213" s="191"/>
      <c r="H213" s="245"/>
      <c r="I213" s="245"/>
      <c r="J213" s="245"/>
      <c r="K213" s="243"/>
    </row>
    <row r="214" spans="2:11" customFormat="1" ht="15" customHeight="1">
      <c r="B214" s="242"/>
      <c r="C214" s="185" t="s">
        <v>1791</v>
      </c>
      <c r="D214" s="210"/>
      <c r="E214" s="210"/>
      <c r="F214" s="205">
        <v>1</v>
      </c>
      <c r="G214" s="191"/>
      <c r="H214" s="292" t="s">
        <v>1830</v>
      </c>
      <c r="I214" s="292"/>
      <c r="J214" s="292"/>
      <c r="K214" s="243"/>
    </row>
    <row r="215" spans="2:11" customFormat="1" ht="15" customHeight="1">
      <c r="B215" s="242"/>
      <c r="C215" s="210"/>
      <c r="D215" s="210"/>
      <c r="E215" s="210"/>
      <c r="F215" s="205">
        <v>2</v>
      </c>
      <c r="G215" s="191"/>
      <c r="H215" s="292" t="s">
        <v>1831</v>
      </c>
      <c r="I215" s="292"/>
      <c r="J215" s="292"/>
      <c r="K215" s="243"/>
    </row>
    <row r="216" spans="2:11" customFormat="1" ht="15" customHeight="1">
      <c r="B216" s="242"/>
      <c r="C216" s="210"/>
      <c r="D216" s="210"/>
      <c r="E216" s="210"/>
      <c r="F216" s="205">
        <v>3</v>
      </c>
      <c r="G216" s="191"/>
      <c r="H216" s="292" t="s">
        <v>1832</v>
      </c>
      <c r="I216" s="292"/>
      <c r="J216" s="292"/>
      <c r="K216" s="243"/>
    </row>
    <row r="217" spans="2:11" customFormat="1" ht="15" customHeight="1">
      <c r="B217" s="242"/>
      <c r="C217" s="210"/>
      <c r="D217" s="210"/>
      <c r="E217" s="210"/>
      <c r="F217" s="205">
        <v>4</v>
      </c>
      <c r="G217" s="191"/>
      <c r="H217" s="292" t="s">
        <v>1833</v>
      </c>
      <c r="I217" s="292"/>
      <c r="J217" s="292"/>
      <c r="K217" s="243"/>
    </row>
    <row r="218" spans="2:11" customFormat="1" ht="12.75" customHeight="1">
      <c r="B218" s="246"/>
      <c r="C218" s="247"/>
      <c r="D218" s="247"/>
      <c r="E218" s="247"/>
      <c r="F218" s="247"/>
      <c r="G218" s="247"/>
      <c r="H218" s="247"/>
      <c r="I218" s="247"/>
      <c r="J218" s="247"/>
      <c r="K218" s="248"/>
    </row>
  </sheetData>
  <sheetProtection formatCells="0" formatColumns="0" formatRows="0" insertColumns="0" insertRows="0" insertHyperlinks="0" deleteColumns="0" deleteRows="0" sort="0" autoFilter="0" pivotTables="0"/>
  <mergeCells count="77">
    <mergeCell ref="C3:J3"/>
    <mergeCell ref="C9:J9"/>
    <mergeCell ref="D11:J11"/>
    <mergeCell ref="D10:J10"/>
    <mergeCell ref="C4:J4"/>
    <mergeCell ref="C6:J6"/>
    <mergeCell ref="C7:J7"/>
    <mergeCell ref="D16:J16"/>
    <mergeCell ref="D17:J17"/>
    <mergeCell ref="F18:J18"/>
    <mergeCell ref="F19:J19"/>
    <mergeCell ref="D15:J15"/>
    <mergeCell ref="C25:J25"/>
    <mergeCell ref="D27:J27"/>
    <mergeCell ref="C26:J26"/>
    <mergeCell ref="F20:J20"/>
    <mergeCell ref="F23:J23"/>
    <mergeCell ref="F21:J21"/>
    <mergeCell ref="F22:J22"/>
    <mergeCell ref="D33:J33"/>
    <mergeCell ref="D34:J34"/>
    <mergeCell ref="D31:J31"/>
    <mergeCell ref="D30:J30"/>
    <mergeCell ref="D28:J28"/>
    <mergeCell ref="G45:J45"/>
    <mergeCell ref="G44:J44"/>
    <mergeCell ref="D35:J35"/>
    <mergeCell ref="G40:J40"/>
    <mergeCell ref="G41:J41"/>
    <mergeCell ref="G42:J42"/>
    <mergeCell ref="G43:J43"/>
    <mergeCell ref="G36:J36"/>
    <mergeCell ref="G37:J37"/>
    <mergeCell ref="G38:J38"/>
    <mergeCell ref="G39:J39"/>
    <mergeCell ref="D59:J59"/>
    <mergeCell ref="D58:J58"/>
    <mergeCell ref="D47:J47"/>
    <mergeCell ref="C52:J52"/>
    <mergeCell ref="C54:J54"/>
    <mergeCell ref="C55:J55"/>
    <mergeCell ref="C57:J57"/>
    <mergeCell ref="D51:J51"/>
    <mergeCell ref="E50:J50"/>
    <mergeCell ref="E49:J49"/>
    <mergeCell ref="E48:J48"/>
    <mergeCell ref="D61:J61"/>
    <mergeCell ref="D62:J62"/>
    <mergeCell ref="D65:J65"/>
    <mergeCell ref="D63:J63"/>
    <mergeCell ref="D60:J60"/>
    <mergeCell ref="D70:J70"/>
    <mergeCell ref="D68:J68"/>
    <mergeCell ref="D67:J67"/>
    <mergeCell ref="D69:J69"/>
    <mergeCell ref="D66:J66"/>
    <mergeCell ref="C165:J165"/>
    <mergeCell ref="C122:J122"/>
    <mergeCell ref="C147:J147"/>
    <mergeCell ref="C102:J102"/>
    <mergeCell ref="C75:J75"/>
    <mergeCell ref="H200:J200"/>
    <mergeCell ref="C199:J199"/>
    <mergeCell ref="H208:J208"/>
    <mergeCell ref="H206:J206"/>
    <mergeCell ref="H204:J204"/>
    <mergeCell ref="H202:J202"/>
    <mergeCell ref="H217:J217"/>
    <mergeCell ref="H210:J210"/>
    <mergeCell ref="H205:J205"/>
    <mergeCell ref="H203:J203"/>
    <mergeCell ref="H214:J214"/>
    <mergeCell ref="H216:J216"/>
    <mergeCell ref="H215:J215"/>
    <mergeCell ref="H212:J212"/>
    <mergeCell ref="H211:J211"/>
    <mergeCell ref="H209:J209"/>
  </mergeCells>
  <pageMargins left="0.59027779999999996" right="0.59027779999999996" top="0.59027779999999996" bottom="0.59027779999999996" header="0" footer="0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45"/>
  <sheetViews>
    <sheetView showGridLines="0" topLeftCell="A104" zoomScaleNormal="100" zoomScaleSheetLayoutView="70" workbookViewId="0">
      <selection activeCell="F130" sqref="F130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" customWidth="1"/>
    <col min="8" max="8" width="11.44140625" customWidth="1"/>
    <col min="9" max="10" width="20.109375" customWidth="1"/>
    <col min="11" max="11" width="12.44140625" customWidth="1"/>
    <col min="12" max="12" width="9.33203125" customWidth="1"/>
    <col min="13" max="13" width="8.77734375" customWidth="1"/>
    <col min="14" max="14" width="7.77734375" customWidth="1"/>
    <col min="15" max="16" width="11.33203125" customWidth="1"/>
    <col min="17" max="17" width="9" customWidth="1"/>
    <col min="18" max="18" width="18.109375" customWidth="1"/>
    <col min="19" max="19" width="13.44140625" customWidth="1"/>
    <col min="20" max="20" width="17.77734375" customWidth="1"/>
    <col min="21" max="21" width="12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62" t="s">
        <v>6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6" t="s">
        <v>78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5" customHeight="1">
      <c r="B4" s="19"/>
      <c r="D4" s="20" t="s">
        <v>104</v>
      </c>
      <c r="L4" s="19"/>
      <c r="M4" s="86" t="s">
        <v>11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5" t="s">
        <v>15</v>
      </c>
      <c r="L6" s="19"/>
    </row>
    <row r="7" spans="2:46" ht="16.5" customHeight="1">
      <c r="B7" s="19"/>
      <c r="E7" s="289" t="str">
        <f>'Rekapitulace stavby'!K6</f>
        <v>Rekonstrukce kaple sv. Ducha a Božího hrobu v Liběchově</v>
      </c>
      <c r="F7" s="290"/>
      <c r="G7" s="290"/>
      <c r="H7" s="290"/>
      <c r="L7" s="19"/>
    </row>
    <row r="8" spans="2:46" s="1" customFormat="1" ht="12" customHeight="1">
      <c r="B8" s="28"/>
      <c r="D8" s="25" t="s">
        <v>105</v>
      </c>
      <c r="L8" s="28"/>
    </row>
    <row r="9" spans="2:46" s="1" customFormat="1" ht="16.5" customHeight="1">
      <c r="B9" s="28"/>
      <c r="E9" s="278" t="s">
        <v>106</v>
      </c>
      <c r="F9" s="291"/>
      <c r="G9" s="291"/>
      <c r="H9" s="29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17</v>
      </c>
      <c r="F11" s="23" t="s">
        <v>3</v>
      </c>
      <c r="I11" s="25" t="s">
        <v>18</v>
      </c>
      <c r="J11" s="23" t="s">
        <v>3</v>
      </c>
      <c r="L11" s="28"/>
    </row>
    <row r="12" spans="2:46" s="1" customFormat="1" ht="12" customHeight="1">
      <c r="B12" s="28"/>
      <c r="D12" s="25" t="s">
        <v>19</v>
      </c>
      <c r="F12" s="23" t="s">
        <v>20</v>
      </c>
      <c r="I12" s="25" t="s">
        <v>21</v>
      </c>
      <c r="J12" s="45">
        <f>'Rekapitulace stavby'!AN8</f>
        <v>45520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24</v>
      </c>
      <c r="L14" s="28"/>
    </row>
    <row r="15" spans="2:46" s="1" customFormat="1" ht="18" customHeight="1">
      <c r="B15" s="28"/>
      <c r="E15" s="23" t="s">
        <v>25</v>
      </c>
      <c r="I15" s="25" t="s">
        <v>26</v>
      </c>
      <c r="J15" s="23" t="s">
        <v>3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27</v>
      </c>
      <c r="I17" s="25" t="s">
        <v>23</v>
      </c>
      <c r="J17" s="23" t="s">
        <v>3</v>
      </c>
      <c r="L17" s="28"/>
    </row>
    <row r="18" spans="2:12" s="1" customFormat="1" ht="18" customHeight="1">
      <c r="B18" s="28"/>
      <c r="E18" s="23" t="s">
        <v>28</v>
      </c>
      <c r="I18" s="25" t="s">
        <v>26</v>
      </c>
      <c r="J18" s="23" t="s">
        <v>3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29</v>
      </c>
      <c r="I20" s="25" t="s">
        <v>23</v>
      </c>
      <c r="J20" s="23" t="s">
        <v>30</v>
      </c>
      <c r="L20" s="28"/>
    </row>
    <row r="21" spans="2:12" s="1" customFormat="1" ht="18" customHeight="1">
      <c r="B21" s="28"/>
      <c r="E21" s="23" t="s">
        <v>31</v>
      </c>
      <c r="I21" s="25" t="s">
        <v>26</v>
      </c>
      <c r="J21" s="23" t="s">
        <v>3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33</v>
      </c>
      <c r="I23" s="25" t="s">
        <v>23</v>
      </c>
      <c r="J23" s="23" t="s">
        <v>3</v>
      </c>
      <c r="L23" s="28"/>
    </row>
    <row r="24" spans="2:12" s="1" customFormat="1" ht="18" customHeight="1">
      <c r="B24" s="28"/>
      <c r="E24" s="23" t="s">
        <v>28</v>
      </c>
      <c r="I24" s="25" t="s">
        <v>26</v>
      </c>
      <c r="J24" s="23" t="s">
        <v>3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34</v>
      </c>
      <c r="L26" s="28"/>
    </row>
    <row r="27" spans="2:12" s="7" customFormat="1" ht="16.5" customHeight="1">
      <c r="B27" s="87"/>
      <c r="E27" s="263" t="s">
        <v>3</v>
      </c>
      <c r="F27" s="263"/>
      <c r="G27" s="263"/>
      <c r="H27" s="263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46"/>
      <c r="E29" s="46"/>
      <c r="F29" s="46"/>
      <c r="G29" s="46"/>
      <c r="H29" s="46"/>
      <c r="I29" s="46"/>
      <c r="J29" s="46"/>
      <c r="K29" s="46"/>
      <c r="L29" s="28"/>
    </row>
    <row r="30" spans="2:12" s="1" customFormat="1" ht="25.4" customHeight="1">
      <c r="B30" s="28"/>
      <c r="D30" s="88" t="s">
        <v>36</v>
      </c>
      <c r="J30" s="59">
        <f>ROUND(J93, 2)</f>
        <v>0</v>
      </c>
      <c r="L30" s="28"/>
    </row>
    <row r="31" spans="2:12" s="1" customFormat="1" ht="7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14.5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customHeight="1">
      <c r="B33" s="28"/>
      <c r="D33" s="48" t="s">
        <v>40</v>
      </c>
      <c r="E33" s="25" t="s">
        <v>41</v>
      </c>
      <c r="F33" s="79">
        <f>ROUND((SUM(BE93:BE444)),  2)</f>
        <v>0</v>
      </c>
      <c r="I33" s="89">
        <v>0.21</v>
      </c>
      <c r="J33" s="79">
        <f>ROUND(((SUM(BE93:BE444))*I33),  2)</f>
        <v>0</v>
      </c>
      <c r="L33" s="28"/>
    </row>
    <row r="34" spans="2:12" s="1" customFormat="1" ht="14.5" customHeight="1">
      <c r="B34" s="28"/>
      <c r="E34" s="25" t="s">
        <v>42</v>
      </c>
      <c r="F34" s="79">
        <f>ROUND((SUM(BF93:BF444)),  2)</f>
        <v>0</v>
      </c>
      <c r="I34" s="89">
        <v>0.15</v>
      </c>
      <c r="J34" s="79">
        <f>ROUND(((SUM(BF93:BF444))*I34),  2)</f>
        <v>0</v>
      </c>
      <c r="L34" s="28"/>
    </row>
    <row r="35" spans="2:12" s="1" customFormat="1" ht="14.5" hidden="1" customHeight="1">
      <c r="B35" s="28"/>
      <c r="E35" s="25" t="s">
        <v>43</v>
      </c>
      <c r="F35" s="79">
        <f>ROUND((SUM(BG93:BG444)),  2)</f>
        <v>0</v>
      </c>
      <c r="I35" s="89">
        <v>0.21</v>
      </c>
      <c r="J35" s="79">
        <f>0</f>
        <v>0</v>
      </c>
      <c r="L35" s="28"/>
    </row>
    <row r="36" spans="2:12" s="1" customFormat="1" ht="14.5" hidden="1" customHeight="1">
      <c r="B36" s="28"/>
      <c r="E36" s="25" t="s">
        <v>44</v>
      </c>
      <c r="F36" s="79">
        <f>ROUND((SUM(BH93:BH444)),  2)</f>
        <v>0</v>
      </c>
      <c r="I36" s="89">
        <v>0.15</v>
      </c>
      <c r="J36" s="79">
        <f>0</f>
        <v>0</v>
      </c>
      <c r="L36" s="28"/>
    </row>
    <row r="37" spans="2:12" s="1" customFormat="1" ht="14.5" hidden="1" customHeight="1">
      <c r="B37" s="28"/>
      <c r="E37" s="25" t="s">
        <v>45</v>
      </c>
      <c r="F37" s="79">
        <f>ROUND((SUM(BI93:BI444)),  2)</f>
        <v>0</v>
      </c>
      <c r="I37" s="89">
        <v>0</v>
      </c>
      <c r="J37" s="79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0"/>
      <c r="D39" s="91" t="s">
        <v>46</v>
      </c>
      <c r="E39" s="50"/>
      <c r="F39" s="50"/>
      <c r="G39" s="92" t="s">
        <v>47</v>
      </c>
      <c r="H39" s="93" t="s">
        <v>48</v>
      </c>
      <c r="I39" s="50"/>
      <c r="J39" s="94">
        <f>SUM(J30:J37)</f>
        <v>0</v>
      </c>
      <c r="K39" s="95"/>
      <c r="L39" s="28"/>
    </row>
    <row r="40" spans="2:12" s="1" customFormat="1" ht="14.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28"/>
    </row>
    <row r="44" spans="2:12" s="1" customFormat="1" ht="7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28"/>
    </row>
    <row r="45" spans="2:12" s="1" customFormat="1" ht="25" customHeight="1">
      <c r="B45" s="28"/>
      <c r="C45" s="20" t="s">
        <v>107</v>
      </c>
      <c r="L45" s="28"/>
    </row>
    <row r="46" spans="2:12" s="1" customFormat="1" ht="7" customHeight="1">
      <c r="B46" s="28"/>
      <c r="L46" s="28"/>
    </row>
    <row r="47" spans="2:12" s="1" customFormat="1" ht="12" customHeight="1">
      <c r="B47" s="28"/>
      <c r="C47" s="25" t="s">
        <v>15</v>
      </c>
      <c r="L47" s="28"/>
    </row>
    <row r="48" spans="2:12" s="1" customFormat="1" ht="16.5" customHeight="1">
      <c r="B48" s="28"/>
      <c r="E48" s="289" t="str">
        <f>E7</f>
        <v>Rekonstrukce kaple sv. Ducha a Božího hrobu v Liběchově</v>
      </c>
      <c r="F48" s="290"/>
      <c r="G48" s="290"/>
      <c r="H48" s="290"/>
      <c r="L48" s="28"/>
    </row>
    <row r="49" spans="2:47" s="1" customFormat="1" ht="12" customHeight="1">
      <c r="B49" s="28"/>
      <c r="C49" s="25" t="s">
        <v>105</v>
      </c>
      <c r="L49" s="28"/>
    </row>
    <row r="50" spans="2:47" s="1" customFormat="1" ht="16.5" customHeight="1">
      <c r="B50" s="28"/>
      <c r="E50" s="278" t="str">
        <f>E9</f>
        <v>01 - Oprava interiéru</v>
      </c>
      <c r="F50" s="291"/>
      <c r="G50" s="291"/>
      <c r="H50" s="291"/>
      <c r="L50" s="28"/>
    </row>
    <row r="51" spans="2:47" s="1" customFormat="1" ht="7" customHeight="1">
      <c r="B51" s="28"/>
      <c r="L51" s="28"/>
    </row>
    <row r="52" spans="2:47" s="1" customFormat="1" ht="12" customHeight="1">
      <c r="B52" s="28"/>
      <c r="C52" s="25" t="s">
        <v>19</v>
      </c>
      <c r="F52" s="23" t="str">
        <f>F12</f>
        <v xml:space="preserve">Obec Liběchov </v>
      </c>
      <c r="I52" s="25" t="s">
        <v>21</v>
      </c>
      <c r="J52" s="45">
        <f>IF(J12="","",J12)</f>
        <v>45520</v>
      </c>
      <c r="L52" s="28"/>
    </row>
    <row r="53" spans="2:47" s="1" customFormat="1" ht="7" customHeight="1">
      <c r="B53" s="28"/>
      <c r="L53" s="28"/>
    </row>
    <row r="54" spans="2:47" s="1" customFormat="1" ht="43.15" customHeight="1">
      <c r="B54" s="28"/>
      <c r="C54" s="25" t="s">
        <v>22</v>
      </c>
      <c r="F54" s="23" t="str">
        <f>E15</f>
        <v>Město Liběchov, Rumburská 53, 277 21 Liběchov</v>
      </c>
      <c r="I54" s="25" t="s">
        <v>29</v>
      </c>
      <c r="J54" s="26" t="str">
        <f>E21</f>
        <v>DigiTry Art Technologies s.r.o., V Jámě 699/1, Pra</v>
      </c>
      <c r="L54" s="28"/>
    </row>
    <row r="55" spans="2:47" s="1" customFormat="1" ht="15.25" customHeight="1">
      <c r="B55" s="28"/>
      <c r="C55" s="25" t="s">
        <v>27</v>
      </c>
      <c r="F55" s="23" t="str">
        <f>IF(E18="","",E18)</f>
        <v xml:space="preserve"> </v>
      </c>
      <c r="I55" s="25" t="s">
        <v>33</v>
      </c>
      <c r="J55" s="26" t="str">
        <f>E24</f>
        <v xml:space="preserve"> </v>
      </c>
      <c r="L55" s="28"/>
    </row>
    <row r="56" spans="2:47" s="1" customFormat="1" ht="10.4" customHeight="1">
      <c r="B56" s="28"/>
      <c r="L56" s="28"/>
    </row>
    <row r="57" spans="2:47" s="1" customFormat="1" ht="29.25" customHeight="1">
      <c r="B57" s="28"/>
      <c r="C57" s="96" t="s">
        <v>108</v>
      </c>
      <c r="D57" s="90"/>
      <c r="E57" s="90"/>
      <c r="F57" s="90"/>
      <c r="G57" s="90"/>
      <c r="H57" s="90"/>
      <c r="I57" s="90"/>
      <c r="J57" s="97" t="s">
        <v>109</v>
      </c>
      <c r="K57" s="90"/>
      <c r="L57" s="28"/>
    </row>
    <row r="58" spans="2:47" s="1" customFormat="1" ht="10.4" customHeight="1">
      <c r="B58" s="28"/>
      <c r="L58" s="28"/>
    </row>
    <row r="59" spans="2:47" s="1" customFormat="1" ht="22.9" customHeight="1">
      <c r="B59" s="28"/>
      <c r="C59" s="98" t="s">
        <v>68</v>
      </c>
      <c r="J59" s="59">
        <f>J93</f>
        <v>0</v>
      </c>
      <c r="L59" s="28"/>
      <c r="AU59" s="16" t="s">
        <v>110</v>
      </c>
    </row>
    <row r="60" spans="2:47" s="8" customFormat="1" ht="25" customHeight="1">
      <c r="B60" s="99"/>
      <c r="D60" s="100" t="s">
        <v>111</v>
      </c>
      <c r="E60" s="101"/>
      <c r="F60" s="101"/>
      <c r="G60" s="101"/>
      <c r="H60" s="101"/>
      <c r="I60" s="101"/>
      <c r="J60" s="102">
        <f>J94</f>
        <v>0</v>
      </c>
      <c r="L60" s="99"/>
    </row>
    <row r="61" spans="2:47" s="9" customFormat="1" ht="19.899999999999999" customHeight="1">
      <c r="B61" s="103"/>
      <c r="D61" s="104" t="s">
        <v>112</v>
      </c>
      <c r="E61" s="105"/>
      <c r="F61" s="105"/>
      <c r="G61" s="105"/>
      <c r="H61" s="105"/>
      <c r="I61" s="105"/>
      <c r="J61" s="106">
        <f>J95</f>
        <v>0</v>
      </c>
      <c r="L61" s="103"/>
    </row>
    <row r="62" spans="2:47" s="9" customFormat="1" ht="19.899999999999999" customHeight="1">
      <c r="B62" s="103"/>
      <c r="D62" s="104" t="s">
        <v>113</v>
      </c>
      <c r="E62" s="105"/>
      <c r="F62" s="105"/>
      <c r="G62" s="105"/>
      <c r="H62" s="105"/>
      <c r="I62" s="105"/>
      <c r="J62" s="106">
        <f>J100</f>
        <v>0</v>
      </c>
      <c r="L62" s="103"/>
    </row>
    <row r="63" spans="2:47" s="9" customFormat="1" ht="19.899999999999999" customHeight="1">
      <c r="B63" s="103"/>
      <c r="D63" s="104" t="s">
        <v>114</v>
      </c>
      <c r="E63" s="105"/>
      <c r="F63" s="105"/>
      <c r="G63" s="105"/>
      <c r="H63" s="105"/>
      <c r="I63" s="105"/>
      <c r="J63" s="106">
        <f>J109</f>
        <v>0</v>
      </c>
      <c r="L63" s="103"/>
    </row>
    <row r="64" spans="2:47" s="9" customFormat="1" ht="19.899999999999999" customHeight="1">
      <c r="B64" s="103"/>
      <c r="D64" s="104" t="s">
        <v>115</v>
      </c>
      <c r="E64" s="105"/>
      <c r="F64" s="105"/>
      <c r="G64" s="105"/>
      <c r="H64" s="105"/>
      <c r="I64" s="105"/>
      <c r="J64" s="106">
        <f>J198</f>
        <v>0</v>
      </c>
      <c r="L64" s="103"/>
    </row>
    <row r="65" spans="2:12" s="9" customFormat="1" ht="19.899999999999999" customHeight="1">
      <c r="B65" s="103"/>
      <c r="D65" s="104" t="s">
        <v>116</v>
      </c>
      <c r="E65" s="105"/>
      <c r="F65" s="105"/>
      <c r="G65" s="105"/>
      <c r="H65" s="105"/>
      <c r="I65" s="105"/>
      <c r="J65" s="106">
        <f>J289</f>
        <v>0</v>
      </c>
      <c r="L65" s="103"/>
    </row>
    <row r="66" spans="2:12" s="9" customFormat="1" ht="19.899999999999999" customHeight="1">
      <c r="B66" s="103"/>
      <c r="D66" s="104" t="s">
        <v>117</v>
      </c>
      <c r="E66" s="105"/>
      <c r="F66" s="105"/>
      <c r="G66" s="105"/>
      <c r="H66" s="105"/>
      <c r="I66" s="105"/>
      <c r="J66" s="106">
        <f>J305</f>
        <v>0</v>
      </c>
      <c r="L66" s="103"/>
    </row>
    <row r="67" spans="2:12" s="8" customFormat="1" ht="25" customHeight="1">
      <c r="B67" s="99"/>
      <c r="D67" s="100" t="s">
        <v>118</v>
      </c>
      <c r="E67" s="101"/>
      <c r="F67" s="101"/>
      <c r="G67" s="101"/>
      <c r="H67" s="101"/>
      <c r="I67" s="101"/>
      <c r="J67" s="102">
        <f>J310</f>
        <v>0</v>
      </c>
      <c r="L67" s="99"/>
    </row>
    <row r="68" spans="2:12" s="9" customFormat="1" ht="19.899999999999999" customHeight="1">
      <c r="B68" s="103"/>
      <c r="D68" s="104" t="s">
        <v>119</v>
      </c>
      <c r="E68" s="105"/>
      <c r="F68" s="105"/>
      <c r="G68" s="105"/>
      <c r="H68" s="105"/>
      <c r="I68" s="105"/>
      <c r="J68" s="106">
        <f>J311</f>
        <v>0</v>
      </c>
      <c r="L68" s="103"/>
    </row>
    <row r="69" spans="2:12" s="9" customFormat="1" ht="19.899999999999999" customHeight="1">
      <c r="B69" s="103"/>
      <c r="D69" s="104" t="s">
        <v>120</v>
      </c>
      <c r="E69" s="105"/>
      <c r="F69" s="105"/>
      <c r="G69" s="105"/>
      <c r="H69" s="105"/>
      <c r="I69" s="105"/>
      <c r="J69" s="106">
        <f>J314</f>
        <v>0</v>
      </c>
      <c r="L69" s="103"/>
    </row>
    <row r="70" spans="2:12" s="9" customFormat="1" ht="19.899999999999999" customHeight="1">
      <c r="B70" s="103"/>
      <c r="D70" s="104" t="s">
        <v>121</v>
      </c>
      <c r="E70" s="105"/>
      <c r="F70" s="105"/>
      <c r="G70" s="105"/>
      <c r="H70" s="105"/>
      <c r="I70" s="105"/>
      <c r="J70" s="106">
        <f>J344</f>
        <v>0</v>
      </c>
      <c r="L70" s="103"/>
    </row>
    <row r="71" spans="2:12" s="9" customFormat="1" ht="19.899999999999999" customHeight="1">
      <c r="B71" s="103"/>
      <c r="D71" s="104" t="s">
        <v>122</v>
      </c>
      <c r="E71" s="105"/>
      <c r="F71" s="105"/>
      <c r="G71" s="105"/>
      <c r="H71" s="105"/>
      <c r="I71" s="105"/>
      <c r="J71" s="106">
        <f>J356</f>
        <v>0</v>
      </c>
      <c r="L71" s="103"/>
    </row>
    <row r="72" spans="2:12" s="9" customFormat="1" ht="19.899999999999999" customHeight="1">
      <c r="B72" s="103"/>
      <c r="D72" s="104" t="s">
        <v>123</v>
      </c>
      <c r="E72" s="105"/>
      <c r="F72" s="105"/>
      <c r="G72" s="105"/>
      <c r="H72" s="105"/>
      <c r="I72" s="105"/>
      <c r="J72" s="106">
        <f>J401</f>
        <v>0</v>
      </c>
      <c r="L72" s="103"/>
    </row>
    <row r="73" spans="2:12" s="9" customFormat="1" ht="19.899999999999999" customHeight="1">
      <c r="B73" s="103"/>
      <c r="D73" s="104" t="s">
        <v>124</v>
      </c>
      <c r="E73" s="105"/>
      <c r="F73" s="105"/>
      <c r="G73" s="105"/>
      <c r="H73" s="105"/>
      <c r="I73" s="105"/>
      <c r="J73" s="106">
        <f>J412</f>
        <v>0</v>
      </c>
      <c r="L73" s="103"/>
    </row>
    <row r="74" spans="2:12" s="1" customFormat="1" ht="21.75" customHeight="1">
      <c r="B74" s="28"/>
      <c r="L74" s="28"/>
    </row>
    <row r="75" spans="2:12" s="1" customFormat="1" ht="7" customHeight="1"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28"/>
    </row>
    <row r="79" spans="2:12" s="1" customFormat="1" ht="7" customHeight="1"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28"/>
    </row>
    <row r="80" spans="2:12" s="1" customFormat="1" ht="25" customHeight="1">
      <c r="B80" s="28"/>
      <c r="C80" s="20" t="s">
        <v>125</v>
      </c>
      <c r="L80" s="28"/>
    </row>
    <row r="81" spans="2:65" s="1" customFormat="1" ht="7" customHeight="1">
      <c r="B81" s="28"/>
      <c r="L81" s="28"/>
    </row>
    <row r="82" spans="2:65" s="1" customFormat="1" ht="12" customHeight="1">
      <c r="B82" s="28"/>
      <c r="C82" s="25" t="s">
        <v>15</v>
      </c>
      <c r="L82" s="28"/>
    </row>
    <row r="83" spans="2:65" s="1" customFormat="1" ht="16.5" customHeight="1">
      <c r="B83" s="28"/>
      <c r="E83" s="289" t="str">
        <f>E7</f>
        <v>Rekonstrukce kaple sv. Ducha a Božího hrobu v Liběchově</v>
      </c>
      <c r="F83" s="290"/>
      <c r="G83" s="290"/>
      <c r="H83" s="290"/>
      <c r="L83" s="28"/>
    </row>
    <row r="84" spans="2:65" s="1" customFormat="1" ht="12" customHeight="1">
      <c r="B84" s="28"/>
      <c r="C84" s="25" t="s">
        <v>105</v>
      </c>
      <c r="L84" s="28"/>
    </row>
    <row r="85" spans="2:65" s="1" customFormat="1" ht="16.5" customHeight="1">
      <c r="B85" s="28"/>
      <c r="E85" s="278" t="str">
        <f>E9</f>
        <v>01 - Oprava interiéru</v>
      </c>
      <c r="F85" s="291"/>
      <c r="G85" s="291"/>
      <c r="H85" s="291"/>
      <c r="L85" s="28"/>
    </row>
    <row r="86" spans="2:65" s="1" customFormat="1" ht="7" customHeight="1">
      <c r="B86" s="28"/>
      <c r="L86" s="28"/>
    </row>
    <row r="87" spans="2:65" s="1" customFormat="1" ht="12" customHeight="1">
      <c r="B87" s="28"/>
      <c r="C87" s="25" t="s">
        <v>19</v>
      </c>
      <c r="F87" s="23" t="str">
        <f>F12</f>
        <v xml:space="preserve">Obec Liběchov </v>
      </c>
      <c r="I87" s="25" t="s">
        <v>21</v>
      </c>
      <c r="J87" s="45">
        <f>IF(J12="","",J12)</f>
        <v>45520</v>
      </c>
      <c r="L87" s="28"/>
    </row>
    <row r="88" spans="2:65" s="1" customFormat="1" ht="7" customHeight="1">
      <c r="B88" s="28"/>
      <c r="L88" s="28"/>
    </row>
    <row r="89" spans="2:65" s="1" customFormat="1" ht="43.15" customHeight="1">
      <c r="B89" s="28"/>
      <c r="C89" s="25" t="s">
        <v>22</v>
      </c>
      <c r="F89" s="23" t="str">
        <f>E15</f>
        <v>Město Liběchov, Rumburská 53, 277 21 Liběchov</v>
      </c>
      <c r="I89" s="25" t="s">
        <v>29</v>
      </c>
      <c r="J89" s="26" t="str">
        <f>E21</f>
        <v>DigiTry Art Technologies s.r.o., V Jámě 699/1, Pra</v>
      </c>
      <c r="L89" s="28"/>
    </row>
    <row r="90" spans="2:65" s="1" customFormat="1" ht="15.25" customHeight="1">
      <c r="B90" s="28"/>
      <c r="C90" s="25" t="s">
        <v>27</v>
      </c>
      <c r="F90" s="23" t="str">
        <f>IF(E18="","",E18)</f>
        <v xml:space="preserve"> </v>
      </c>
      <c r="I90" s="25" t="s">
        <v>33</v>
      </c>
      <c r="J90" s="26" t="str">
        <f>E24</f>
        <v xml:space="preserve"> </v>
      </c>
      <c r="L90" s="28"/>
    </row>
    <row r="91" spans="2:65" s="1" customFormat="1" ht="10.4" customHeight="1">
      <c r="B91" s="28"/>
      <c r="L91" s="28"/>
    </row>
    <row r="92" spans="2:65" s="10" customFormat="1" ht="29.25" customHeight="1">
      <c r="B92" s="107"/>
      <c r="C92" s="108" t="s">
        <v>126</v>
      </c>
      <c r="D92" s="109" t="s">
        <v>55</v>
      </c>
      <c r="E92" s="109" t="s">
        <v>51</v>
      </c>
      <c r="F92" s="109" t="s">
        <v>52</v>
      </c>
      <c r="G92" s="109" t="s">
        <v>127</v>
      </c>
      <c r="H92" s="109" t="s">
        <v>128</v>
      </c>
      <c r="I92" s="109" t="s">
        <v>129</v>
      </c>
      <c r="J92" s="110" t="s">
        <v>109</v>
      </c>
      <c r="K92" s="111" t="s">
        <v>130</v>
      </c>
      <c r="L92" s="107"/>
      <c r="M92" s="52" t="s">
        <v>3</v>
      </c>
      <c r="N92" s="53" t="s">
        <v>40</v>
      </c>
      <c r="O92" s="53" t="s">
        <v>131</v>
      </c>
      <c r="P92" s="53" t="s">
        <v>132</v>
      </c>
      <c r="Q92" s="53" t="s">
        <v>133</v>
      </c>
      <c r="R92" s="53" t="s">
        <v>134</v>
      </c>
      <c r="S92" s="53" t="s">
        <v>135</v>
      </c>
      <c r="T92" s="54" t="s">
        <v>136</v>
      </c>
    </row>
    <row r="93" spans="2:65" s="1" customFormat="1" ht="22.9" customHeight="1">
      <c r="B93" s="28"/>
      <c r="C93" s="57" t="s">
        <v>137</v>
      </c>
      <c r="J93" s="112">
        <f>BK93</f>
        <v>0</v>
      </c>
      <c r="L93" s="28"/>
      <c r="M93" s="55"/>
      <c r="N93" s="46"/>
      <c r="O93" s="46"/>
      <c r="P93" s="113">
        <f>P94+P310</f>
        <v>305.53782999999999</v>
      </c>
      <c r="Q93" s="46"/>
      <c r="R93" s="113">
        <f>R94+R310</f>
        <v>7.94305035</v>
      </c>
      <c r="S93" s="46"/>
      <c r="T93" s="114">
        <f>T94+T310</f>
        <v>2.2035</v>
      </c>
      <c r="AT93" s="16" t="s">
        <v>69</v>
      </c>
      <c r="AU93" s="16" t="s">
        <v>110</v>
      </c>
      <c r="BK93" s="115">
        <f>BK94+BK310</f>
        <v>0</v>
      </c>
    </row>
    <row r="94" spans="2:65" s="11" customFormat="1" ht="25.9" customHeight="1">
      <c r="B94" s="116"/>
      <c r="D94" s="117" t="s">
        <v>69</v>
      </c>
      <c r="E94" s="118" t="s">
        <v>138</v>
      </c>
      <c r="F94" s="118" t="s">
        <v>139</v>
      </c>
      <c r="J94" s="119">
        <f>BK94</f>
        <v>0</v>
      </c>
      <c r="L94" s="116"/>
      <c r="M94" s="120"/>
      <c r="P94" s="121">
        <f>P95+P100+P109+P198+P289+P305</f>
        <v>286.10082999999997</v>
      </c>
      <c r="R94" s="121">
        <f>R95+R100+R109+R198+R289+R305</f>
        <v>7.1620974999999998</v>
      </c>
      <c r="T94" s="122">
        <f>T95+T100+T109+T198+T289+T305</f>
        <v>2.2035</v>
      </c>
      <c r="AR94" s="117" t="s">
        <v>77</v>
      </c>
      <c r="AT94" s="123" t="s">
        <v>69</v>
      </c>
      <c r="AU94" s="123" t="s">
        <v>70</v>
      </c>
      <c r="AY94" s="117" t="s">
        <v>140</v>
      </c>
      <c r="BK94" s="124">
        <f>BK95+BK100+BK109+BK198+BK289+BK305</f>
        <v>0</v>
      </c>
    </row>
    <row r="95" spans="2:65" s="11" customFormat="1" ht="22.9" customHeight="1">
      <c r="B95" s="116"/>
      <c r="D95" s="117" t="s">
        <v>69</v>
      </c>
      <c r="E95" s="125" t="s">
        <v>141</v>
      </c>
      <c r="F95" s="125" t="s">
        <v>142</v>
      </c>
      <c r="J95" s="126">
        <f>BK95</f>
        <v>0</v>
      </c>
      <c r="L95" s="116"/>
      <c r="M95" s="120"/>
      <c r="P95" s="121">
        <f>SUM(P96:P99)</f>
        <v>0</v>
      </c>
      <c r="R95" s="121">
        <f>SUM(R96:R99)</f>
        <v>0</v>
      </c>
      <c r="T95" s="122">
        <f>SUM(T96:T99)</f>
        <v>0</v>
      </c>
      <c r="AR95" s="117" t="s">
        <v>77</v>
      </c>
      <c r="AT95" s="123" t="s">
        <v>69</v>
      </c>
      <c r="AU95" s="123" t="s">
        <v>77</v>
      </c>
      <c r="AY95" s="117" t="s">
        <v>140</v>
      </c>
      <c r="BK95" s="124">
        <f>SUM(BK96:BK99)</f>
        <v>0</v>
      </c>
    </row>
    <row r="96" spans="2:65" s="1" customFormat="1" ht="24" customHeight="1">
      <c r="B96" s="127"/>
      <c r="C96" s="128" t="s">
        <v>77</v>
      </c>
      <c r="D96" s="128" t="s">
        <v>143</v>
      </c>
      <c r="E96" s="129" t="s">
        <v>144</v>
      </c>
      <c r="F96" s="130" t="s">
        <v>145</v>
      </c>
      <c r="G96" s="131" t="s">
        <v>146</v>
      </c>
      <c r="H96" s="132"/>
      <c r="I96" s="133"/>
      <c r="J96" s="133">
        <f>ROUND(I96*H96,2)</f>
        <v>0</v>
      </c>
      <c r="K96" s="134"/>
      <c r="L96" s="28"/>
      <c r="M96" s="135" t="s">
        <v>3</v>
      </c>
      <c r="N96" s="136" t="s">
        <v>41</v>
      </c>
      <c r="O96" s="137">
        <v>3.8420000000000001</v>
      </c>
      <c r="P96" s="137">
        <f>O96*H96</f>
        <v>0</v>
      </c>
      <c r="Q96" s="137">
        <v>1.8774999999999999</v>
      </c>
      <c r="R96" s="137">
        <f>Q96*H96</f>
        <v>0</v>
      </c>
      <c r="S96" s="137">
        <v>0</v>
      </c>
      <c r="T96" s="138">
        <f>S96*H96</f>
        <v>0</v>
      </c>
      <c r="AR96" s="139" t="s">
        <v>147</v>
      </c>
      <c r="AT96" s="139" t="s">
        <v>143</v>
      </c>
      <c r="AU96" s="139" t="s">
        <v>79</v>
      </c>
      <c r="AY96" s="16" t="s">
        <v>140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6" t="s">
        <v>77</v>
      </c>
      <c r="BK96" s="140">
        <f>ROUND(I96*H96,2)</f>
        <v>0</v>
      </c>
      <c r="BL96" s="16" t="s">
        <v>147</v>
      </c>
      <c r="BM96" s="139" t="s">
        <v>148</v>
      </c>
    </row>
    <row r="97" spans="2:65" s="1" customFormat="1" ht="18">
      <c r="B97" s="28"/>
      <c r="D97" s="141" t="s">
        <v>149</v>
      </c>
      <c r="F97" s="142" t="s">
        <v>150</v>
      </c>
      <c r="L97" s="28"/>
      <c r="M97" s="143"/>
      <c r="T97" s="49"/>
      <c r="AT97" s="16" t="s">
        <v>149</v>
      </c>
      <c r="AU97" s="16" t="s">
        <v>79</v>
      </c>
    </row>
    <row r="98" spans="2:65" s="12" customFormat="1">
      <c r="B98" s="144"/>
      <c r="D98" s="141" t="s">
        <v>151</v>
      </c>
      <c r="E98" s="145" t="s">
        <v>3</v>
      </c>
      <c r="F98" s="146" t="s">
        <v>1834</v>
      </c>
      <c r="H98" s="147"/>
      <c r="L98" s="144"/>
      <c r="M98" s="148"/>
      <c r="T98" s="149"/>
      <c r="AT98" s="145" t="s">
        <v>151</v>
      </c>
      <c r="AU98" s="145" t="s">
        <v>79</v>
      </c>
      <c r="AV98" s="12" t="s">
        <v>79</v>
      </c>
      <c r="AW98" s="12" t="s">
        <v>32</v>
      </c>
      <c r="AX98" s="12" t="s">
        <v>70</v>
      </c>
      <c r="AY98" s="145" t="s">
        <v>140</v>
      </c>
    </row>
    <row r="99" spans="2:65" s="13" customFormat="1">
      <c r="B99" s="150"/>
      <c r="D99" s="141" t="s">
        <v>151</v>
      </c>
      <c r="E99" s="151" t="s">
        <v>3</v>
      </c>
      <c r="F99" s="152" t="s">
        <v>152</v>
      </c>
      <c r="H99" s="153"/>
      <c r="L99" s="150"/>
      <c r="M99" s="154"/>
      <c r="T99" s="155"/>
      <c r="AT99" s="151" t="s">
        <v>151</v>
      </c>
      <c r="AU99" s="151" t="s">
        <v>79</v>
      </c>
      <c r="AV99" s="13" t="s">
        <v>147</v>
      </c>
      <c r="AW99" s="13" t="s">
        <v>32</v>
      </c>
      <c r="AX99" s="13" t="s">
        <v>77</v>
      </c>
      <c r="AY99" s="151" t="s">
        <v>140</v>
      </c>
    </row>
    <row r="100" spans="2:65" s="11" customFormat="1" ht="22.9" customHeight="1">
      <c r="B100" s="116"/>
      <c r="D100" s="117" t="s">
        <v>69</v>
      </c>
      <c r="E100" s="125" t="s">
        <v>147</v>
      </c>
      <c r="F100" s="125" t="s">
        <v>153</v>
      </c>
      <c r="J100" s="126">
        <f>BK100</f>
        <v>0</v>
      </c>
      <c r="L100" s="116"/>
      <c r="M100" s="120"/>
      <c r="P100" s="121">
        <f>SUM(P101:P108)</f>
        <v>0</v>
      </c>
      <c r="R100" s="121">
        <f>SUM(R101:R108)</f>
        <v>0</v>
      </c>
      <c r="T100" s="122">
        <f>SUM(T101:T108)</f>
        <v>0</v>
      </c>
      <c r="AR100" s="117" t="s">
        <v>77</v>
      </c>
      <c r="AT100" s="123" t="s">
        <v>69</v>
      </c>
      <c r="AU100" s="123" t="s">
        <v>77</v>
      </c>
      <c r="AY100" s="117" t="s">
        <v>140</v>
      </c>
      <c r="BK100" s="124">
        <f>SUM(BK101:BK108)</f>
        <v>0</v>
      </c>
    </row>
    <row r="101" spans="2:65" s="1" customFormat="1" ht="36" customHeight="1">
      <c r="B101" s="127"/>
      <c r="C101" s="128" t="s">
        <v>79</v>
      </c>
      <c r="D101" s="128" t="s">
        <v>143</v>
      </c>
      <c r="E101" s="129" t="s">
        <v>154</v>
      </c>
      <c r="F101" s="130" t="s">
        <v>155</v>
      </c>
      <c r="G101" s="131" t="s">
        <v>156</v>
      </c>
      <c r="H101" s="132"/>
      <c r="I101" s="133"/>
      <c r="J101" s="133">
        <f>ROUND(I101*H101,2)</f>
        <v>0</v>
      </c>
      <c r="K101" s="134"/>
      <c r="L101" s="28"/>
      <c r="M101" s="135" t="s">
        <v>3</v>
      </c>
      <c r="N101" s="136" t="s">
        <v>41</v>
      </c>
      <c r="O101" s="137">
        <v>2.871</v>
      </c>
      <c r="P101" s="137">
        <f>O101*H101</f>
        <v>0</v>
      </c>
      <c r="Q101" s="137">
        <v>0.57726</v>
      </c>
      <c r="R101" s="137">
        <f>Q101*H101</f>
        <v>0</v>
      </c>
      <c r="S101" s="137">
        <v>0</v>
      </c>
      <c r="T101" s="138">
        <f>S101*H101</f>
        <v>0</v>
      </c>
      <c r="AR101" s="139" t="s">
        <v>147</v>
      </c>
      <c r="AT101" s="139" t="s">
        <v>143</v>
      </c>
      <c r="AU101" s="139" t="s">
        <v>79</v>
      </c>
      <c r="AY101" s="16" t="s">
        <v>140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6" t="s">
        <v>77</v>
      </c>
      <c r="BK101" s="140">
        <f>ROUND(I101*H101,2)</f>
        <v>0</v>
      </c>
      <c r="BL101" s="16" t="s">
        <v>147</v>
      </c>
      <c r="BM101" s="139" t="s">
        <v>157</v>
      </c>
    </row>
    <row r="102" spans="2:65" s="1" customFormat="1" ht="27">
      <c r="B102" s="28"/>
      <c r="D102" s="141" t="s">
        <v>149</v>
      </c>
      <c r="F102" s="142" t="s">
        <v>155</v>
      </c>
      <c r="L102" s="28"/>
      <c r="M102" s="143"/>
      <c r="T102" s="49"/>
      <c r="AT102" s="16" t="s">
        <v>149</v>
      </c>
      <c r="AU102" s="16" t="s">
        <v>79</v>
      </c>
    </row>
    <row r="103" spans="2:65" s="1" customFormat="1" ht="36" customHeight="1">
      <c r="B103" s="127"/>
      <c r="C103" s="128" t="s">
        <v>141</v>
      </c>
      <c r="D103" s="128" t="s">
        <v>143</v>
      </c>
      <c r="E103" s="129" t="s">
        <v>158</v>
      </c>
      <c r="F103" s="130" t="s">
        <v>159</v>
      </c>
      <c r="G103" s="131" t="s">
        <v>156</v>
      </c>
      <c r="H103" s="132"/>
      <c r="I103" s="133"/>
      <c r="J103" s="133">
        <f>ROUND(I103*H103,2)</f>
        <v>0</v>
      </c>
      <c r="K103" s="134"/>
      <c r="L103" s="28"/>
      <c r="M103" s="135" t="s">
        <v>3</v>
      </c>
      <c r="N103" s="136" t="s">
        <v>41</v>
      </c>
      <c r="O103" s="137">
        <v>1.4730000000000001</v>
      </c>
      <c r="P103" s="137">
        <f>O103*H103</f>
        <v>0</v>
      </c>
      <c r="Q103" s="137">
        <v>2.768E-2</v>
      </c>
      <c r="R103" s="137">
        <f>Q103*H103</f>
        <v>0</v>
      </c>
      <c r="S103" s="137">
        <v>0</v>
      </c>
      <c r="T103" s="138">
        <f>S103*H103</f>
        <v>0</v>
      </c>
      <c r="AR103" s="139" t="s">
        <v>147</v>
      </c>
      <c r="AT103" s="139" t="s">
        <v>143</v>
      </c>
      <c r="AU103" s="139" t="s">
        <v>79</v>
      </c>
      <c r="AY103" s="16" t="s">
        <v>140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6" t="s">
        <v>77</v>
      </c>
      <c r="BK103" s="140">
        <f>ROUND(I103*H103,2)</f>
        <v>0</v>
      </c>
      <c r="BL103" s="16" t="s">
        <v>147</v>
      </c>
      <c r="BM103" s="139" t="s">
        <v>160</v>
      </c>
    </row>
    <row r="104" spans="2:65" s="1" customFormat="1" ht="27">
      <c r="B104" s="28"/>
      <c r="D104" s="141" t="s">
        <v>149</v>
      </c>
      <c r="F104" s="142" t="s">
        <v>159</v>
      </c>
      <c r="L104" s="28"/>
      <c r="M104" s="143"/>
      <c r="T104" s="49"/>
      <c r="AT104" s="16" t="s">
        <v>149</v>
      </c>
      <c r="AU104" s="16" t="s">
        <v>79</v>
      </c>
    </row>
    <row r="105" spans="2:65" s="12" customFormat="1">
      <c r="B105" s="144"/>
      <c r="D105" s="141" t="s">
        <v>151</v>
      </c>
      <c r="E105" s="145" t="s">
        <v>3</v>
      </c>
      <c r="F105" s="146" t="s">
        <v>161</v>
      </c>
      <c r="H105" s="147"/>
      <c r="L105" s="144"/>
      <c r="M105" s="148"/>
      <c r="T105" s="149"/>
      <c r="AT105" s="145" t="s">
        <v>151</v>
      </c>
      <c r="AU105" s="145" t="s">
        <v>79</v>
      </c>
      <c r="AV105" s="12" t="s">
        <v>79</v>
      </c>
      <c r="AW105" s="12" t="s">
        <v>32</v>
      </c>
      <c r="AX105" s="12" t="s">
        <v>70</v>
      </c>
      <c r="AY105" s="145" t="s">
        <v>140</v>
      </c>
    </row>
    <row r="106" spans="2:65" s="13" customFormat="1">
      <c r="B106" s="150"/>
      <c r="D106" s="141" t="s">
        <v>151</v>
      </c>
      <c r="E106" s="151" t="s">
        <v>3</v>
      </c>
      <c r="F106" s="152" t="s">
        <v>152</v>
      </c>
      <c r="H106" s="153"/>
      <c r="L106" s="150"/>
      <c r="M106" s="154"/>
      <c r="T106" s="155"/>
      <c r="AT106" s="151" t="s">
        <v>151</v>
      </c>
      <c r="AU106" s="151" t="s">
        <v>79</v>
      </c>
      <c r="AV106" s="13" t="s">
        <v>147</v>
      </c>
      <c r="AW106" s="13" t="s">
        <v>32</v>
      </c>
      <c r="AX106" s="13" t="s">
        <v>77</v>
      </c>
      <c r="AY106" s="151" t="s">
        <v>140</v>
      </c>
    </row>
    <row r="107" spans="2:65" s="1" customFormat="1" ht="36" customHeight="1">
      <c r="B107" s="127"/>
      <c r="C107" s="128" t="s">
        <v>147</v>
      </c>
      <c r="D107" s="128" t="s">
        <v>143</v>
      </c>
      <c r="E107" s="129" t="s">
        <v>162</v>
      </c>
      <c r="F107" s="130" t="s">
        <v>163</v>
      </c>
      <c r="G107" s="131" t="s">
        <v>156</v>
      </c>
      <c r="H107" s="132"/>
      <c r="I107" s="133"/>
      <c r="J107" s="133">
        <f>ROUND(I107*H107,2)</f>
        <v>0</v>
      </c>
      <c r="K107" s="134"/>
      <c r="L107" s="28"/>
      <c r="M107" s="135" t="s">
        <v>3</v>
      </c>
      <c r="N107" s="136" t="s">
        <v>41</v>
      </c>
      <c r="O107" s="137">
        <v>0.44900000000000001</v>
      </c>
      <c r="P107" s="137">
        <f>O107*H107</f>
        <v>0</v>
      </c>
      <c r="Q107" s="137">
        <v>0</v>
      </c>
      <c r="R107" s="137">
        <f>Q107*H107</f>
        <v>0</v>
      </c>
      <c r="S107" s="137">
        <v>0</v>
      </c>
      <c r="T107" s="138">
        <f>S107*H107</f>
        <v>0</v>
      </c>
      <c r="AR107" s="139" t="s">
        <v>147</v>
      </c>
      <c r="AT107" s="139" t="s">
        <v>143</v>
      </c>
      <c r="AU107" s="139" t="s">
        <v>79</v>
      </c>
      <c r="AY107" s="16" t="s">
        <v>140</v>
      </c>
      <c r="BE107" s="140">
        <f>IF(N107="základní",J107,0)</f>
        <v>0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6" t="s">
        <v>77</v>
      </c>
      <c r="BK107" s="140">
        <f>ROUND(I107*H107,2)</f>
        <v>0</v>
      </c>
      <c r="BL107" s="16" t="s">
        <v>147</v>
      </c>
      <c r="BM107" s="139" t="s">
        <v>164</v>
      </c>
    </row>
    <row r="108" spans="2:65" s="1" customFormat="1" ht="27">
      <c r="B108" s="28"/>
      <c r="D108" s="141" t="s">
        <v>149</v>
      </c>
      <c r="F108" s="142" t="s">
        <v>163</v>
      </c>
      <c r="L108" s="28"/>
      <c r="M108" s="143"/>
      <c r="T108" s="49"/>
      <c r="AT108" s="16" t="s">
        <v>149</v>
      </c>
      <c r="AU108" s="16" t="s">
        <v>79</v>
      </c>
    </row>
    <row r="109" spans="2:65" s="11" customFormat="1" ht="22.9" customHeight="1">
      <c r="B109" s="116"/>
      <c r="D109" s="117" t="s">
        <v>69</v>
      </c>
      <c r="E109" s="125" t="s">
        <v>165</v>
      </c>
      <c r="F109" s="125" t="s">
        <v>166</v>
      </c>
      <c r="J109" s="126">
        <f>BK109</f>
        <v>0</v>
      </c>
      <c r="L109" s="116"/>
      <c r="M109" s="120"/>
      <c r="P109" s="121">
        <f>SUM(P110:P197)</f>
        <v>92.259399999999999</v>
      </c>
      <c r="R109" s="121">
        <f>SUM(R110:R197)</f>
        <v>4.9406600000000003</v>
      </c>
      <c r="T109" s="122">
        <f>SUM(T110:T197)</f>
        <v>0</v>
      </c>
      <c r="AR109" s="117" t="s">
        <v>77</v>
      </c>
      <c r="AT109" s="123" t="s">
        <v>69</v>
      </c>
      <c r="AU109" s="123" t="s">
        <v>77</v>
      </c>
      <c r="AY109" s="117" t="s">
        <v>140</v>
      </c>
      <c r="BK109" s="124">
        <f>SUM(BK110:BK197)</f>
        <v>0</v>
      </c>
    </row>
    <row r="110" spans="2:65" s="1" customFormat="1" ht="48" customHeight="1">
      <c r="B110" s="127"/>
      <c r="C110" s="128" t="s">
        <v>167</v>
      </c>
      <c r="D110" s="128" t="s">
        <v>143</v>
      </c>
      <c r="E110" s="129" t="s">
        <v>168</v>
      </c>
      <c r="F110" s="130" t="s">
        <v>169</v>
      </c>
      <c r="G110" s="131" t="s">
        <v>156</v>
      </c>
      <c r="H110" s="132"/>
      <c r="I110" s="133"/>
      <c r="J110" s="133">
        <f>ROUND(I110*H110,2)</f>
        <v>0</v>
      </c>
      <c r="K110" s="134"/>
      <c r="L110" s="28"/>
      <c r="M110" s="135" t="s">
        <v>3</v>
      </c>
      <c r="N110" s="136" t="s">
        <v>41</v>
      </c>
      <c r="O110" s="137">
        <v>0.59599999999999997</v>
      </c>
      <c r="P110" s="137">
        <f>O110*H110</f>
        <v>0</v>
      </c>
      <c r="Q110" s="137">
        <v>1.7330000000000002E-2</v>
      </c>
      <c r="R110" s="137">
        <f>Q110*H110</f>
        <v>0</v>
      </c>
      <c r="S110" s="137">
        <v>0</v>
      </c>
      <c r="T110" s="138">
        <f>S110*H110</f>
        <v>0</v>
      </c>
      <c r="AR110" s="139" t="s">
        <v>147</v>
      </c>
      <c r="AT110" s="139" t="s">
        <v>143</v>
      </c>
      <c r="AU110" s="139" t="s">
        <v>79</v>
      </c>
      <c r="AY110" s="16" t="s">
        <v>140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6" t="s">
        <v>77</v>
      </c>
      <c r="BK110" s="140">
        <f>ROUND(I110*H110,2)</f>
        <v>0</v>
      </c>
      <c r="BL110" s="16" t="s">
        <v>147</v>
      </c>
      <c r="BM110" s="139" t="s">
        <v>170</v>
      </c>
    </row>
    <row r="111" spans="2:65" s="1" customFormat="1" ht="27">
      <c r="B111" s="28"/>
      <c r="D111" s="141" t="s">
        <v>149</v>
      </c>
      <c r="F111" s="142" t="s">
        <v>171</v>
      </c>
      <c r="L111" s="28"/>
      <c r="M111" s="143"/>
      <c r="T111" s="49"/>
      <c r="AT111" s="16" t="s">
        <v>149</v>
      </c>
      <c r="AU111" s="16" t="s">
        <v>79</v>
      </c>
    </row>
    <row r="112" spans="2:65" s="12" customFormat="1">
      <c r="B112" s="144"/>
      <c r="D112" s="141" t="s">
        <v>151</v>
      </c>
      <c r="E112" s="145" t="s">
        <v>3</v>
      </c>
      <c r="F112" s="146" t="s">
        <v>172</v>
      </c>
      <c r="H112" s="147"/>
      <c r="L112" s="144"/>
      <c r="M112" s="148"/>
      <c r="T112" s="149"/>
      <c r="AT112" s="145" t="s">
        <v>151</v>
      </c>
      <c r="AU112" s="145" t="s">
        <v>79</v>
      </c>
      <c r="AV112" s="12" t="s">
        <v>79</v>
      </c>
      <c r="AW112" s="12" t="s">
        <v>32</v>
      </c>
      <c r="AX112" s="12" t="s">
        <v>70</v>
      </c>
      <c r="AY112" s="145" t="s">
        <v>140</v>
      </c>
    </row>
    <row r="113" spans="2:65" s="12" customFormat="1">
      <c r="B113" s="144"/>
      <c r="D113" s="141" t="s">
        <v>151</v>
      </c>
      <c r="E113" s="145" t="s">
        <v>3</v>
      </c>
      <c r="F113" s="146" t="s">
        <v>161</v>
      </c>
      <c r="H113" s="147"/>
      <c r="L113" s="144"/>
      <c r="M113" s="148"/>
      <c r="T113" s="149"/>
      <c r="AT113" s="145" t="s">
        <v>151</v>
      </c>
      <c r="AU113" s="145" t="s">
        <v>79</v>
      </c>
      <c r="AV113" s="12" t="s">
        <v>79</v>
      </c>
      <c r="AW113" s="12" t="s">
        <v>32</v>
      </c>
      <c r="AX113" s="12" t="s">
        <v>70</v>
      </c>
      <c r="AY113" s="145" t="s">
        <v>140</v>
      </c>
    </row>
    <row r="114" spans="2:65" s="13" customFormat="1">
      <c r="B114" s="150"/>
      <c r="D114" s="141" t="s">
        <v>151</v>
      </c>
      <c r="E114" s="151" t="s">
        <v>3</v>
      </c>
      <c r="F114" s="152" t="s">
        <v>152</v>
      </c>
      <c r="H114" s="153"/>
      <c r="L114" s="150"/>
      <c r="M114" s="154"/>
      <c r="T114" s="155"/>
      <c r="AT114" s="151" t="s">
        <v>151</v>
      </c>
      <c r="AU114" s="151" t="s">
        <v>79</v>
      </c>
      <c r="AV114" s="13" t="s">
        <v>147</v>
      </c>
      <c r="AW114" s="13" t="s">
        <v>32</v>
      </c>
      <c r="AX114" s="13" t="s">
        <v>77</v>
      </c>
      <c r="AY114" s="151" t="s">
        <v>140</v>
      </c>
    </row>
    <row r="115" spans="2:65" s="1" customFormat="1" ht="48" customHeight="1">
      <c r="B115" s="127"/>
      <c r="C115" s="128" t="s">
        <v>165</v>
      </c>
      <c r="D115" s="128" t="s">
        <v>143</v>
      </c>
      <c r="E115" s="129" t="s">
        <v>173</v>
      </c>
      <c r="F115" s="130" t="s">
        <v>174</v>
      </c>
      <c r="G115" s="131" t="s">
        <v>156</v>
      </c>
      <c r="H115" s="132"/>
      <c r="I115" s="133"/>
      <c r="J115" s="133">
        <f>ROUND(I115*H115,2)</f>
        <v>0</v>
      </c>
      <c r="K115" s="134"/>
      <c r="L115" s="28"/>
      <c r="M115" s="135" t="s">
        <v>3</v>
      </c>
      <c r="N115" s="136" t="s">
        <v>41</v>
      </c>
      <c r="O115" s="137">
        <v>9.5000000000000001E-2</v>
      </c>
      <c r="P115" s="137">
        <f>O115*H115</f>
        <v>0</v>
      </c>
      <c r="Q115" s="137">
        <v>7.3499999999999998E-3</v>
      </c>
      <c r="R115" s="137">
        <f>Q115*H115</f>
        <v>0</v>
      </c>
      <c r="S115" s="137">
        <v>0</v>
      </c>
      <c r="T115" s="138">
        <f>S115*H115</f>
        <v>0</v>
      </c>
      <c r="AR115" s="139" t="s">
        <v>147</v>
      </c>
      <c r="AT115" s="139" t="s">
        <v>143</v>
      </c>
      <c r="AU115" s="139" t="s">
        <v>79</v>
      </c>
      <c r="AY115" s="16" t="s">
        <v>140</v>
      </c>
      <c r="BE115" s="140">
        <f>IF(N115="základní",J115,0)</f>
        <v>0</v>
      </c>
      <c r="BF115" s="140">
        <f>IF(N115="snížená",J115,0)</f>
        <v>0</v>
      </c>
      <c r="BG115" s="140">
        <f>IF(N115="zákl. přenesená",J115,0)</f>
        <v>0</v>
      </c>
      <c r="BH115" s="140">
        <f>IF(N115="sníž. přenesená",J115,0)</f>
        <v>0</v>
      </c>
      <c r="BI115" s="140">
        <f>IF(N115="nulová",J115,0)</f>
        <v>0</v>
      </c>
      <c r="BJ115" s="16" t="s">
        <v>77</v>
      </c>
      <c r="BK115" s="140">
        <f>ROUND(I115*H115,2)</f>
        <v>0</v>
      </c>
      <c r="BL115" s="16" t="s">
        <v>147</v>
      </c>
      <c r="BM115" s="139" t="s">
        <v>175</v>
      </c>
    </row>
    <row r="116" spans="2:65" s="1" customFormat="1" ht="27">
      <c r="B116" s="28"/>
      <c r="D116" s="141" t="s">
        <v>149</v>
      </c>
      <c r="F116" s="142" t="s">
        <v>176</v>
      </c>
      <c r="L116" s="28"/>
      <c r="M116" s="143"/>
      <c r="T116" s="49"/>
      <c r="AT116" s="16" t="s">
        <v>149</v>
      </c>
      <c r="AU116" s="16" t="s">
        <v>79</v>
      </c>
    </row>
    <row r="117" spans="2:65" s="12" customFormat="1">
      <c r="B117" s="144"/>
      <c r="D117" s="141" t="s">
        <v>151</v>
      </c>
      <c r="E117" s="145" t="s">
        <v>3</v>
      </c>
      <c r="F117" s="146" t="s">
        <v>177</v>
      </c>
      <c r="H117" s="147"/>
      <c r="L117" s="144"/>
      <c r="M117" s="148"/>
      <c r="T117" s="149"/>
      <c r="AT117" s="145" t="s">
        <v>151</v>
      </c>
      <c r="AU117" s="145" t="s">
        <v>79</v>
      </c>
      <c r="AV117" s="12" t="s">
        <v>79</v>
      </c>
      <c r="AW117" s="12" t="s">
        <v>32</v>
      </c>
      <c r="AX117" s="12" t="s">
        <v>70</v>
      </c>
      <c r="AY117" s="145" t="s">
        <v>140</v>
      </c>
    </row>
    <row r="118" spans="2:65" s="12" customFormat="1">
      <c r="B118" s="144"/>
      <c r="D118" s="141" t="s">
        <v>151</v>
      </c>
      <c r="E118" s="145" t="s">
        <v>3</v>
      </c>
      <c r="F118" s="146" t="s">
        <v>178</v>
      </c>
      <c r="H118" s="147"/>
      <c r="L118" s="144"/>
      <c r="M118" s="148"/>
      <c r="T118" s="149"/>
      <c r="AT118" s="145" t="s">
        <v>151</v>
      </c>
      <c r="AU118" s="145" t="s">
        <v>79</v>
      </c>
      <c r="AV118" s="12" t="s">
        <v>79</v>
      </c>
      <c r="AW118" s="12" t="s">
        <v>32</v>
      </c>
      <c r="AX118" s="12" t="s">
        <v>70</v>
      </c>
      <c r="AY118" s="145" t="s">
        <v>140</v>
      </c>
    </row>
    <row r="119" spans="2:65" s="13" customFormat="1">
      <c r="B119" s="150"/>
      <c r="D119" s="141" t="s">
        <v>151</v>
      </c>
      <c r="E119" s="151" t="s">
        <v>3</v>
      </c>
      <c r="F119" s="152" t="s">
        <v>152</v>
      </c>
      <c r="H119" s="153"/>
      <c r="L119" s="150"/>
      <c r="M119" s="154"/>
      <c r="T119" s="155"/>
      <c r="AT119" s="151" t="s">
        <v>151</v>
      </c>
      <c r="AU119" s="151" t="s">
        <v>79</v>
      </c>
      <c r="AV119" s="13" t="s">
        <v>147</v>
      </c>
      <c r="AW119" s="13" t="s">
        <v>32</v>
      </c>
      <c r="AX119" s="13" t="s">
        <v>77</v>
      </c>
      <c r="AY119" s="151" t="s">
        <v>140</v>
      </c>
    </row>
    <row r="120" spans="2:65" s="1" customFormat="1" ht="24" customHeight="1">
      <c r="B120" s="127"/>
      <c r="C120" s="128" t="s">
        <v>179</v>
      </c>
      <c r="D120" s="128" t="s">
        <v>143</v>
      </c>
      <c r="E120" s="129" t="s">
        <v>1838</v>
      </c>
      <c r="F120" s="130" t="s">
        <v>1837</v>
      </c>
      <c r="G120" s="131" t="s">
        <v>156</v>
      </c>
      <c r="H120" s="250">
        <v>19.600000000000001</v>
      </c>
      <c r="I120" s="133"/>
      <c r="J120" s="133">
        <f>ROUND(I120*H120,2)</f>
        <v>0</v>
      </c>
      <c r="K120" s="134"/>
      <c r="L120" s="28"/>
      <c r="M120" s="135" t="s">
        <v>3</v>
      </c>
      <c r="N120" s="136" t="s">
        <v>41</v>
      </c>
      <c r="O120" s="137">
        <v>0.439</v>
      </c>
      <c r="P120" s="137">
        <f>O120*H120</f>
        <v>8.6044</v>
      </c>
      <c r="Q120" s="137">
        <v>1.7000000000000001E-2</v>
      </c>
      <c r="R120" s="137">
        <f>Q120*H120</f>
        <v>0.33320000000000005</v>
      </c>
      <c r="S120" s="137">
        <v>0</v>
      </c>
      <c r="T120" s="138">
        <f>S120*H120</f>
        <v>0</v>
      </c>
      <c r="AR120" s="139" t="s">
        <v>147</v>
      </c>
      <c r="AT120" s="139" t="s">
        <v>143</v>
      </c>
      <c r="AU120" s="139" t="s">
        <v>79</v>
      </c>
      <c r="AY120" s="16" t="s">
        <v>140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6" t="s">
        <v>77</v>
      </c>
      <c r="BK120" s="140">
        <f>ROUND(I120*H120,2)</f>
        <v>0</v>
      </c>
      <c r="BL120" s="16" t="s">
        <v>147</v>
      </c>
      <c r="BM120" s="139" t="s">
        <v>180</v>
      </c>
    </row>
    <row r="121" spans="2:65" s="1" customFormat="1" ht="18">
      <c r="B121" s="28"/>
      <c r="D121" s="141" t="s">
        <v>149</v>
      </c>
      <c r="F121" s="142" t="s">
        <v>1845</v>
      </c>
      <c r="L121" s="28"/>
      <c r="M121" s="143"/>
      <c r="T121" s="49"/>
      <c r="AT121" s="16" t="s">
        <v>149</v>
      </c>
      <c r="AU121" s="16" t="s">
        <v>79</v>
      </c>
    </row>
    <row r="122" spans="2:65" s="12" customFormat="1">
      <c r="B122" s="144"/>
      <c r="D122" s="141" t="s">
        <v>151</v>
      </c>
      <c r="E122" s="145" t="s">
        <v>3</v>
      </c>
      <c r="F122" s="146" t="s">
        <v>1844</v>
      </c>
      <c r="H122" s="147"/>
      <c r="L122" s="144"/>
      <c r="M122" s="148"/>
      <c r="T122" s="149"/>
      <c r="AT122" s="145" t="s">
        <v>151</v>
      </c>
      <c r="AU122" s="145" t="s">
        <v>79</v>
      </c>
      <c r="AV122" s="12" t="s">
        <v>79</v>
      </c>
      <c r="AW122" s="12" t="s">
        <v>32</v>
      </c>
      <c r="AX122" s="12" t="s">
        <v>70</v>
      </c>
      <c r="AY122" s="145" t="s">
        <v>140</v>
      </c>
    </row>
    <row r="123" spans="2:65" s="13" customFormat="1">
      <c r="B123" s="150"/>
      <c r="D123" s="141" t="s">
        <v>151</v>
      </c>
      <c r="E123" s="151" t="s">
        <v>3</v>
      </c>
      <c r="F123" s="152" t="s">
        <v>152</v>
      </c>
      <c r="H123" s="153"/>
      <c r="L123" s="150"/>
      <c r="M123" s="154"/>
      <c r="T123" s="155"/>
      <c r="AT123" s="151" t="s">
        <v>151</v>
      </c>
      <c r="AU123" s="151" t="s">
        <v>79</v>
      </c>
      <c r="AV123" s="13" t="s">
        <v>147</v>
      </c>
      <c r="AW123" s="13" t="s">
        <v>32</v>
      </c>
      <c r="AX123" s="13" t="s">
        <v>77</v>
      </c>
      <c r="AY123" s="151" t="s">
        <v>140</v>
      </c>
    </row>
    <row r="124" spans="2:65" s="1" customFormat="1" ht="24" customHeight="1">
      <c r="B124" s="127"/>
      <c r="C124" s="128" t="s">
        <v>182</v>
      </c>
      <c r="D124" s="128" t="s">
        <v>143</v>
      </c>
      <c r="E124" s="129" t="s">
        <v>183</v>
      </c>
      <c r="F124" s="130" t="s">
        <v>184</v>
      </c>
      <c r="G124" s="131" t="s">
        <v>156</v>
      </c>
      <c r="H124" s="132"/>
      <c r="I124" s="133"/>
      <c r="J124" s="133">
        <f>ROUND(I124*H124,2)</f>
        <v>0</v>
      </c>
      <c r="K124" s="134"/>
      <c r="L124" s="28"/>
      <c r="M124" s="135" t="s">
        <v>3</v>
      </c>
      <c r="N124" s="136" t="s">
        <v>41</v>
      </c>
      <c r="O124" s="137">
        <v>5.8000000000000003E-2</v>
      </c>
      <c r="P124" s="137">
        <f>O124*H124</f>
        <v>0</v>
      </c>
      <c r="Q124" s="137">
        <v>6.1999999999999998E-3</v>
      </c>
      <c r="R124" s="137">
        <f>Q124*H124</f>
        <v>0</v>
      </c>
      <c r="S124" s="137">
        <v>0</v>
      </c>
      <c r="T124" s="138">
        <f>S124*H124</f>
        <v>0</v>
      </c>
      <c r="AR124" s="139" t="s">
        <v>147</v>
      </c>
      <c r="AT124" s="139" t="s">
        <v>143</v>
      </c>
      <c r="AU124" s="139" t="s">
        <v>79</v>
      </c>
      <c r="AY124" s="16" t="s">
        <v>140</v>
      </c>
      <c r="BE124" s="140">
        <f>IF(N124="základní",J124,0)</f>
        <v>0</v>
      </c>
      <c r="BF124" s="140">
        <f>IF(N124="snížená",J124,0)</f>
        <v>0</v>
      </c>
      <c r="BG124" s="140">
        <f>IF(N124="zákl. přenesená",J124,0)</f>
        <v>0</v>
      </c>
      <c r="BH124" s="140">
        <f>IF(N124="sníž. přenesená",J124,0)</f>
        <v>0</v>
      </c>
      <c r="BI124" s="140">
        <f>IF(N124="nulová",J124,0)</f>
        <v>0</v>
      </c>
      <c r="BJ124" s="16" t="s">
        <v>77</v>
      </c>
      <c r="BK124" s="140">
        <f>ROUND(I124*H124,2)</f>
        <v>0</v>
      </c>
      <c r="BL124" s="16" t="s">
        <v>147</v>
      </c>
      <c r="BM124" s="139" t="s">
        <v>185</v>
      </c>
    </row>
    <row r="125" spans="2:65" s="1" customFormat="1" ht="27">
      <c r="B125" s="28"/>
      <c r="D125" s="141" t="s">
        <v>149</v>
      </c>
      <c r="F125" s="142" t="s">
        <v>186</v>
      </c>
      <c r="L125" s="28"/>
      <c r="M125" s="143"/>
      <c r="T125" s="49"/>
      <c r="AT125" s="16" t="s">
        <v>149</v>
      </c>
      <c r="AU125" s="16" t="s">
        <v>79</v>
      </c>
    </row>
    <row r="126" spans="2:65" s="12" customFormat="1">
      <c r="B126" s="144"/>
      <c r="D126" s="141" t="s">
        <v>151</v>
      </c>
      <c r="F126" s="146" t="s">
        <v>187</v>
      </c>
      <c r="H126" s="147"/>
      <c r="L126" s="144"/>
      <c r="M126" s="148"/>
      <c r="T126" s="149"/>
      <c r="AT126" s="145" t="s">
        <v>151</v>
      </c>
      <c r="AU126" s="145" t="s">
        <v>79</v>
      </c>
      <c r="AV126" s="12" t="s">
        <v>79</v>
      </c>
      <c r="AW126" s="12" t="s">
        <v>4</v>
      </c>
      <c r="AX126" s="12" t="s">
        <v>77</v>
      </c>
      <c r="AY126" s="145" t="s">
        <v>140</v>
      </c>
    </row>
    <row r="127" spans="2:65" s="1" customFormat="1" ht="24" customHeight="1">
      <c r="B127" s="127"/>
      <c r="C127" s="128" t="s">
        <v>188</v>
      </c>
      <c r="D127" s="128" t="s">
        <v>143</v>
      </c>
      <c r="E127" s="129" t="s">
        <v>1839</v>
      </c>
      <c r="F127" s="130" t="s">
        <v>1835</v>
      </c>
      <c r="G127" s="131" t="s">
        <v>156</v>
      </c>
      <c r="H127" s="132"/>
      <c r="I127" s="133"/>
      <c r="J127" s="133">
        <f>ROUND(I127*H127,2)</f>
        <v>0</v>
      </c>
      <c r="K127" s="134"/>
      <c r="L127" s="28"/>
      <c r="M127" s="135" t="s">
        <v>3</v>
      </c>
      <c r="N127" s="136" t="s">
        <v>41</v>
      </c>
      <c r="O127" s="137">
        <v>0.34399999999999997</v>
      </c>
      <c r="P127" s="137">
        <f>O127*H127</f>
        <v>0</v>
      </c>
      <c r="Q127" s="137">
        <v>1.7000000000000001E-2</v>
      </c>
      <c r="R127" s="137">
        <f>Q127*H127</f>
        <v>0</v>
      </c>
      <c r="S127" s="137">
        <v>0</v>
      </c>
      <c r="T127" s="138">
        <f>S127*H127</f>
        <v>0</v>
      </c>
      <c r="AR127" s="139" t="s">
        <v>147</v>
      </c>
      <c r="AT127" s="139" t="s">
        <v>143</v>
      </c>
      <c r="AU127" s="139" t="s">
        <v>79</v>
      </c>
      <c r="AY127" s="16" t="s">
        <v>140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6" t="s">
        <v>77</v>
      </c>
      <c r="BK127" s="140">
        <f>ROUND(I127*H127,2)</f>
        <v>0</v>
      </c>
      <c r="BL127" s="16" t="s">
        <v>147</v>
      </c>
      <c r="BM127" s="139" t="s">
        <v>189</v>
      </c>
    </row>
    <row r="128" spans="2:65" s="1" customFormat="1" ht="27">
      <c r="B128" s="28"/>
      <c r="D128" s="141" t="s">
        <v>149</v>
      </c>
      <c r="F128" s="142" t="s">
        <v>190</v>
      </c>
      <c r="L128" s="28"/>
      <c r="M128" s="143"/>
      <c r="T128" s="49"/>
      <c r="AT128" s="16" t="s">
        <v>149</v>
      </c>
      <c r="AU128" s="16" t="s">
        <v>79</v>
      </c>
    </row>
    <row r="129" spans="2:65" s="12" customFormat="1">
      <c r="B129" s="144"/>
      <c r="D129" s="141" t="s">
        <v>151</v>
      </c>
      <c r="E129" s="145" t="s">
        <v>3</v>
      </c>
      <c r="F129" s="146" t="s">
        <v>191</v>
      </c>
      <c r="H129" s="147"/>
      <c r="L129" s="144"/>
      <c r="M129" s="148"/>
      <c r="T129" s="149"/>
      <c r="AT129" s="145" t="s">
        <v>151</v>
      </c>
      <c r="AU129" s="145" t="s">
        <v>79</v>
      </c>
      <c r="AV129" s="12" t="s">
        <v>79</v>
      </c>
      <c r="AW129" s="12" t="s">
        <v>32</v>
      </c>
      <c r="AX129" s="12" t="s">
        <v>70</v>
      </c>
      <c r="AY129" s="145" t="s">
        <v>140</v>
      </c>
    </row>
    <row r="130" spans="2:65" s="13" customFormat="1">
      <c r="B130" s="150"/>
      <c r="D130" s="141" t="s">
        <v>151</v>
      </c>
      <c r="E130" s="151" t="s">
        <v>3</v>
      </c>
      <c r="F130" s="152" t="s">
        <v>152</v>
      </c>
      <c r="H130" s="153"/>
      <c r="L130" s="150"/>
      <c r="M130" s="154"/>
      <c r="T130" s="155"/>
      <c r="AT130" s="151" t="s">
        <v>151</v>
      </c>
      <c r="AU130" s="151" t="s">
        <v>79</v>
      </c>
      <c r="AV130" s="13" t="s">
        <v>147</v>
      </c>
      <c r="AW130" s="13" t="s">
        <v>32</v>
      </c>
      <c r="AX130" s="13" t="s">
        <v>77</v>
      </c>
      <c r="AY130" s="151" t="s">
        <v>140</v>
      </c>
    </row>
    <row r="131" spans="2:65" s="1" customFormat="1" ht="24" customHeight="1">
      <c r="B131" s="127"/>
      <c r="C131" s="128" t="s">
        <v>192</v>
      </c>
      <c r="D131" s="128" t="s">
        <v>143</v>
      </c>
      <c r="E131" s="129" t="s">
        <v>193</v>
      </c>
      <c r="F131" s="130" t="s">
        <v>1836</v>
      </c>
      <c r="G131" s="131" t="s">
        <v>156</v>
      </c>
      <c r="H131" s="132"/>
      <c r="I131" s="133"/>
      <c r="J131" s="133">
        <f>ROUND(I131*H131,2)</f>
        <v>0</v>
      </c>
      <c r="K131" s="134"/>
      <c r="L131" s="28"/>
      <c r="M131" s="135" t="s">
        <v>3</v>
      </c>
      <c r="N131" s="136" t="s">
        <v>41</v>
      </c>
      <c r="O131" s="137">
        <v>0.05</v>
      </c>
      <c r="P131" s="137">
        <f>O131*H131</f>
        <v>0</v>
      </c>
      <c r="Q131" s="137">
        <v>6.1999999999999998E-3</v>
      </c>
      <c r="R131" s="137">
        <f>Q131*H131</f>
        <v>0</v>
      </c>
      <c r="S131" s="137">
        <v>0</v>
      </c>
      <c r="T131" s="138">
        <f>S131*H131</f>
        <v>0</v>
      </c>
      <c r="AR131" s="139" t="s">
        <v>147</v>
      </c>
      <c r="AT131" s="139" t="s">
        <v>143</v>
      </c>
      <c r="AU131" s="139" t="s">
        <v>79</v>
      </c>
      <c r="AY131" s="16" t="s">
        <v>140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6" t="s">
        <v>77</v>
      </c>
      <c r="BK131" s="140">
        <f>ROUND(I131*H131,2)</f>
        <v>0</v>
      </c>
      <c r="BL131" s="16" t="s">
        <v>147</v>
      </c>
      <c r="BM131" s="139" t="s">
        <v>194</v>
      </c>
    </row>
    <row r="132" spans="2:65" s="1" customFormat="1" ht="27">
      <c r="B132" s="28"/>
      <c r="D132" s="141" t="s">
        <v>149</v>
      </c>
      <c r="F132" s="142" t="s">
        <v>195</v>
      </c>
      <c r="L132" s="28"/>
      <c r="M132" s="143"/>
      <c r="T132" s="49"/>
      <c r="AT132" s="16" t="s">
        <v>149</v>
      </c>
      <c r="AU132" s="16" t="s">
        <v>79</v>
      </c>
    </row>
    <row r="133" spans="2:65" s="12" customFormat="1">
      <c r="B133" s="144"/>
      <c r="D133" s="141" t="s">
        <v>151</v>
      </c>
      <c r="F133" s="146" t="s">
        <v>196</v>
      </c>
      <c r="H133" s="147"/>
      <c r="L133" s="144"/>
      <c r="M133" s="148"/>
      <c r="T133" s="149"/>
      <c r="AT133" s="145" t="s">
        <v>151</v>
      </c>
      <c r="AU133" s="145" t="s">
        <v>79</v>
      </c>
      <c r="AV133" s="12" t="s">
        <v>79</v>
      </c>
      <c r="AW133" s="12" t="s">
        <v>4</v>
      </c>
      <c r="AX133" s="12" t="s">
        <v>77</v>
      </c>
      <c r="AY133" s="145" t="s">
        <v>140</v>
      </c>
    </row>
    <row r="134" spans="2:65" s="1" customFormat="1" ht="16.5" customHeight="1">
      <c r="B134" s="127"/>
      <c r="C134" s="128" t="s">
        <v>197</v>
      </c>
      <c r="D134" s="128" t="s">
        <v>143</v>
      </c>
      <c r="E134" s="129" t="s">
        <v>198</v>
      </c>
      <c r="F134" s="130" t="s">
        <v>199</v>
      </c>
      <c r="G134" s="131" t="s">
        <v>156</v>
      </c>
      <c r="H134" s="132"/>
      <c r="I134" s="133"/>
      <c r="J134" s="133">
        <f>ROUND(I134*H134,2)</f>
        <v>0</v>
      </c>
      <c r="K134" s="134"/>
      <c r="L134" s="28"/>
      <c r="M134" s="135" t="s">
        <v>3</v>
      </c>
      <c r="N134" s="136" t="s">
        <v>41</v>
      </c>
      <c r="O134" s="137">
        <v>0.378</v>
      </c>
      <c r="P134" s="137">
        <f>O134*H134</f>
        <v>0</v>
      </c>
      <c r="Q134" s="137">
        <v>4.0439999999999997E-2</v>
      </c>
      <c r="R134" s="137">
        <f>Q134*H134</f>
        <v>0</v>
      </c>
      <c r="S134" s="137">
        <v>0.04</v>
      </c>
      <c r="T134" s="138">
        <f>S134*H134</f>
        <v>0</v>
      </c>
      <c r="AR134" s="139" t="s">
        <v>147</v>
      </c>
      <c r="AT134" s="139" t="s">
        <v>143</v>
      </c>
      <c r="AU134" s="139" t="s">
        <v>79</v>
      </c>
      <c r="AY134" s="16" t="s">
        <v>140</v>
      </c>
      <c r="BE134" s="140">
        <f>IF(N134="základní",J134,0)</f>
        <v>0</v>
      </c>
      <c r="BF134" s="140">
        <f>IF(N134="snížená",J134,0)</f>
        <v>0</v>
      </c>
      <c r="BG134" s="140">
        <f>IF(N134="zákl. přenesená",J134,0)</f>
        <v>0</v>
      </c>
      <c r="BH134" s="140">
        <f>IF(N134="sníž. přenesená",J134,0)</f>
        <v>0</v>
      </c>
      <c r="BI134" s="140">
        <f>IF(N134="nulová",J134,0)</f>
        <v>0</v>
      </c>
      <c r="BJ134" s="16" t="s">
        <v>77</v>
      </c>
      <c r="BK134" s="140">
        <f>ROUND(I134*H134,2)</f>
        <v>0</v>
      </c>
      <c r="BL134" s="16" t="s">
        <v>147</v>
      </c>
      <c r="BM134" s="139" t="s">
        <v>200</v>
      </c>
    </row>
    <row r="135" spans="2:65" s="1" customFormat="1" ht="18">
      <c r="B135" s="28"/>
      <c r="D135" s="141" t="s">
        <v>149</v>
      </c>
      <c r="F135" s="142" t="s">
        <v>201</v>
      </c>
      <c r="L135" s="28"/>
      <c r="M135" s="143"/>
      <c r="T135" s="49"/>
      <c r="AT135" s="16" t="s">
        <v>149</v>
      </c>
      <c r="AU135" s="16" t="s">
        <v>79</v>
      </c>
    </row>
    <row r="136" spans="2:65" s="1" customFormat="1" ht="16.5" customHeight="1">
      <c r="B136" s="127"/>
      <c r="C136" s="128" t="s">
        <v>202</v>
      </c>
      <c r="D136" s="128" t="s">
        <v>143</v>
      </c>
      <c r="E136" s="129" t="s">
        <v>203</v>
      </c>
      <c r="F136" s="130" t="s">
        <v>204</v>
      </c>
      <c r="G136" s="131" t="s">
        <v>156</v>
      </c>
      <c r="H136" s="132"/>
      <c r="I136" s="133"/>
      <c r="J136" s="133">
        <f>ROUND(I136*H136,2)</f>
        <v>0</v>
      </c>
      <c r="K136" s="134"/>
      <c r="L136" s="28"/>
      <c r="M136" s="135" t="s">
        <v>3</v>
      </c>
      <c r="N136" s="136" t="s">
        <v>41</v>
      </c>
      <c r="O136" s="137">
        <v>0.63200000000000001</v>
      </c>
      <c r="P136" s="137">
        <f>O136*H136</f>
        <v>0</v>
      </c>
      <c r="Q136" s="137">
        <v>2.6870000000000002E-2</v>
      </c>
      <c r="R136" s="137">
        <f>Q136*H136</f>
        <v>0</v>
      </c>
      <c r="S136" s="137">
        <v>2.5999999999999999E-2</v>
      </c>
      <c r="T136" s="138">
        <f>S136*H136</f>
        <v>0</v>
      </c>
      <c r="AR136" s="139" t="s">
        <v>147</v>
      </c>
      <c r="AT136" s="139" t="s">
        <v>143</v>
      </c>
      <c r="AU136" s="139" t="s">
        <v>79</v>
      </c>
      <c r="AY136" s="16" t="s">
        <v>140</v>
      </c>
      <c r="BE136" s="140">
        <f>IF(N136="základní",J136,0)</f>
        <v>0</v>
      </c>
      <c r="BF136" s="140">
        <f>IF(N136="snížená",J136,0)</f>
        <v>0</v>
      </c>
      <c r="BG136" s="140">
        <f>IF(N136="zákl. přenesená",J136,0)</f>
        <v>0</v>
      </c>
      <c r="BH136" s="140">
        <f>IF(N136="sníž. přenesená",J136,0)</f>
        <v>0</v>
      </c>
      <c r="BI136" s="140">
        <f>IF(N136="nulová",J136,0)</f>
        <v>0</v>
      </c>
      <c r="BJ136" s="16" t="s">
        <v>77</v>
      </c>
      <c r="BK136" s="140">
        <f>ROUND(I136*H136,2)</f>
        <v>0</v>
      </c>
      <c r="BL136" s="16" t="s">
        <v>147</v>
      </c>
      <c r="BM136" s="139" t="s">
        <v>205</v>
      </c>
    </row>
    <row r="137" spans="2:65" s="1" customFormat="1" ht="18">
      <c r="B137" s="28"/>
      <c r="D137" s="141" t="s">
        <v>149</v>
      </c>
      <c r="F137" s="142" t="s">
        <v>206</v>
      </c>
      <c r="L137" s="28"/>
      <c r="M137" s="143"/>
      <c r="T137" s="49"/>
      <c r="AT137" s="16" t="s">
        <v>149</v>
      </c>
      <c r="AU137" s="16" t="s">
        <v>79</v>
      </c>
    </row>
    <row r="138" spans="2:65" s="1" customFormat="1" ht="24" customHeight="1">
      <c r="B138" s="127"/>
      <c r="C138" s="128" t="s">
        <v>207</v>
      </c>
      <c r="D138" s="128" t="s">
        <v>143</v>
      </c>
      <c r="E138" s="129" t="s">
        <v>208</v>
      </c>
      <c r="F138" s="130" t="s">
        <v>209</v>
      </c>
      <c r="G138" s="131" t="s">
        <v>156</v>
      </c>
      <c r="H138" s="132"/>
      <c r="I138" s="133"/>
      <c r="J138" s="133">
        <f>ROUND(I138*H138,2)</f>
        <v>0</v>
      </c>
      <c r="K138" s="134"/>
      <c r="L138" s="28"/>
      <c r="M138" s="135" t="s">
        <v>3</v>
      </c>
      <c r="N138" s="136" t="s">
        <v>41</v>
      </c>
      <c r="O138" s="137">
        <v>0.94599999999999995</v>
      </c>
      <c r="P138" s="137">
        <f>O138*H138</f>
        <v>0</v>
      </c>
      <c r="Q138" s="137">
        <v>3.2719999999999999E-2</v>
      </c>
      <c r="R138" s="137">
        <f>Q138*H138</f>
        <v>0</v>
      </c>
      <c r="S138" s="137">
        <v>3.6999999999999998E-2</v>
      </c>
      <c r="T138" s="138">
        <f>S138*H138</f>
        <v>0</v>
      </c>
      <c r="AR138" s="139" t="s">
        <v>147</v>
      </c>
      <c r="AT138" s="139" t="s">
        <v>143</v>
      </c>
      <c r="AU138" s="139" t="s">
        <v>79</v>
      </c>
      <c r="AY138" s="16" t="s">
        <v>140</v>
      </c>
      <c r="BE138" s="140">
        <f>IF(N138="základní",J138,0)</f>
        <v>0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6" t="s">
        <v>77</v>
      </c>
      <c r="BK138" s="140">
        <f>ROUND(I138*H138,2)</f>
        <v>0</v>
      </c>
      <c r="BL138" s="16" t="s">
        <v>147</v>
      </c>
      <c r="BM138" s="139" t="s">
        <v>210</v>
      </c>
    </row>
    <row r="139" spans="2:65" s="1" customFormat="1" ht="18">
      <c r="B139" s="28"/>
      <c r="D139" s="141" t="s">
        <v>149</v>
      </c>
      <c r="F139" s="142" t="s">
        <v>211</v>
      </c>
      <c r="L139" s="28"/>
      <c r="M139" s="143"/>
      <c r="T139" s="49"/>
      <c r="AT139" s="16" t="s">
        <v>149</v>
      </c>
      <c r="AU139" s="16" t="s">
        <v>79</v>
      </c>
    </row>
    <row r="140" spans="2:65" s="1" customFormat="1" ht="24" customHeight="1">
      <c r="B140" s="127"/>
      <c r="C140" s="128" t="s">
        <v>212</v>
      </c>
      <c r="D140" s="128" t="s">
        <v>143</v>
      </c>
      <c r="E140" s="129" t="s">
        <v>213</v>
      </c>
      <c r="F140" s="130" t="s">
        <v>214</v>
      </c>
      <c r="G140" s="131" t="s">
        <v>156</v>
      </c>
      <c r="H140" s="132"/>
      <c r="I140" s="133"/>
      <c r="J140" s="133">
        <f>ROUND(I140*H140,2)</f>
        <v>0</v>
      </c>
      <c r="K140" s="134"/>
      <c r="L140" s="28"/>
      <c r="M140" s="135" t="s">
        <v>3</v>
      </c>
      <c r="N140" s="136" t="s">
        <v>41</v>
      </c>
      <c r="O140" s="137">
        <v>9.0999999999999998E-2</v>
      </c>
      <c r="P140" s="137">
        <f>O140*H140</f>
        <v>0</v>
      </c>
      <c r="Q140" s="137">
        <v>2.2000000000000001E-4</v>
      </c>
      <c r="R140" s="137">
        <f>Q140*H140</f>
        <v>0</v>
      </c>
      <c r="S140" s="137">
        <v>2E-3</v>
      </c>
      <c r="T140" s="138">
        <f>S140*H140</f>
        <v>0</v>
      </c>
      <c r="AR140" s="139" t="s">
        <v>147</v>
      </c>
      <c r="AT140" s="139" t="s">
        <v>143</v>
      </c>
      <c r="AU140" s="139" t="s">
        <v>79</v>
      </c>
      <c r="AY140" s="16" t="s">
        <v>140</v>
      </c>
      <c r="BE140" s="140">
        <f>IF(N140="základní",J140,0)</f>
        <v>0</v>
      </c>
      <c r="BF140" s="140">
        <f>IF(N140="snížená",J140,0)</f>
        <v>0</v>
      </c>
      <c r="BG140" s="140">
        <f>IF(N140="zákl. přenesená",J140,0)</f>
        <v>0</v>
      </c>
      <c r="BH140" s="140">
        <f>IF(N140="sníž. přenesená",J140,0)</f>
        <v>0</v>
      </c>
      <c r="BI140" s="140">
        <f>IF(N140="nulová",J140,0)</f>
        <v>0</v>
      </c>
      <c r="BJ140" s="16" t="s">
        <v>77</v>
      </c>
      <c r="BK140" s="140">
        <f>ROUND(I140*H140,2)</f>
        <v>0</v>
      </c>
      <c r="BL140" s="16" t="s">
        <v>147</v>
      </c>
      <c r="BM140" s="139" t="s">
        <v>215</v>
      </c>
    </row>
    <row r="141" spans="2:65" s="1" customFormat="1" ht="27">
      <c r="B141" s="28"/>
      <c r="D141" s="141" t="s">
        <v>149</v>
      </c>
      <c r="F141" s="142" t="s">
        <v>216</v>
      </c>
      <c r="L141" s="28"/>
      <c r="M141" s="143"/>
      <c r="T141" s="49"/>
      <c r="AT141" s="16" t="s">
        <v>149</v>
      </c>
      <c r="AU141" s="16" t="s">
        <v>79</v>
      </c>
    </row>
    <row r="142" spans="2:65" s="1" customFormat="1" ht="36" customHeight="1">
      <c r="B142" s="127"/>
      <c r="C142" s="128" t="s">
        <v>9</v>
      </c>
      <c r="D142" s="128" t="s">
        <v>143</v>
      </c>
      <c r="E142" s="129" t="s">
        <v>217</v>
      </c>
      <c r="F142" s="130" t="s">
        <v>218</v>
      </c>
      <c r="G142" s="131" t="s">
        <v>219</v>
      </c>
      <c r="H142" s="132"/>
      <c r="I142" s="133"/>
      <c r="J142" s="133">
        <f>ROUND(I142*H142,2)</f>
        <v>0</v>
      </c>
      <c r="K142" s="134"/>
      <c r="L142" s="28"/>
      <c r="M142" s="135" t="s">
        <v>3</v>
      </c>
      <c r="N142" s="136" t="s">
        <v>41</v>
      </c>
      <c r="O142" s="137">
        <v>0</v>
      </c>
      <c r="P142" s="137">
        <f>O142*H142</f>
        <v>0</v>
      </c>
      <c r="Q142" s="137">
        <v>0</v>
      </c>
      <c r="R142" s="137">
        <f>Q142*H142</f>
        <v>0</v>
      </c>
      <c r="S142" s="137">
        <v>0</v>
      </c>
      <c r="T142" s="138">
        <f>S142*H142</f>
        <v>0</v>
      </c>
      <c r="AR142" s="139" t="s">
        <v>147</v>
      </c>
      <c r="AT142" s="139" t="s">
        <v>143</v>
      </c>
      <c r="AU142" s="139" t="s">
        <v>79</v>
      </c>
      <c r="AY142" s="16" t="s">
        <v>140</v>
      </c>
      <c r="BE142" s="140">
        <f>IF(N142="základní",J142,0)</f>
        <v>0</v>
      </c>
      <c r="BF142" s="140">
        <f>IF(N142="snížená",J142,0)</f>
        <v>0</v>
      </c>
      <c r="BG142" s="140">
        <f>IF(N142="zákl. přenesená",J142,0)</f>
        <v>0</v>
      </c>
      <c r="BH142" s="140">
        <f>IF(N142="sníž. přenesená",J142,0)</f>
        <v>0</v>
      </c>
      <c r="BI142" s="140">
        <f>IF(N142="nulová",J142,0)</f>
        <v>0</v>
      </c>
      <c r="BJ142" s="16" t="s">
        <v>77</v>
      </c>
      <c r="BK142" s="140">
        <f>ROUND(I142*H142,2)</f>
        <v>0</v>
      </c>
      <c r="BL142" s="16" t="s">
        <v>147</v>
      </c>
      <c r="BM142" s="139" t="s">
        <v>220</v>
      </c>
    </row>
    <row r="143" spans="2:65" s="1" customFormat="1" ht="18">
      <c r="B143" s="28"/>
      <c r="D143" s="141" t="s">
        <v>149</v>
      </c>
      <c r="F143" s="142" t="s">
        <v>218</v>
      </c>
      <c r="L143" s="28"/>
      <c r="M143" s="143"/>
      <c r="T143" s="49"/>
      <c r="AT143" s="16" t="s">
        <v>149</v>
      </c>
      <c r="AU143" s="16" t="s">
        <v>79</v>
      </c>
    </row>
    <row r="144" spans="2:65" s="1" customFormat="1" ht="36" customHeight="1">
      <c r="B144" s="127"/>
      <c r="C144" s="128" t="s">
        <v>221</v>
      </c>
      <c r="D144" s="128" t="s">
        <v>143</v>
      </c>
      <c r="E144" s="129" t="s">
        <v>222</v>
      </c>
      <c r="F144" s="130" t="s">
        <v>218</v>
      </c>
      <c r="G144" s="131" t="s">
        <v>219</v>
      </c>
      <c r="H144" s="132"/>
      <c r="I144" s="133"/>
      <c r="J144" s="133">
        <f>ROUND(I144*H144,2)</f>
        <v>0</v>
      </c>
      <c r="K144" s="134"/>
      <c r="L144" s="28"/>
      <c r="M144" s="135" t="s">
        <v>3</v>
      </c>
      <c r="N144" s="136" t="s">
        <v>41</v>
      </c>
      <c r="O144" s="137">
        <v>0</v>
      </c>
      <c r="P144" s="137">
        <f>O144*H144</f>
        <v>0</v>
      </c>
      <c r="Q144" s="137">
        <v>0</v>
      </c>
      <c r="R144" s="137">
        <f>Q144*H144</f>
        <v>0</v>
      </c>
      <c r="S144" s="137">
        <v>0</v>
      </c>
      <c r="T144" s="138">
        <f>S144*H144</f>
        <v>0</v>
      </c>
      <c r="AR144" s="139" t="s">
        <v>147</v>
      </c>
      <c r="AT144" s="139" t="s">
        <v>143</v>
      </c>
      <c r="AU144" s="139" t="s">
        <v>79</v>
      </c>
      <c r="AY144" s="16" t="s">
        <v>140</v>
      </c>
      <c r="BE144" s="140">
        <f>IF(N144="základní",J144,0)</f>
        <v>0</v>
      </c>
      <c r="BF144" s="140">
        <f>IF(N144="snížená",J144,0)</f>
        <v>0</v>
      </c>
      <c r="BG144" s="140">
        <f>IF(N144="zákl. přenesená",J144,0)</f>
        <v>0</v>
      </c>
      <c r="BH144" s="140">
        <f>IF(N144="sníž. přenesená",J144,0)</f>
        <v>0</v>
      </c>
      <c r="BI144" s="140">
        <f>IF(N144="nulová",J144,0)</f>
        <v>0</v>
      </c>
      <c r="BJ144" s="16" t="s">
        <v>77</v>
      </c>
      <c r="BK144" s="140">
        <f>ROUND(I144*H144,2)</f>
        <v>0</v>
      </c>
      <c r="BL144" s="16" t="s">
        <v>147</v>
      </c>
      <c r="BM144" s="139" t="s">
        <v>223</v>
      </c>
    </row>
    <row r="145" spans="2:65" s="1" customFormat="1" ht="18">
      <c r="B145" s="28"/>
      <c r="D145" s="141" t="s">
        <v>149</v>
      </c>
      <c r="F145" s="142" t="s">
        <v>218</v>
      </c>
      <c r="L145" s="28"/>
      <c r="M145" s="143"/>
      <c r="T145" s="49"/>
      <c r="AT145" s="16" t="s">
        <v>149</v>
      </c>
      <c r="AU145" s="16" t="s">
        <v>79</v>
      </c>
    </row>
    <row r="146" spans="2:65" s="1" customFormat="1" ht="36" customHeight="1">
      <c r="B146" s="127"/>
      <c r="C146" s="128" t="s">
        <v>224</v>
      </c>
      <c r="D146" s="128" t="s">
        <v>143</v>
      </c>
      <c r="E146" s="129" t="s">
        <v>225</v>
      </c>
      <c r="F146" s="130" t="s">
        <v>218</v>
      </c>
      <c r="G146" s="131" t="s">
        <v>156</v>
      </c>
      <c r="H146" s="132"/>
      <c r="I146" s="133"/>
      <c r="J146" s="133">
        <f>ROUND(I146*H146,2)</f>
        <v>0</v>
      </c>
      <c r="K146" s="134"/>
      <c r="L146" s="28"/>
      <c r="M146" s="135" t="s">
        <v>3</v>
      </c>
      <c r="N146" s="136" t="s">
        <v>41</v>
      </c>
      <c r="O146" s="137">
        <v>0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147</v>
      </c>
      <c r="AT146" s="139" t="s">
        <v>143</v>
      </c>
      <c r="AU146" s="139" t="s">
        <v>79</v>
      </c>
      <c r="AY146" s="16" t="s">
        <v>140</v>
      </c>
      <c r="BE146" s="140">
        <f>IF(N146="základní",J146,0)</f>
        <v>0</v>
      </c>
      <c r="BF146" s="140">
        <f>IF(N146="snížená",J146,0)</f>
        <v>0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6" t="s">
        <v>77</v>
      </c>
      <c r="BK146" s="140">
        <f>ROUND(I146*H146,2)</f>
        <v>0</v>
      </c>
      <c r="BL146" s="16" t="s">
        <v>147</v>
      </c>
      <c r="BM146" s="139" t="s">
        <v>226</v>
      </c>
    </row>
    <row r="147" spans="2:65" s="1" customFormat="1" ht="18">
      <c r="B147" s="28"/>
      <c r="D147" s="141" t="s">
        <v>149</v>
      </c>
      <c r="F147" s="142" t="s">
        <v>218</v>
      </c>
      <c r="L147" s="28"/>
      <c r="M147" s="143"/>
      <c r="T147" s="49"/>
      <c r="AT147" s="16" t="s">
        <v>149</v>
      </c>
      <c r="AU147" s="16" t="s">
        <v>79</v>
      </c>
    </row>
    <row r="148" spans="2:65" s="12" customFormat="1">
      <c r="B148" s="144"/>
      <c r="D148" s="141" t="s">
        <v>151</v>
      </c>
      <c r="E148" s="145" t="s">
        <v>3</v>
      </c>
      <c r="F148" s="146" t="s">
        <v>227</v>
      </c>
      <c r="H148" s="147"/>
      <c r="L148" s="144"/>
      <c r="M148" s="148"/>
      <c r="T148" s="149"/>
      <c r="AT148" s="145" t="s">
        <v>151</v>
      </c>
      <c r="AU148" s="145" t="s">
        <v>79</v>
      </c>
      <c r="AV148" s="12" t="s">
        <v>79</v>
      </c>
      <c r="AW148" s="12" t="s">
        <v>32</v>
      </c>
      <c r="AX148" s="12" t="s">
        <v>70</v>
      </c>
      <c r="AY148" s="145" t="s">
        <v>140</v>
      </c>
    </row>
    <row r="149" spans="2:65" s="13" customFormat="1">
      <c r="B149" s="150"/>
      <c r="D149" s="141" t="s">
        <v>151</v>
      </c>
      <c r="E149" s="151" t="s">
        <v>3</v>
      </c>
      <c r="F149" s="152" t="s">
        <v>152</v>
      </c>
      <c r="H149" s="153"/>
      <c r="L149" s="150"/>
      <c r="M149" s="154"/>
      <c r="T149" s="155"/>
      <c r="AT149" s="151" t="s">
        <v>151</v>
      </c>
      <c r="AU149" s="151" t="s">
        <v>79</v>
      </c>
      <c r="AV149" s="13" t="s">
        <v>147</v>
      </c>
      <c r="AW149" s="13" t="s">
        <v>32</v>
      </c>
      <c r="AX149" s="13" t="s">
        <v>77</v>
      </c>
      <c r="AY149" s="151" t="s">
        <v>140</v>
      </c>
    </row>
    <row r="150" spans="2:65" s="1" customFormat="1" ht="36" customHeight="1">
      <c r="B150" s="127"/>
      <c r="C150" s="128" t="s">
        <v>228</v>
      </c>
      <c r="D150" s="128" t="s">
        <v>143</v>
      </c>
      <c r="E150" s="129" t="s">
        <v>229</v>
      </c>
      <c r="F150" s="130" t="s">
        <v>218</v>
      </c>
      <c r="G150" s="131" t="s">
        <v>219</v>
      </c>
      <c r="H150" s="132"/>
      <c r="I150" s="133"/>
      <c r="J150" s="133">
        <f>ROUND(I150*H150,2)</f>
        <v>0</v>
      </c>
      <c r="K150" s="134"/>
      <c r="L150" s="28"/>
      <c r="M150" s="135" t="s">
        <v>3</v>
      </c>
      <c r="N150" s="136" t="s">
        <v>41</v>
      </c>
      <c r="O150" s="137">
        <v>0</v>
      </c>
      <c r="P150" s="137">
        <f>O150*H150</f>
        <v>0</v>
      </c>
      <c r="Q150" s="137">
        <v>0</v>
      </c>
      <c r="R150" s="137">
        <f>Q150*H150</f>
        <v>0</v>
      </c>
      <c r="S150" s="137">
        <v>0</v>
      </c>
      <c r="T150" s="138">
        <f>S150*H150</f>
        <v>0</v>
      </c>
      <c r="AR150" s="139" t="s">
        <v>147</v>
      </c>
      <c r="AT150" s="139" t="s">
        <v>143</v>
      </c>
      <c r="AU150" s="139" t="s">
        <v>79</v>
      </c>
      <c r="AY150" s="16" t="s">
        <v>140</v>
      </c>
      <c r="BE150" s="140">
        <f>IF(N150="základní",J150,0)</f>
        <v>0</v>
      </c>
      <c r="BF150" s="140">
        <f>IF(N150="snížená",J150,0)</f>
        <v>0</v>
      </c>
      <c r="BG150" s="140">
        <f>IF(N150="zákl. přenesená",J150,0)</f>
        <v>0</v>
      </c>
      <c r="BH150" s="140">
        <f>IF(N150="sníž. přenesená",J150,0)</f>
        <v>0</v>
      </c>
      <c r="BI150" s="140">
        <f>IF(N150="nulová",J150,0)</f>
        <v>0</v>
      </c>
      <c r="BJ150" s="16" t="s">
        <v>77</v>
      </c>
      <c r="BK150" s="140">
        <f>ROUND(I150*H150,2)</f>
        <v>0</v>
      </c>
      <c r="BL150" s="16" t="s">
        <v>147</v>
      </c>
      <c r="BM150" s="139" t="s">
        <v>230</v>
      </c>
    </row>
    <row r="151" spans="2:65" s="1" customFormat="1" ht="18">
      <c r="B151" s="28"/>
      <c r="D151" s="141" t="s">
        <v>149</v>
      </c>
      <c r="F151" s="142" t="s">
        <v>218</v>
      </c>
      <c r="L151" s="28"/>
      <c r="M151" s="143"/>
      <c r="T151" s="49"/>
      <c r="AT151" s="16" t="s">
        <v>149</v>
      </c>
      <c r="AU151" s="16" t="s">
        <v>79</v>
      </c>
    </row>
    <row r="152" spans="2:65" s="1" customFormat="1" ht="36" customHeight="1">
      <c r="B152" s="127"/>
      <c r="C152" s="128" t="s">
        <v>231</v>
      </c>
      <c r="D152" s="128" t="s">
        <v>143</v>
      </c>
      <c r="E152" s="129" t="s">
        <v>232</v>
      </c>
      <c r="F152" s="130" t="s">
        <v>218</v>
      </c>
      <c r="G152" s="131" t="s">
        <v>219</v>
      </c>
      <c r="H152" s="132"/>
      <c r="I152" s="133"/>
      <c r="J152" s="133">
        <f>ROUND(I152*H152,2)</f>
        <v>0</v>
      </c>
      <c r="K152" s="134"/>
      <c r="L152" s="28"/>
      <c r="M152" s="135" t="s">
        <v>3</v>
      </c>
      <c r="N152" s="136" t="s">
        <v>41</v>
      </c>
      <c r="O152" s="137">
        <v>0</v>
      </c>
      <c r="P152" s="137">
        <f>O152*H152</f>
        <v>0</v>
      </c>
      <c r="Q152" s="137">
        <v>0</v>
      </c>
      <c r="R152" s="137">
        <f>Q152*H152</f>
        <v>0</v>
      </c>
      <c r="S152" s="137">
        <v>0</v>
      </c>
      <c r="T152" s="138">
        <f>S152*H152</f>
        <v>0</v>
      </c>
      <c r="AR152" s="139" t="s">
        <v>147</v>
      </c>
      <c r="AT152" s="139" t="s">
        <v>143</v>
      </c>
      <c r="AU152" s="139" t="s">
        <v>79</v>
      </c>
      <c r="AY152" s="16" t="s">
        <v>140</v>
      </c>
      <c r="BE152" s="140">
        <f>IF(N152="základní",J152,0)</f>
        <v>0</v>
      </c>
      <c r="BF152" s="140">
        <f>IF(N152="snížená",J152,0)</f>
        <v>0</v>
      </c>
      <c r="BG152" s="140">
        <f>IF(N152="zákl. přenesená",J152,0)</f>
        <v>0</v>
      </c>
      <c r="BH152" s="140">
        <f>IF(N152="sníž. přenesená",J152,0)</f>
        <v>0</v>
      </c>
      <c r="BI152" s="140">
        <f>IF(N152="nulová",J152,0)</f>
        <v>0</v>
      </c>
      <c r="BJ152" s="16" t="s">
        <v>77</v>
      </c>
      <c r="BK152" s="140">
        <f>ROUND(I152*H152,2)</f>
        <v>0</v>
      </c>
      <c r="BL152" s="16" t="s">
        <v>147</v>
      </c>
      <c r="BM152" s="139" t="s">
        <v>233</v>
      </c>
    </row>
    <row r="153" spans="2:65" s="1" customFormat="1" ht="18">
      <c r="B153" s="28"/>
      <c r="D153" s="141" t="s">
        <v>149</v>
      </c>
      <c r="F153" s="142" t="s">
        <v>218</v>
      </c>
      <c r="L153" s="28"/>
      <c r="M153" s="143"/>
      <c r="T153" s="49"/>
      <c r="AT153" s="16" t="s">
        <v>149</v>
      </c>
      <c r="AU153" s="16" t="s">
        <v>79</v>
      </c>
    </row>
    <row r="154" spans="2:65" s="1" customFormat="1" ht="36" customHeight="1">
      <c r="B154" s="127"/>
      <c r="C154" s="128" t="s">
        <v>234</v>
      </c>
      <c r="D154" s="128" t="s">
        <v>143</v>
      </c>
      <c r="E154" s="129" t="s">
        <v>235</v>
      </c>
      <c r="F154" s="130" t="s">
        <v>218</v>
      </c>
      <c r="G154" s="131" t="s">
        <v>219</v>
      </c>
      <c r="H154" s="132"/>
      <c r="I154" s="133"/>
      <c r="J154" s="133">
        <f>ROUND(I154*H154,2)</f>
        <v>0</v>
      </c>
      <c r="K154" s="134"/>
      <c r="L154" s="28"/>
      <c r="M154" s="135" t="s">
        <v>3</v>
      </c>
      <c r="N154" s="136" t="s">
        <v>41</v>
      </c>
      <c r="O154" s="137">
        <v>0</v>
      </c>
      <c r="P154" s="137">
        <f>O154*H154</f>
        <v>0</v>
      </c>
      <c r="Q154" s="137">
        <v>0</v>
      </c>
      <c r="R154" s="137">
        <f>Q154*H154</f>
        <v>0</v>
      </c>
      <c r="S154" s="137">
        <v>0</v>
      </c>
      <c r="T154" s="138">
        <f>S154*H154</f>
        <v>0</v>
      </c>
      <c r="AR154" s="139" t="s">
        <v>147</v>
      </c>
      <c r="AT154" s="139" t="s">
        <v>143</v>
      </c>
      <c r="AU154" s="139" t="s">
        <v>79</v>
      </c>
      <c r="AY154" s="16" t="s">
        <v>140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6" t="s">
        <v>77</v>
      </c>
      <c r="BK154" s="140">
        <f>ROUND(I154*H154,2)</f>
        <v>0</v>
      </c>
      <c r="BL154" s="16" t="s">
        <v>147</v>
      </c>
      <c r="BM154" s="139" t="s">
        <v>236</v>
      </c>
    </row>
    <row r="155" spans="2:65" s="1" customFormat="1" ht="18">
      <c r="B155" s="28"/>
      <c r="D155" s="141" t="s">
        <v>149</v>
      </c>
      <c r="F155" s="142" t="s">
        <v>218</v>
      </c>
      <c r="L155" s="28"/>
      <c r="M155" s="143"/>
      <c r="T155" s="49"/>
      <c r="AT155" s="16" t="s">
        <v>149</v>
      </c>
      <c r="AU155" s="16" t="s">
        <v>79</v>
      </c>
    </row>
    <row r="156" spans="2:65" s="1" customFormat="1" ht="36" customHeight="1">
      <c r="B156" s="127"/>
      <c r="C156" s="128" t="s">
        <v>8</v>
      </c>
      <c r="D156" s="128" t="s">
        <v>143</v>
      </c>
      <c r="E156" s="129" t="s">
        <v>237</v>
      </c>
      <c r="F156" s="130" t="s">
        <v>218</v>
      </c>
      <c r="G156" s="131" t="s">
        <v>219</v>
      </c>
      <c r="H156" s="132"/>
      <c r="I156" s="133"/>
      <c r="J156" s="133">
        <f>ROUND(I156*H156,2)</f>
        <v>0</v>
      </c>
      <c r="K156" s="134"/>
      <c r="L156" s="28"/>
      <c r="M156" s="135" t="s">
        <v>3</v>
      </c>
      <c r="N156" s="136" t="s">
        <v>41</v>
      </c>
      <c r="O156" s="137">
        <v>0</v>
      </c>
      <c r="P156" s="137">
        <f>O156*H156</f>
        <v>0</v>
      </c>
      <c r="Q156" s="137">
        <v>0</v>
      </c>
      <c r="R156" s="137">
        <f>Q156*H156</f>
        <v>0</v>
      </c>
      <c r="S156" s="137">
        <v>0</v>
      </c>
      <c r="T156" s="138">
        <f>S156*H156</f>
        <v>0</v>
      </c>
      <c r="AR156" s="139" t="s">
        <v>147</v>
      </c>
      <c r="AT156" s="139" t="s">
        <v>143</v>
      </c>
      <c r="AU156" s="139" t="s">
        <v>79</v>
      </c>
      <c r="AY156" s="16" t="s">
        <v>140</v>
      </c>
      <c r="BE156" s="140">
        <f>IF(N156="základní",J156,0)</f>
        <v>0</v>
      </c>
      <c r="BF156" s="140">
        <f>IF(N156="snížená",J156,0)</f>
        <v>0</v>
      </c>
      <c r="BG156" s="140">
        <f>IF(N156="zákl. přenesená",J156,0)</f>
        <v>0</v>
      </c>
      <c r="BH156" s="140">
        <f>IF(N156="sníž. přenesená",J156,0)</f>
        <v>0</v>
      </c>
      <c r="BI156" s="140">
        <f>IF(N156="nulová",J156,0)</f>
        <v>0</v>
      </c>
      <c r="BJ156" s="16" t="s">
        <v>77</v>
      </c>
      <c r="BK156" s="140">
        <f>ROUND(I156*H156,2)</f>
        <v>0</v>
      </c>
      <c r="BL156" s="16" t="s">
        <v>147</v>
      </c>
      <c r="BM156" s="139" t="s">
        <v>238</v>
      </c>
    </row>
    <row r="157" spans="2:65" s="1" customFormat="1" ht="18">
      <c r="B157" s="28"/>
      <c r="D157" s="141" t="s">
        <v>149</v>
      </c>
      <c r="F157" s="142" t="s">
        <v>218</v>
      </c>
      <c r="L157" s="28"/>
      <c r="M157" s="143"/>
      <c r="T157" s="49"/>
      <c r="AT157" s="16" t="s">
        <v>149</v>
      </c>
      <c r="AU157" s="16" t="s">
        <v>79</v>
      </c>
    </row>
    <row r="158" spans="2:65" s="1" customFormat="1" ht="36" customHeight="1">
      <c r="B158" s="127"/>
      <c r="C158" s="128" t="s">
        <v>239</v>
      </c>
      <c r="D158" s="128" t="s">
        <v>143</v>
      </c>
      <c r="E158" s="129" t="s">
        <v>240</v>
      </c>
      <c r="F158" s="130" t="s">
        <v>218</v>
      </c>
      <c r="G158" s="131" t="s">
        <v>219</v>
      </c>
      <c r="H158" s="132"/>
      <c r="I158" s="133"/>
      <c r="J158" s="133">
        <f>ROUND(I158*H158,2)</f>
        <v>0</v>
      </c>
      <c r="K158" s="134"/>
      <c r="L158" s="28"/>
      <c r="M158" s="135" t="s">
        <v>3</v>
      </c>
      <c r="N158" s="136" t="s">
        <v>41</v>
      </c>
      <c r="O158" s="137">
        <v>0</v>
      </c>
      <c r="P158" s="137">
        <f>O158*H158</f>
        <v>0</v>
      </c>
      <c r="Q158" s="137">
        <v>0</v>
      </c>
      <c r="R158" s="137">
        <f>Q158*H158</f>
        <v>0</v>
      </c>
      <c r="S158" s="137">
        <v>0</v>
      </c>
      <c r="T158" s="138">
        <f>S158*H158</f>
        <v>0</v>
      </c>
      <c r="AR158" s="139" t="s">
        <v>147</v>
      </c>
      <c r="AT158" s="139" t="s">
        <v>143</v>
      </c>
      <c r="AU158" s="139" t="s">
        <v>79</v>
      </c>
      <c r="AY158" s="16" t="s">
        <v>140</v>
      </c>
      <c r="BE158" s="140">
        <f>IF(N158="základní",J158,0)</f>
        <v>0</v>
      </c>
      <c r="BF158" s="140">
        <f>IF(N158="snížená",J158,0)</f>
        <v>0</v>
      </c>
      <c r="BG158" s="140">
        <f>IF(N158="zákl. přenesená",J158,0)</f>
        <v>0</v>
      </c>
      <c r="BH158" s="140">
        <f>IF(N158="sníž. přenesená",J158,0)</f>
        <v>0</v>
      </c>
      <c r="BI158" s="140">
        <f>IF(N158="nulová",J158,0)</f>
        <v>0</v>
      </c>
      <c r="BJ158" s="16" t="s">
        <v>77</v>
      </c>
      <c r="BK158" s="140">
        <f>ROUND(I158*H158,2)</f>
        <v>0</v>
      </c>
      <c r="BL158" s="16" t="s">
        <v>147</v>
      </c>
      <c r="BM158" s="139" t="s">
        <v>241</v>
      </c>
    </row>
    <row r="159" spans="2:65" s="1" customFormat="1" ht="18">
      <c r="B159" s="28"/>
      <c r="D159" s="141" t="s">
        <v>149</v>
      </c>
      <c r="F159" s="142" t="s">
        <v>218</v>
      </c>
      <c r="L159" s="28"/>
      <c r="M159" s="143"/>
      <c r="T159" s="49"/>
      <c r="AT159" s="16" t="s">
        <v>149</v>
      </c>
      <c r="AU159" s="16" t="s">
        <v>79</v>
      </c>
    </row>
    <row r="160" spans="2:65" s="1" customFormat="1" ht="36" customHeight="1">
      <c r="B160" s="127"/>
      <c r="C160" s="128" t="s">
        <v>242</v>
      </c>
      <c r="D160" s="128" t="s">
        <v>143</v>
      </c>
      <c r="E160" s="129" t="s">
        <v>243</v>
      </c>
      <c r="F160" s="130" t="s">
        <v>244</v>
      </c>
      <c r="G160" s="131" t="s">
        <v>156</v>
      </c>
      <c r="H160" s="132"/>
      <c r="I160" s="133"/>
      <c r="J160" s="133">
        <f>ROUND(I160*H160,2)</f>
        <v>0</v>
      </c>
      <c r="K160" s="134"/>
      <c r="L160" s="28"/>
      <c r="M160" s="135" t="s">
        <v>3</v>
      </c>
      <c r="N160" s="136" t="s">
        <v>41</v>
      </c>
      <c r="O160" s="137">
        <v>0</v>
      </c>
      <c r="P160" s="137">
        <f>O160*H160</f>
        <v>0</v>
      </c>
      <c r="Q160" s="137">
        <v>0</v>
      </c>
      <c r="R160" s="137">
        <f>Q160*H160</f>
        <v>0</v>
      </c>
      <c r="S160" s="137">
        <v>0</v>
      </c>
      <c r="T160" s="138">
        <f>S160*H160</f>
        <v>0</v>
      </c>
      <c r="AR160" s="139" t="s">
        <v>147</v>
      </c>
      <c r="AT160" s="139" t="s">
        <v>143</v>
      </c>
      <c r="AU160" s="139" t="s">
        <v>79</v>
      </c>
      <c r="AY160" s="16" t="s">
        <v>140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6" t="s">
        <v>77</v>
      </c>
      <c r="BK160" s="140">
        <f>ROUND(I160*H160,2)</f>
        <v>0</v>
      </c>
      <c r="BL160" s="16" t="s">
        <v>147</v>
      </c>
      <c r="BM160" s="139" t="s">
        <v>245</v>
      </c>
    </row>
    <row r="161" spans="2:65" s="1" customFormat="1" ht="27">
      <c r="B161" s="28"/>
      <c r="D161" s="141" t="s">
        <v>149</v>
      </c>
      <c r="F161" s="142" t="s">
        <v>244</v>
      </c>
      <c r="L161" s="28"/>
      <c r="M161" s="143"/>
      <c r="T161" s="49"/>
      <c r="AT161" s="16" t="s">
        <v>149</v>
      </c>
      <c r="AU161" s="16" t="s">
        <v>79</v>
      </c>
    </row>
    <row r="162" spans="2:65" s="1" customFormat="1" ht="48" customHeight="1">
      <c r="B162" s="127"/>
      <c r="C162" s="128" t="s">
        <v>246</v>
      </c>
      <c r="D162" s="128" t="s">
        <v>143</v>
      </c>
      <c r="E162" s="129" t="s">
        <v>247</v>
      </c>
      <c r="F162" s="130" t="s">
        <v>248</v>
      </c>
      <c r="G162" s="131" t="s">
        <v>156</v>
      </c>
      <c r="H162" s="132"/>
      <c r="I162" s="133"/>
      <c r="J162" s="133">
        <f>ROUND(I162*H162,2)</f>
        <v>0</v>
      </c>
      <c r="K162" s="134"/>
      <c r="L162" s="28"/>
      <c r="M162" s="135" t="s">
        <v>3</v>
      </c>
      <c r="N162" s="136" t="s">
        <v>41</v>
      </c>
      <c r="O162" s="137">
        <v>0</v>
      </c>
      <c r="P162" s="137">
        <f>O162*H162</f>
        <v>0</v>
      </c>
      <c r="Q162" s="137">
        <v>0</v>
      </c>
      <c r="R162" s="137">
        <f>Q162*H162</f>
        <v>0</v>
      </c>
      <c r="S162" s="137">
        <v>0</v>
      </c>
      <c r="T162" s="138">
        <f>S162*H162</f>
        <v>0</v>
      </c>
      <c r="AR162" s="139" t="s">
        <v>147</v>
      </c>
      <c r="AT162" s="139" t="s">
        <v>143</v>
      </c>
      <c r="AU162" s="139" t="s">
        <v>79</v>
      </c>
      <c r="AY162" s="16" t="s">
        <v>140</v>
      </c>
      <c r="BE162" s="140">
        <f>IF(N162="základní",J162,0)</f>
        <v>0</v>
      </c>
      <c r="BF162" s="140">
        <f>IF(N162="snížená",J162,0)</f>
        <v>0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6" t="s">
        <v>77</v>
      </c>
      <c r="BK162" s="140">
        <f>ROUND(I162*H162,2)</f>
        <v>0</v>
      </c>
      <c r="BL162" s="16" t="s">
        <v>147</v>
      </c>
      <c r="BM162" s="139" t="s">
        <v>249</v>
      </c>
    </row>
    <row r="163" spans="2:65" s="1" customFormat="1" ht="27">
      <c r="B163" s="28"/>
      <c r="D163" s="141" t="s">
        <v>149</v>
      </c>
      <c r="F163" s="142" t="s">
        <v>248</v>
      </c>
      <c r="L163" s="28"/>
      <c r="M163" s="143"/>
      <c r="T163" s="49"/>
      <c r="AT163" s="16" t="s">
        <v>149</v>
      </c>
      <c r="AU163" s="16" t="s">
        <v>79</v>
      </c>
    </row>
    <row r="164" spans="2:65" s="1" customFormat="1" ht="48" customHeight="1">
      <c r="B164" s="127"/>
      <c r="C164" s="128" t="s">
        <v>250</v>
      </c>
      <c r="D164" s="128" t="s">
        <v>143</v>
      </c>
      <c r="E164" s="129" t="s">
        <v>251</v>
      </c>
      <c r="F164" s="130" t="s">
        <v>248</v>
      </c>
      <c r="G164" s="131" t="s">
        <v>156</v>
      </c>
      <c r="H164" s="132"/>
      <c r="I164" s="133"/>
      <c r="J164" s="133">
        <f>ROUND(I164*H164,2)</f>
        <v>0</v>
      </c>
      <c r="K164" s="134"/>
      <c r="L164" s="28"/>
      <c r="M164" s="135" t="s">
        <v>3</v>
      </c>
      <c r="N164" s="136" t="s">
        <v>41</v>
      </c>
      <c r="O164" s="137">
        <v>0</v>
      </c>
      <c r="P164" s="137">
        <f>O164*H164</f>
        <v>0</v>
      </c>
      <c r="Q164" s="137">
        <v>0</v>
      </c>
      <c r="R164" s="137">
        <f>Q164*H164</f>
        <v>0</v>
      </c>
      <c r="S164" s="137">
        <v>0</v>
      </c>
      <c r="T164" s="138">
        <f>S164*H164</f>
        <v>0</v>
      </c>
      <c r="AR164" s="139" t="s">
        <v>147</v>
      </c>
      <c r="AT164" s="139" t="s">
        <v>143</v>
      </c>
      <c r="AU164" s="139" t="s">
        <v>79</v>
      </c>
      <c r="AY164" s="16" t="s">
        <v>140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6" t="s">
        <v>77</v>
      </c>
      <c r="BK164" s="140">
        <f>ROUND(I164*H164,2)</f>
        <v>0</v>
      </c>
      <c r="BL164" s="16" t="s">
        <v>147</v>
      </c>
      <c r="BM164" s="139" t="s">
        <v>252</v>
      </c>
    </row>
    <row r="165" spans="2:65" s="1" customFormat="1" ht="27">
      <c r="B165" s="28"/>
      <c r="D165" s="141" t="s">
        <v>149</v>
      </c>
      <c r="F165" s="142" t="s">
        <v>248</v>
      </c>
      <c r="L165" s="28"/>
      <c r="M165" s="143"/>
      <c r="T165" s="49"/>
      <c r="AT165" s="16" t="s">
        <v>149</v>
      </c>
      <c r="AU165" s="16" t="s">
        <v>79</v>
      </c>
    </row>
    <row r="166" spans="2:65" s="12" customFormat="1">
      <c r="B166" s="144"/>
      <c r="D166" s="141" t="s">
        <v>151</v>
      </c>
      <c r="E166" s="145" t="s">
        <v>3</v>
      </c>
      <c r="F166" s="146" t="s">
        <v>253</v>
      </c>
      <c r="H166" s="147"/>
      <c r="L166" s="144"/>
      <c r="M166" s="148"/>
      <c r="T166" s="149"/>
      <c r="AT166" s="145" t="s">
        <v>151</v>
      </c>
      <c r="AU166" s="145" t="s">
        <v>79</v>
      </c>
      <c r="AV166" s="12" t="s">
        <v>79</v>
      </c>
      <c r="AW166" s="12" t="s">
        <v>32</v>
      </c>
      <c r="AX166" s="12" t="s">
        <v>70</v>
      </c>
      <c r="AY166" s="145" t="s">
        <v>140</v>
      </c>
    </row>
    <row r="167" spans="2:65" s="13" customFormat="1">
      <c r="B167" s="150"/>
      <c r="D167" s="141" t="s">
        <v>151</v>
      </c>
      <c r="E167" s="151" t="s">
        <v>3</v>
      </c>
      <c r="F167" s="152" t="s">
        <v>152</v>
      </c>
      <c r="H167" s="153"/>
      <c r="L167" s="150"/>
      <c r="M167" s="154"/>
      <c r="T167" s="155"/>
      <c r="AT167" s="151" t="s">
        <v>151</v>
      </c>
      <c r="AU167" s="151" t="s">
        <v>79</v>
      </c>
      <c r="AV167" s="13" t="s">
        <v>147</v>
      </c>
      <c r="AW167" s="13" t="s">
        <v>32</v>
      </c>
      <c r="AX167" s="13" t="s">
        <v>77</v>
      </c>
      <c r="AY167" s="151" t="s">
        <v>140</v>
      </c>
    </row>
    <row r="168" spans="2:65" s="1" customFormat="1" ht="48" customHeight="1">
      <c r="B168" s="127"/>
      <c r="C168" s="128" t="s">
        <v>254</v>
      </c>
      <c r="D168" s="128" t="s">
        <v>143</v>
      </c>
      <c r="E168" s="129" t="s">
        <v>255</v>
      </c>
      <c r="F168" s="130" t="s">
        <v>248</v>
      </c>
      <c r="G168" s="131" t="s">
        <v>156</v>
      </c>
      <c r="H168" s="132"/>
      <c r="I168" s="133"/>
      <c r="J168" s="133">
        <f>ROUND(I168*H168,2)</f>
        <v>0</v>
      </c>
      <c r="K168" s="134"/>
      <c r="L168" s="28"/>
      <c r="M168" s="135" t="s">
        <v>3</v>
      </c>
      <c r="N168" s="136" t="s">
        <v>41</v>
      </c>
      <c r="O168" s="137">
        <v>0</v>
      </c>
      <c r="P168" s="137">
        <f>O168*H168</f>
        <v>0</v>
      </c>
      <c r="Q168" s="137">
        <v>0</v>
      </c>
      <c r="R168" s="137">
        <f>Q168*H168</f>
        <v>0</v>
      </c>
      <c r="S168" s="137">
        <v>0</v>
      </c>
      <c r="T168" s="138">
        <f>S168*H168</f>
        <v>0</v>
      </c>
      <c r="AR168" s="139" t="s">
        <v>147</v>
      </c>
      <c r="AT168" s="139" t="s">
        <v>143</v>
      </c>
      <c r="AU168" s="139" t="s">
        <v>79</v>
      </c>
      <c r="AY168" s="16" t="s">
        <v>140</v>
      </c>
      <c r="BE168" s="140">
        <f>IF(N168="základní",J168,0)</f>
        <v>0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6" t="s">
        <v>77</v>
      </c>
      <c r="BK168" s="140">
        <f>ROUND(I168*H168,2)</f>
        <v>0</v>
      </c>
      <c r="BL168" s="16" t="s">
        <v>147</v>
      </c>
      <c r="BM168" s="139" t="s">
        <v>256</v>
      </c>
    </row>
    <row r="169" spans="2:65" s="1" customFormat="1" ht="27">
      <c r="B169" s="28"/>
      <c r="D169" s="141" t="s">
        <v>149</v>
      </c>
      <c r="F169" s="142" t="s">
        <v>248</v>
      </c>
      <c r="L169" s="28"/>
      <c r="M169" s="143"/>
      <c r="T169" s="49"/>
      <c r="AT169" s="16" t="s">
        <v>149</v>
      </c>
      <c r="AU169" s="16" t="s">
        <v>79</v>
      </c>
    </row>
    <row r="170" spans="2:65" s="12" customFormat="1">
      <c r="B170" s="144"/>
      <c r="D170" s="141" t="s">
        <v>151</v>
      </c>
      <c r="E170" s="145" t="s">
        <v>3</v>
      </c>
      <c r="F170" s="146" t="s">
        <v>253</v>
      </c>
      <c r="H170" s="147"/>
      <c r="L170" s="144"/>
      <c r="M170" s="148"/>
      <c r="T170" s="149"/>
      <c r="AT170" s="145" t="s">
        <v>151</v>
      </c>
      <c r="AU170" s="145" t="s">
        <v>79</v>
      </c>
      <c r="AV170" s="12" t="s">
        <v>79</v>
      </c>
      <c r="AW170" s="12" t="s">
        <v>32</v>
      </c>
      <c r="AX170" s="12" t="s">
        <v>70</v>
      </c>
      <c r="AY170" s="145" t="s">
        <v>140</v>
      </c>
    </row>
    <row r="171" spans="2:65" s="13" customFormat="1">
      <c r="B171" s="150"/>
      <c r="D171" s="141" t="s">
        <v>151</v>
      </c>
      <c r="E171" s="151" t="s">
        <v>3</v>
      </c>
      <c r="F171" s="152" t="s">
        <v>152</v>
      </c>
      <c r="H171" s="153"/>
      <c r="L171" s="150"/>
      <c r="M171" s="154"/>
      <c r="T171" s="155"/>
      <c r="AT171" s="151" t="s">
        <v>151</v>
      </c>
      <c r="AU171" s="151" t="s">
        <v>79</v>
      </c>
      <c r="AV171" s="13" t="s">
        <v>147</v>
      </c>
      <c r="AW171" s="13" t="s">
        <v>32</v>
      </c>
      <c r="AX171" s="13" t="s">
        <v>77</v>
      </c>
      <c r="AY171" s="151" t="s">
        <v>140</v>
      </c>
    </row>
    <row r="172" spans="2:65" s="1" customFormat="1" ht="48" customHeight="1">
      <c r="B172" s="127"/>
      <c r="C172" s="128" t="s">
        <v>257</v>
      </c>
      <c r="D172" s="128" t="s">
        <v>143</v>
      </c>
      <c r="E172" s="129" t="s">
        <v>258</v>
      </c>
      <c r="F172" s="130" t="s">
        <v>248</v>
      </c>
      <c r="G172" s="131" t="s">
        <v>156</v>
      </c>
      <c r="H172" s="132"/>
      <c r="I172" s="133"/>
      <c r="J172" s="133">
        <f>ROUND(I172*H172,2)</f>
        <v>0</v>
      </c>
      <c r="K172" s="134"/>
      <c r="L172" s="28"/>
      <c r="M172" s="135" t="s">
        <v>3</v>
      </c>
      <c r="N172" s="136" t="s">
        <v>41</v>
      </c>
      <c r="O172" s="137">
        <v>0</v>
      </c>
      <c r="P172" s="137">
        <f>O172*H172</f>
        <v>0</v>
      </c>
      <c r="Q172" s="137">
        <v>0</v>
      </c>
      <c r="R172" s="137">
        <f>Q172*H172</f>
        <v>0</v>
      </c>
      <c r="S172" s="137">
        <v>0</v>
      </c>
      <c r="T172" s="138">
        <f>S172*H172</f>
        <v>0</v>
      </c>
      <c r="AR172" s="139" t="s">
        <v>147</v>
      </c>
      <c r="AT172" s="139" t="s">
        <v>143</v>
      </c>
      <c r="AU172" s="139" t="s">
        <v>79</v>
      </c>
      <c r="AY172" s="16" t="s">
        <v>140</v>
      </c>
      <c r="BE172" s="140">
        <f>IF(N172="základní",J172,0)</f>
        <v>0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6" t="s">
        <v>77</v>
      </c>
      <c r="BK172" s="140">
        <f>ROUND(I172*H172,2)</f>
        <v>0</v>
      </c>
      <c r="BL172" s="16" t="s">
        <v>147</v>
      </c>
      <c r="BM172" s="139" t="s">
        <v>259</v>
      </c>
    </row>
    <row r="173" spans="2:65" s="1" customFormat="1" ht="27">
      <c r="B173" s="28"/>
      <c r="D173" s="141" t="s">
        <v>149</v>
      </c>
      <c r="F173" s="142" t="s">
        <v>248</v>
      </c>
      <c r="L173" s="28"/>
      <c r="M173" s="143"/>
      <c r="T173" s="49"/>
      <c r="AT173" s="16" t="s">
        <v>149</v>
      </c>
      <c r="AU173" s="16" t="s">
        <v>79</v>
      </c>
    </row>
    <row r="174" spans="2:65" s="12" customFormat="1">
      <c r="B174" s="144"/>
      <c r="D174" s="141" t="s">
        <v>151</v>
      </c>
      <c r="E174" s="145" t="s">
        <v>3</v>
      </c>
      <c r="F174" s="146" t="s">
        <v>253</v>
      </c>
      <c r="H174" s="147"/>
      <c r="L174" s="144"/>
      <c r="M174" s="148"/>
      <c r="T174" s="149"/>
      <c r="AT174" s="145" t="s">
        <v>151</v>
      </c>
      <c r="AU174" s="145" t="s">
        <v>79</v>
      </c>
      <c r="AV174" s="12" t="s">
        <v>79</v>
      </c>
      <c r="AW174" s="12" t="s">
        <v>32</v>
      </c>
      <c r="AX174" s="12" t="s">
        <v>70</v>
      </c>
      <c r="AY174" s="145" t="s">
        <v>140</v>
      </c>
    </row>
    <row r="175" spans="2:65" s="13" customFormat="1">
      <c r="B175" s="150"/>
      <c r="D175" s="141" t="s">
        <v>151</v>
      </c>
      <c r="E175" s="151" t="s">
        <v>3</v>
      </c>
      <c r="F175" s="152" t="s">
        <v>152</v>
      </c>
      <c r="H175" s="153"/>
      <c r="L175" s="150"/>
      <c r="M175" s="154"/>
      <c r="T175" s="155"/>
      <c r="AT175" s="151" t="s">
        <v>151</v>
      </c>
      <c r="AU175" s="151" t="s">
        <v>79</v>
      </c>
      <c r="AV175" s="13" t="s">
        <v>147</v>
      </c>
      <c r="AW175" s="13" t="s">
        <v>32</v>
      </c>
      <c r="AX175" s="13" t="s">
        <v>77</v>
      </c>
      <c r="AY175" s="151" t="s">
        <v>140</v>
      </c>
    </row>
    <row r="176" spans="2:65" s="1" customFormat="1" ht="36" customHeight="1">
      <c r="B176" s="127"/>
      <c r="C176" s="128" t="s">
        <v>260</v>
      </c>
      <c r="D176" s="128" t="s">
        <v>143</v>
      </c>
      <c r="E176" s="129" t="s">
        <v>261</v>
      </c>
      <c r="F176" s="130" t="s">
        <v>262</v>
      </c>
      <c r="G176" s="131" t="s">
        <v>156</v>
      </c>
      <c r="H176" s="132"/>
      <c r="I176" s="133"/>
      <c r="J176" s="133">
        <f>ROUND(I176*H176,2)</f>
        <v>0</v>
      </c>
      <c r="K176" s="134"/>
      <c r="L176" s="28"/>
      <c r="M176" s="135" t="s">
        <v>3</v>
      </c>
      <c r="N176" s="136" t="s">
        <v>41</v>
      </c>
      <c r="O176" s="137">
        <v>0</v>
      </c>
      <c r="P176" s="137">
        <f>O176*H176</f>
        <v>0</v>
      </c>
      <c r="Q176" s="137">
        <v>0</v>
      </c>
      <c r="R176" s="137">
        <f>Q176*H176</f>
        <v>0</v>
      </c>
      <c r="S176" s="137">
        <v>0</v>
      </c>
      <c r="T176" s="138">
        <f>S176*H176</f>
        <v>0</v>
      </c>
      <c r="AR176" s="139" t="s">
        <v>147</v>
      </c>
      <c r="AT176" s="139" t="s">
        <v>143</v>
      </c>
      <c r="AU176" s="139" t="s">
        <v>79</v>
      </c>
      <c r="AY176" s="16" t="s">
        <v>140</v>
      </c>
      <c r="BE176" s="140">
        <f>IF(N176="základní",J176,0)</f>
        <v>0</v>
      </c>
      <c r="BF176" s="140">
        <f>IF(N176="snížená",J176,0)</f>
        <v>0</v>
      </c>
      <c r="BG176" s="140">
        <f>IF(N176="zákl. přenesená",J176,0)</f>
        <v>0</v>
      </c>
      <c r="BH176" s="140">
        <f>IF(N176="sníž. přenesená",J176,0)</f>
        <v>0</v>
      </c>
      <c r="BI176" s="140">
        <f>IF(N176="nulová",J176,0)</f>
        <v>0</v>
      </c>
      <c r="BJ176" s="16" t="s">
        <v>77</v>
      </c>
      <c r="BK176" s="140">
        <f>ROUND(I176*H176,2)</f>
        <v>0</v>
      </c>
      <c r="BL176" s="16" t="s">
        <v>147</v>
      </c>
      <c r="BM176" s="139" t="s">
        <v>263</v>
      </c>
    </row>
    <row r="177" spans="2:65" s="1" customFormat="1" ht="27">
      <c r="B177" s="28"/>
      <c r="D177" s="141" t="s">
        <v>149</v>
      </c>
      <c r="F177" s="142" t="s">
        <v>262</v>
      </c>
      <c r="L177" s="28"/>
      <c r="M177" s="143"/>
      <c r="T177" s="49"/>
      <c r="AT177" s="16" t="s">
        <v>149</v>
      </c>
      <c r="AU177" s="16" t="s">
        <v>79</v>
      </c>
    </row>
    <row r="178" spans="2:65" s="1" customFormat="1" ht="48" customHeight="1">
      <c r="B178" s="127"/>
      <c r="C178" s="128" t="s">
        <v>264</v>
      </c>
      <c r="D178" s="128" t="s">
        <v>143</v>
      </c>
      <c r="E178" s="129" t="s">
        <v>265</v>
      </c>
      <c r="F178" s="130" t="s">
        <v>266</v>
      </c>
      <c r="G178" s="131" t="s">
        <v>156</v>
      </c>
      <c r="H178" s="132"/>
      <c r="I178" s="133"/>
      <c r="J178" s="133">
        <f>ROUND(I178*H178,2)</f>
        <v>0</v>
      </c>
      <c r="K178" s="134"/>
      <c r="L178" s="28"/>
      <c r="M178" s="135" t="s">
        <v>3</v>
      </c>
      <c r="N178" s="136" t="s">
        <v>41</v>
      </c>
      <c r="O178" s="137">
        <v>0</v>
      </c>
      <c r="P178" s="137">
        <f>O178*H178</f>
        <v>0</v>
      </c>
      <c r="Q178" s="137">
        <v>0</v>
      </c>
      <c r="R178" s="137">
        <f>Q178*H178</f>
        <v>0</v>
      </c>
      <c r="S178" s="137">
        <v>0</v>
      </c>
      <c r="T178" s="138">
        <f>S178*H178</f>
        <v>0</v>
      </c>
      <c r="AR178" s="139" t="s">
        <v>147</v>
      </c>
      <c r="AT178" s="139" t="s">
        <v>143</v>
      </c>
      <c r="AU178" s="139" t="s">
        <v>79</v>
      </c>
      <c r="AY178" s="16" t="s">
        <v>140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6" t="s">
        <v>77</v>
      </c>
      <c r="BK178" s="140">
        <f>ROUND(I178*H178,2)</f>
        <v>0</v>
      </c>
      <c r="BL178" s="16" t="s">
        <v>147</v>
      </c>
      <c r="BM178" s="139" t="s">
        <v>267</v>
      </c>
    </row>
    <row r="179" spans="2:65" s="1" customFormat="1" ht="27">
      <c r="B179" s="28"/>
      <c r="D179" s="141" t="s">
        <v>149</v>
      </c>
      <c r="F179" s="142" t="s">
        <v>266</v>
      </c>
      <c r="L179" s="28"/>
      <c r="M179" s="143"/>
      <c r="T179" s="49"/>
      <c r="AT179" s="16" t="s">
        <v>149</v>
      </c>
      <c r="AU179" s="16" t="s">
        <v>79</v>
      </c>
    </row>
    <row r="180" spans="2:65" s="1" customFormat="1" ht="48" customHeight="1">
      <c r="B180" s="127"/>
      <c r="C180" s="128" t="s">
        <v>268</v>
      </c>
      <c r="D180" s="128" t="s">
        <v>143</v>
      </c>
      <c r="E180" s="129" t="s">
        <v>269</v>
      </c>
      <c r="F180" s="130" t="s">
        <v>266</v>
      </c>
      <c r="G180" s="131" t="s">
        <v>156</v>
      </c>
      <c r="H180" s="132"/>
      <c r="I180" s="133"/>
      <c r="J180" s="133">
        <f>ROUND(I180*H180,2)</f>
        <v>0</v>
      </c>
      <c r="K180" s="134"/>
      <c r="L180" s="28"/>
      <c r="M180" s="135" t="s">
        <v>3</v>
      </c>
      <c r="N180" s="136" t="s">
        <v>41</v>
      </c>
      <c r="O180" s="137">
        <v>0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147</v>
      </c>
      <c r="AT180" s="139" t="s">
        <v>143</v>
      </c>
      <c r="AU180" s="139" t="s">
        <v>79</v>
      </c>
      <c r="AY180" s="16" t="s">
        <v>140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6" t="s">
        <v>77</v>
      </c>
      <c r="BK180" s="140">
        <f>ROUND(I180*H180,2)</f>
        <v>0</v>
      </c>
      <c r="BL180" s="16" t="s">
        <v>147</v>
      </c>
      <c r="BM180" s="139" t="s">
        <v>270</v>
      </c>
    </row>
    <row r="181" spans="2:65" s="1" customFormat="1" ht="27">
      <c r="B181" s="28"/>
      <c r="D181" s="141" t="s">
        <v>149</v>
      </c>
      <c r="F181" s="142" t="s">
        <v>266</v>
      </c>
      <c r="L181" s="28"/>
      <c r="M181" s="143"/>
      <c r="T181" s="49"/>
      <c r="AT181" s="16" t="s">
        <v>149</v>
      </c>
      <c r="AU181" s="16" t="s">
        <v>79</v>
      </c>
    </row>
    <row r="182" spans="2:65" s="1" customFormat="1" ht="48" customHeight="1">
      <c r="B182" s="127"/>
      <c r="C182" s="128" t="s">
        <v>271</v>
      </c>
      <c r="D182" s="128" t="s">
        <v>143</v>
      </c>
      <c r="E182" s="129" t="s">
        <v>272</v>
      </c>
      <c r="F182" s="130" t="s">
        <v>266</v>
      </c>
      <c r="G182" s="131" t="s">
        <v>219</v>
      </c>
      <c r="H182" s="132"/>
      <c r="I182" s="133"/>
      <c r="J182" s="133">
        <f>ROUND(I182*H182,2)</f>
        <v>0</v>
      </c>
      <c r="K182" s="134"/>
      <c r="L182" s="28"/>
      <c r="M182" s="135" t="s">
        <v>3</v>
      </c>
      <c r="N182" s="136" t="s">
        <v>41</v>
      </c>
      <c r="O182" s="137">
        <v>0</v>
      </c>
      <c r="P182" s="137">
        <f>O182*H182</f>
        <v>0</v>
      </c>
      <c r="Q182" s="137">
        <v>0</v>
      </c>
      <c r="R182" s="137">
        <f>Q182*H182</f>
        <v>0</v>
      </c>
      <c r="S182" s="137">
        <v>0</v>
      </c>
      <c r="T182" s="138">
        <f>S182*H182</f>
        <v>0</v>
      </c>
      <c r="AR182" s="139" t="s">
        <v>147</v>
      </c>
      <c r="AT182" s="139" t="s">
        <v>143</v>
      </c>
      <c r="AU182" s="139" t="s">
        <v>79</v>
      </c>
      <c r="AY182" s="16" t="s">
        <v>140</v>
      </c>
      <c r="BE182" s="140">
        <f>IF(N182="základní",J182,0)</f>
        <v>0</v>
      </c>
      <c r="BF182" s="140">
        <f>IF(N182="snížená",J182,0)</f>
        <v>0</v>
      </c>
      <c r="BG182" s="140">
        <f>IF(N182="zákl. přenesená",J182,0)</f>
        <v>0</v>
      </c>
      <c r="BH182" s="140">
        <f>IF(N182="sníž. přenesená",J182,0)</f>
        <v>0</v>
      </c>
      <c r="BI182" s="140">
        <f>IF(N182="nulová",J182,0)</f>
        <v>0</v>
      </c>
      <c r="BJ182" s="16" t="s">
        <v>77</v>
      </c>
      <c r="BK182" s="140">
        <f>ROUND(I182*H182,2)</f>
        <v>0</v>
      </c>
      <c r="BL182" s="16" t="s">
        <v>147</v>
      </c>
      <c r="BM182" s="139" t="s">
        <v>273</v>
      </c>
    </row>
    <row r="183" spans="2:65" s="1" customFormat="1" ht="27">
      <c r="B183" s="28"/>
      <c r="D183" s="141" t="s">
        <v>149</v>
      </c>
      <c r="F183" s="142" t="s">
        <v>266</v>
      </c>
      <c r="L183" s="28"/>
      <c r="M183" s="143"/>
      <c r="T183" s="49"/>
      <c r="AT183" s="16" t="s">
        <v>149</v>
      </c>
      <c r="AU183" s="16" t="s">
        <v>79</v>
      </c>
    </row>
    <row r="184" spans="2:65" s="1" customFormat="1" ht="24" customHeight="1">
      <c r="B184" s="127"/>
      <c r="C184" s="128" t="s">
        <v>274</v>
      </c>
      <c r="D184" s="128" t="s">
        <v>143</v>
      </c>
      <c r="E184" s="129" t="s">
        <v>275</v>
      </c>
      <c r="F184" s="130" t="s">
        <v>276</v>
      </c>
      <c r="G184" s="131" t="s">
        <v>156</v>
      </c>
      <c r="H184" s="250">
        <v>117</v>
      </c>
      <c r="I184" s="133"/>
      <c r="J184" s="133">
        <f>ROUND(I184*H184,2)</f>
        <v>0</v>
      </c>
      <c r="K184" s="134"/>
      <c r="L184" s="28"/>
      <c r="M184" s="135" t="s">
        <v>3</v>
      </c>
      <c r="N184" s="136" t="s">
        <v>41</v>
      </c>
      <c r="O184" s="137">
        <v>0.46</v>
      </c>
      <c r="P184" s="137">
        <f>O184*H184</f>
        <v>53.82</v>
      </c>
      <c r="Q184" s="137">
        <v>1.7330000000000002E-2</v>
      </c>
      <c r="R184" s="137">
        <f>Q184*H184</f>
        <v>2.0276100000000001</v>
      </c>
      <c r="S184" s="137">
        <v>0</v>
      </c>
      <c r="T184" s="138">
        <f>S184*H184</f>
        <v>0</v>
      </c>
      <c r="AR184" s="139" t="s">
        <v>147</v>
      </c>
      <c r="AT184" s="139" t="s">
        <v>143</v>
      </c>
      <c r="AU184" s="139" t="s">
        <v>79</v>
      </c>
      <c r="AY184" s="16" t="s">
        <v>140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6" t="s">
        <v>77</v>
      </c>
      <c r="BK184" s="140">
        <f>ROUND(I184*H184,2)</f>
        <v>0</v>
      </c>
      <c r="BL184" s="16" t="s">
        <v>147</v>
      </c>
      <c r="BM184" s="139" t="s">
        <v>277</v>
      </c>
    </row>
    <row r="185" spans="2:65" s="1" customFormat="1" ht="27">
      <c r="B185" s="28"/>
      <c r="D185" s="141" t="s">
        <v>149</v>
      </c>
      <c r="F185" s="142" t="s">
        <v>278</v>
      </c>
      <c r="L185" s="28"/>
      <c r="M185" s="143"/>
      <c r="T185" s="49"/>
      <c r="AT185" s="16" t="s">
        <v>149</v>
      </c>
      <c r="AU185" s="16" t="s">
        <v>79</v>
      </c>
    </row>
    <row r="186" spans="2:65" s="12" customFormat="1">
      <c r="B186" s="144"/>
      <c r="D186" s="141" t="s">
        <v>151</v>
      </c>
      <c r="E186" s="145" t="s">
        <v>3</v>
      </c>
      <c r="F186" s="146" t="s">
        <v>279</v>
      </c>
      <c r="H186" s="147">
        <v>0</v>
      </c>
      <c r="L186" s="144"/>
      <c r="M186" s="148"/>
      <c r="T186" s="149"/>
      <c r="AT186" s="145" t="s">
        <v>151</v>
      </c>
      <c r="AU186" s="145" t="s">
        <v>79</v>
      </c>
      <c r="AV186" s="12" t="s">
        <v>79</v>
      </c>
      <c r="AW186" s="12" t="s">
        <v>32</v>
      </c>
      <c r="AX186" s="12" t="s">
        <v>70</v>
      </c>
      <c r="AY186" s="145" t="s">
        <v>140</v>
      </c>
    </row>
    <row r="187" spans="2:65" s="12" customFormat="1">
      <c r="B187" s="144"/>
      <c r="D187" s="141" t="s">
        <v>151</v>
      </c>
      <c r="E187" s="145" t="s">
        <v>3</v>
      </c>
      <c r="F187" s="146" t="s">
        <v>1846</v>
      </c>
      <c r="H187" s="147">
        <v>117</v>
      </c>
      <c r="L187" s="144"/>
      <c r="M187" s="148"/>
      <c r="T187" s="149"/>
      <c r="AT187" s="145" t="s">
        <v>151</v>
      </c>
      <c r="AU187" s="145" t="s">
        <v>79</v>
      </c>
      <c r="AV187" s="12" t="s">
        <v>79</v>
      </c>
      <c r="AW187" s="12" t="s">
        <v>32</v>
      </c>
      <c r="AX187" s="12" t="s">
        <v>70</v>
      </c>
      <c r="AY187" s="145" t="s">
        <v>140</v>
      </c>
    </row>
    <row r="188" spans="2:65" s="13" customFormat="1">
      <c r="B188" s="150"/>
      <c r="D188" s="141" t="s">
        <v>151</v>
      </c>
      <c r="E188" s="151" t="s">
        <v>3</v>
      </c>
      <c r="F188" s="152" t="s">
        <v>152</v>
      </c>
      <c r="H188" s="153">
        <v>117</v>
      </c>
      <c r="L188" s="150"/>
      <c r="M188" s="154"/>
      <c r="T188" s="155"/>
      <c r="AT188" s="151" t="s">
        <v>151</v>
      </c>
      <c r="AU188" s="151" t="s">
        <v>79</v>
      </c>
      <c r="AV188" s="13" t="s">
        <v>147</v>
      </c>
      <c r="AW188" s="13" t="s">
        <v>32</v>
      </c>
      <c r="AX188" s="13" t="s">
        <v>77</v>
      </c>
      <c r="AY188" s="151" t="s">
        <v>140</v>
      </c>
    </row>
    <row r="189" spans="2:65" s="1" customFormat="1" ht="36" customHeight="1">
      <c r="B189" s="127"/>
      <c r="C189" s="128" t="s">
        <v>281</v>
      </c>
      <c r="D189" s="128" t="s">
        <v>143</v>
      </c>
      <c r="E189" s="129" t="s">
        <v>282</v>
      </c>
      <c r="F189" s="130" t="s">
        <v>283</v>
      </c>
      <c r="G189" s="131" t="s">
        <v>156</v>
      </c>
      <c r="H189" s="250">
        <v>351</v>
      </c>
      <c r="I189" s="133"/>
      <c r="J189" s="133">
        <f>ROUND(I189*H189,2)</f>
        <v>0</v>
      </c>
      <c r="K189" s="134"/>
      <c r="L189" s="28"/>
      <c r="M189" s="135" t="s">
        <v>3</v>
      </c>
      <c r="N189" s="136" t="s">
        <v>41</v>
      </c>
      <c r="O189" s="137">
        <v>8.5000000000000006E-2</v>
      </c>
      <c r="P189" s="137">
        <f>O189*H189</f>
        <v>29.835000000000001</v>
      </c>
      <c r="Q189" s="137">
        <v>7.3499999999999998E-3</v>
      </c>
      <c r="R189" s="137">
        <f>Q189*H189</f>
        <v>2.57985</v>
      </c>
      <c r="S189" s="137">
        <v>0</v>
      </c>
      <c r="T189" s="138">
        <f>S189*H189</f>
        <v>0</v>
      </c>
      <c r="AR189" s="139" t="s">
        <v>147</v>
      </c>
      <c r="AT189" s="139" t="s">
        <v>143</v>
      </c>
      <c r="AU189" s="139" t="s">
        <v>79</v>
      </c>
      <c r="AY189" s="16" t="s">
        <v>140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6" t="s">
        <v>77</v>
      </c>
      <c r="BK189" s="140">
        <f>ROUND(I189*H189,2)</f>
        <v>0</v>
      </c>
      <c r="BL189" s="16" t="s">
        <v>147</v>
      </c>
      <c r="BM189" s="139" t="s">
        <v>284</v>
      </c>
    </row>
    <row r="190" spans="2:65" s="1" customFormat="1" ht="27">
      <c r="B190" s="28"/>
      <c r="D190" s="141" t="s">
        <v>149</v>
      </c>
      <c r="F190" s="142" t="s">
        <v>285</v>
      </c>
      <c r="L190" s="28"/>
      <c r="M190" s="143"/>
      <c r="T190" s="49"/>
      <c r="AT190" s="16" t="s">
        <v>149</v>
      </c>
      <c r="AU190" s="16" t="s">
        <v>79</v>
      </c>
    </row>
    <row r="191" spans="2:65" s="12" customFormat="1">
      <c r="B191" s="144"/>
      <c r="D191" s="141" t="s">
        <v>151</v>
      </c>
      <c r="E191" s="145" t="s">
        <v>3</v>
      </c>
      <c r="F191" s="146" t="s">
        <v>286</v>
      </c>
      <c r="H191" s="147">
        <v>0</v>
      </c>
      <c r="L191" s="144"/>
      <c r="M191" s="148"/>
      <c r="T191" s="149"/>
      <c r="AT191" s="145" t="s">
        <v>151</v>
      </c>
      <c r="AU191" s="145" t="s">
        <v>79</v>
      </c>
      <c r="AV191" s="12" t="s">
        <v>79</v>
      </c>
      <c r="AW191" s="12" t="s">
        <v>32</v>
      </c>
      <c r="AX191" s="12" t="s">
        <v>70</v>
      </c>
      <c r="AY191" s="145" t="s">
        <v>140</v>
      </c>
    </row>
    <row r="192" spans="2:65" s="12" customFormat="1">
      <c r="B192" s="144"/>
      <c r="D192" s="141" t="s">
        <v>151</v>
      </c>
      <c r="E192" s="145" t="s">
        <v>3</v>
      </c>
      <c r="F192" s="146" t="s">
        <v>1847</v>
      </c>
      <c r="H192" s="147">
        <v>351</v>
      </c>
      <c r="L192" s="144"/>
      <c r="M192" s="148"/>
      <c r="T192" s="149"/>
      <c r="AT192" s="145" t="s">
        <v>151</v>
      </c>
      <c r="AU192" s="145" t="s">
        <v>79</v>
      </c>
      <c r="AV192" s="12" t="s">
        <v>79</v>
      </c>
      <c r="AW192" s="12" t="s">
        <v>32</v>
      </c>
      <c r="AX192" s="12" t="s">
        <v>70</v>
      </c>
      <c r="AY192" s="145" t="s">
        <v>140</v>
      </c>
    </row>
    <row r="193" spans="2:65" s="13" customFormat="1">
      <c r="B193" s="150"/>
      <c r="D193" s="141" t="s">
        <v>151</v>
      </c>
      <c r="E193" s="151" t="s">
        <v>3</v>
      </c>
      <c r="F193" s="152" t="s">
        <v>152</v>
      </c>
      <c r="H193" s="153">
        <v>351</v>
      </c>
      <c r="L193" s="150"/>
      <c r="M193" s="154"/>
      <c r="T193" s="155"/>
      <c r="AT193" s="151" t="s">
        <v>151</v>
      </c>
      <c r="AU193" s="151" t="s">
        <v>79</v>
      </c>
      <c r="AV193" s="13" t="s">
        <v>147</v>
      </c>
      <c r="AW193" s="13" t="s">
        <v>32</v>
      </c>
      <c r="AX193" s="13" t="s">
        <v>77</v>
      </c>
      <c r="AY193" s="151" t="s">
        <v>140</v>
      </c>
    </row>
    <row r="194" spans="2:65" s="1" customFormat="1" ht="36" customHeight="1">
      <c r="B194" s="127"/>
      <c r="C194" s="128" t="s">
        <v>287</v>
      </c>
      <c r="D194" s="128" t="s">
        <v>143</v>
      </c>
      <c r="E194" s="129" t="s">
        <v>288</v>
      </c>
      <c r="F194" s="130" t="s">
        <v>289</v>
      </c>
      <c r="G194" s="131" t="s">
        <v>156</v>
      </c>
      <c r="H194" s="132"/>
      <c r="I194" s="133"/>
      <c r="J194" s="133">
        <f>ROUND(I194*H194,2)</f>
        <v>0</v>
      </c>
      <c r="K194" s="134"/>
      <c r="L194" s="28"/>
      <c r="M194" s="135" t="s">
        <v>3</v>
      </c>
      <c r="N194" s="136" t="s">
        <v>41</v>
      </c>
      <c r="O194" s="137">
        <v>0</v>
      </c>
      <c r="P194" s="137">
        <f>O194*H194</f>
        <v>0</v>
      </c>
      <c r="Q194" s="137">
        <v>0</v>
      </c>
      <c r="R194" s="137">
        <f>Q194*H194</f>
        <v>0</v>
      </c>
      <c r="S194" s="137">
        <v>0</v>
      </c>
      <c r="T194" s="138">
        <f>S194*H194</f>
        <v>0</v>
      </c>
      <c r="AR194" s="139" t="s">
        <v>147</v>
      </c>
      <c r="AT194" s="139" t="s">
        <v>143</v>
      </c>
      <c r="AU194" s="139" t="s">
        <v>79</v>
      </c>
      <c r="AY194" s="16" t="s">
        <v>140</v>
      </c>
      <c r="BE194" s="140">
        <f>IF(N194="základní",J194,0)</f>
        <v>0</v>
      </c>
      <c r="BF194" s="140">
        <f>IF(N194="snížená",J194,0)</f>
        <v>0</v>
      </c>
      <c r="BG194" s="140">
        <f>IF(N194="zákl. přenesená",J194,0)</f>
        <v>0</v>
      </c>
      <c r="BH194" s="140">
        <f>IF(N194="sníž. přenesená",J194,0)</f>
        <v>0</v>
      </c>
      <c r="BI194" s="140">
        <f>IF(N194="nulová",J194,0)</f>
        <v>0</v>
      </c>
      <c r="BJ194" s="16" t="s">
        <v>77</v>
      </c>
      <c r="BK194" s="140">
        <f>ROUND(I194*H194,2)</f>
        <v>0</v>
      </c>
      <c r="BL194" s="16" t="s">
        <v>147</v>
      </c>
      <c r="BM194" s="139" t="s">
        <v>290</v>
      </c>
    </row>
    <row r="195" spans="2:65" s="1" customFormat="1" ht="18">
      <c r="B195" s="28"/>
      <c r="D195" s="141" t="s">
        <v>149</v>
      </c>
      <c r="F195" s="142" t="s">
        <v>289</v>
      </c>
      <c r="L195" s="28"/>
      <c r="M195" s="143"/>
      <c r="T195" s="49"/>
      <c r="AT195" s="16" t="s">
        <v>149</v>
      </c>
      <c r="AU195" s="16" t="s">
        <v>79</v>
      </c>
    </row>
    <row r="196" spans="2:65" s="12" customFormat="1">
      <c r="B196" s="144"/>
      <c r="D196" s="141" t="s">
        <v>151</v>
      </c>
      <c r="E196" s="145" t="s">
        <v>3</v>
      </c>
      <c r="F196" s="146" t="s">
        <v>291</v>
      </c>
      <c r="H196" s="147"/>
      <c r="L196" s="144"/>
      <c r="M196" s="148"/>
      <c r="T196" s="149"/>
      <c r="AT196" s="145" t="s">
        <v>151</v>
      </c>
      <c r="AU196" s="145" t="s">
        <v>79</v>
      </c>
      <c r="AV196" s="12" t="s">
        <v>79</v>
      </c>
      <c r="AW196" s="12" t="s">
        <v>32</v>
      </c>
      <c r="AX196" s="12" t="s">
        <v>70</v>
      </c>
      <c r="AY196" s="145" t="s">
        <v>140</v>
      </c>
    </row>
    <row r="197" spans="2:65" s="13" customFormat="1">
      <c r="B197" s="150"/>
      <c r="D197" s="141" t="s">
        <v>151</v>
      </c>
      <c r="E197" s="151" t="s">
        <v>3</v>
      </c>
      <c r="F197" s="152" t="s">
        <v>152</v>
      </c>
      <c r="H197" s="153"/>
      <c r="L197" s="150"/>
      <c r="M197" s="154"/>
      <c r="T197" s="155"/>
      <c r="AT197" s="151" t="s">
        <v>151</v>
      </c>
      <c r="AU197" s="151" t="s">
        <v>79</v>
      </c>
      <c r="AV197" s="13" t="s">
        <v>147</v>
      </c>
      <c r="AW197" s="13" t="s">
        <v>32</v>
      </c>
      <c r="AX197" s="13" t="s">
        <v>77</v>
      </c>
      <c r="AY197" s="151" t="s">
        <v>140</v>
      </c>
    </row>
    <row r="198" spans="2:65" s="11" customFormat="1" ht="22.9" customHeight="1">
      <c r="B198" s="116"/>
      <c r="D198" s="117" t="s">
        <v>69</v>
      </c>
      <c r="E198" s="125" t="s">
        <v>188</v>
      </c>
      <c r="F198" s="125" t="s">
        <v>292</v>
      </c>
      <c r="J198" s="126">
        <f>BK198</f>
        <v>0</v>
      </c>
      <c r="L198" s="116"/>
      <c r="M198" s="120"/>
      <c r="P198" s="121">
        <f>SUM(P199:P288)</f>
        <v>175.98039</v>
      </c>
      <c r="R198" s="121">
        <f>SUM(R199:R288)</f>
        <v>2.2214374999999995</v>
      </c>
      <c r="T198" s="122">
        <f>SUM(T199:T288)</f>
        <v>2.2035</v>
      </c>
      <c r="AR198" s="117" t="s">
        <v>77</v>
      </c>
      <c r="AT198" s="123" t="s">
        <v>69</v>
      </c>
      <c r="AU198" s="123" t="s">
        <v>77</v>
      </c>
      <c r="AY198" s="117" t="s">
        <v>140</v>
      </c>
      <c r="BK198" s="124">
        <f>SUM(BK199:BK288)</f>
        <v>0</v>
      </c>
    </row>
    <row r="199" spans="2:65" s="1" customFormat="1" ht="24" customHeight="1">
      <c r="B199" s="127"/>
      <c r="C199" s="128" t="s">
        <v>293</v>
      </c>
      <c r="D199" s="128" t="s">
        <v>143</v>
      </c>
      <c r="E199" s="129" t="s">
        <v>294</v>
      </c>
      <c r="F199" s="130" t="s">
        <v>295</v>
      </c>
      <c r="G199" s="131" t="s">
        <v>146</v>
      </c>
      <c r="H199" s="250">
        <v>120</v>
      </c>
      <c r="I199" s="133"/>
      <c r="J199" s="133">
        <f>ROUND(I199*H199,2)</f>
        <v>0</v>
      </c>
      <c r="K199" s="134"/>
      <c r="L199" s="28"/>
      <c r="M199" s="135" t="s">
        <v>3</v>
      </c>
      <c r="N199" s="136" t="s">
        <v>41</v>
      </c>
      <c r="O199" s="137">
        <v>9.5000000000000001E-2</v>
      </c>
      <c r="P199" s="137">
        <f>O199*H199</f>
        <v>11.4</v>
      </c>
      <c r="Q199" s="137">
        <v>0</v>
      </c>
      <c r="R199" s="137">
        <f>Q199*H199</f>
        <v>0</v>
      </c>
      <c r="S199" s="137">
        <v>0</v>
      </c>
      <c r="T199" s="138">
        <f>S199*H199</f>
        <v>0</v>
      </c>
      <c r="AR199" s="139" t="s">
        <v>147</v>
      </c>
      <c r="AT199" s="139" t="s">
        <v>143</v>
      </c>
      <c r="AU199" s="139" t="s">
        <v>79</v>
      </c>
      <c r="AY199" s="16" t="s">
        <v>140</v>
      </c>
      <c r="BE199" s="140">
        <f>IF(N199="základní",J199,0)</f>
        <v>0</v>
      </c>
      <c r="BF199" s="140">
        <f>IF(N199="snížená",J199,0)</f>
        <v>0</v>
      </c>
      <c r="BG199" s="140">
        <f>IF(N199="zákl. přenesená",J199,0)</f>
        <v>0</v>
      </c>
      <c r="BH199" s="140">
        <f>IF(N199="sníž. přenesená",J199,0)</f>
        <v>0</v>
      </c>
      <c r="BI199" s="140">
        <f>IF(N199="nulová",J199,0)</f>
        <v>0</v>
      </c>
      <c r="BJ199" s="16" t="s">
        <v>77</v>
      </c>
      <c r="BK199" s="140">
        <f>ROUND(I199*H199,2)</f>
        <v>0</v>
      </c>
      <c r="BL199" s="16" t="s">
        <v>147</v>
      </c>
      <c r="BM199" s="139" t="s">
        <v>296</v>
      </c>
    </row>
    <row r="200" spans="2:65" s="1" customFormat="1" ht="18">
      <c r="B200" s="28"/>
      <c r="D200" s="141" t="s">
        <v>149</v>
      </c>
      <c r="F200" s="142" t="s">
        <v>297</v>
      </c>
      <c r="L200" s="28"/>
      <c r="M200" s="143"/>
      <c r="T200" s="49"/>
      <c r="AT200" s="16" t="s">
        <v>149</v>
      </c>
      <c r="AU200" s="16" t="s">
        <v>79</v>
      </c>
    </row>
    <row r="201" spans="2:65" s="12" customFormat="1">
      <c r="B201" s="144"/>
      <c r="D201" s="141" t="s">
        <v>151</v>
      </c>
      <c r="E201" s="145" t="s">
        <v>3</v>
      </c>
      <c r="F201" s="146" t="s">
        <v>1848</v>
      </c>
      <c r="H201" s="147">
        <v>120</v>
      </c>
      <c r="L201" s="144"/>
      <c r="M201" s="148"/>
      <c r="T201" s="149"/>
      <c r="AT201" s="145" t="s">
        <v>151</v>
      </c>
      <c r="AU201" s="145" t="s">
        <v>79</v>
      </c>
      <c r="AV201" s="12" t="s">
        <v>79</v>
      </c>
      <c r="AW201" s="12" t="s">
        <v>32</v>
      </c>
      <c r="AX201" s="12" t="s">
        <v>70</v>
      </c>
      <c r="AY201" s="145" t="s">
        <v>140</v>
      </c>
    </row>
    <row r="202" spans="2:65" s="12" customFormat="1">
      <c r="B202" s="144"/>
      <c r="D202" s="141" t="s">
        <v>151</v>
      </c>
      <c r="E202" s="145" t="s">
        <v>3</v>
      </c>
      <c r="F202" s="146" t="s">
        <v>298</v>
      </c>
      <c r="H202" s="147">
        <v>0</v>
      </c>
      <c r="L202" s="144"/>
      <c r="M202" s="148"/>
      <c r="T202" s="149"/>
      <c r="AT202" s="145" t="s">
        <v>151</v>
      </c>
      <c r="AU202" s="145" t="s">
        <v>79</v>
      </c>
      <c r="AV202" s="12" t="s">
        <v>79</v>
      </c>
      <c r="AW202" s="12" t="s">
        <v>32</v>
      </c>
      <c r="AX202" s="12" t="s">
        <v>70</v>
      </c>
      <c r="AY202" s="145" t="s">
        <v>140</v>
      </c>
    </row>
    <row r="203" spans="2:65" s="13" customFormat="1">
      <c r="B203" s="150"/>
      <c r="D203" s="141" t="s">
        <v>151</v>
      </c>
      <c r="E203" s="151" t="s">
        <v>3</v>
      </c>
      <c r="F203" s="152" t="s">
        <v>152</v>
      </c>
      <c r="H203" s="153">
        <v>120</v>
      </c>
      <c r="L203" s="150"/>
      <c r="M203" s="154"/>
      <c r="T203" s="155"/>
      <c r="AT203" s="151" t="s">
        <v>151</v>
      </c>
      <c r="AU203" s="151" t="s">
        <v>79</v>
      </c>
      <c r="AV203" s="13" t="s">
        <v>147</v>
      </c>
      <c r="AW203" s="13" t="s">
        <v>32</v>
      </c>
      <c r="AX203" s="13" t="s">
        <v>77</v>
      </c>
      <c r="AY203" s="151" t="s">
        <v>140</v>
      </c>
    </row>
    <row r="204" spans="2:65" s="1" customFormat="1" ht="24" customHeight="1">
      <c r="B204" s="127"/>
      <c r="C204" s="128" t="s">
        <v>299</v>
      </c>
      <c r="D204" s="128" t="s">
        <v>143</v>
      </c>
      <c r="E204" s="129" t="s">
        <v>300</v>
      </c>
      <c r="F204" s="130" t="s">
        <v>301</v>
      </c>
      <c r="G204" s="131" t="s">
        <v>146</v>
      </c>
      <c r="H204" s="250">
        <v>3600</v>
      </c>
      <c r="I204" s="133"/>
      <c r="J204" s="133">
        <f>ROUND(I204*H204,2)</f>
        <v>0</v>
      </c>
      <c r="K204" s="134"/>
      <c r="L204" s="28"/>
      <c r="M204" s="135" t="s">
        <v>3</v>
      </c>
      <c r="N204" s="136" t="s">
        <v>41</v>
      </c>
      <c r="O204" s="137">
        <v>0</v>
      </c>
      <c r="P204" s="137">
        <f>O204*H204</f>
        <v>0</v>
      </c>
      <c r="Q204" s="137">
        <v>0</v>
      </c>
      <c r="R204" s="137">
        <f>Q204*H204</f>
        <v>0</v>
      </c>
      <c r="S204" s="137">
        <v>0</v>
      </c>
      <c r="T204" s="138">
        <f>S204*H204</f>
        <v>0</v>
      </c>
      <c r="AR204" s="139" t="s">
        <v>147</v>
      </c>
      <c r="AT204" s="139" t="s">
        <v>143</v>
      </c>
      <c r="AU204" s="139" t="s">
        <v>79</v>
      </c>
      <c r="AY204" s="16" t="s">
        <v>140</v>
      </c>
      <c r="BE204" s="140">
        <f>IF(N204="základní",J204,0)</f>
        <v>0</v>
      </c>
      <c r="BF204" s="140">
        <f>IF(N204="snížená",J204,0)</f>
        <v>0</v>
      </c>
      <c r="BG204" s="140">
        <f>IF(N204="zákl. přenesená",J204,0)</f>
        <v>0</v>
      </c>
      <c r="BH204" s="140">
        <f>IF(N204="sníž. přenesená",J204,0)</f>
        <v>0</v>
      </c>
      <c r="BI204" s="140">
        <f>IF(N204="nulová",J204,0)</f>
        <v>0</v>
      </c>
      <c r="BJ204" s="16" t="s">
        <v>77</v>
      </c>
      <c r="BK204" s="140">
        <f>ROUND(I204*H204,2)</f>
        <v>0</v>
      </c>
      <c r="BL204" s="16" t="s">
        <v>147</v>
      </c>
      <c r="BM204" s="139" t="s">
        <v>302</v>
      </c>
    </row>
    <row r="205" spans="2:65" s="1" customFormat="1" ht="27">
      <c r="B205" s="28"/>
      <c r="D205" s="141" t="s">
        <v>149</v>
      </c>
      <c r="F205" s="142" t="s">
        <v>303</v>
      </c>
      <c r="L205" s="28"/>
      <c r="M205" s="143"/>
      <c r="T205" s="49"/>
      <c r="AT205" s="16" t="s">
        <v>149</v>
      </c>
      <c r="AU205" s="16" t="s">
        <v>79</v>
      </c>
    </row>
    <row r="206" spans="2:65" s="12" customFormat="1">
      <c r="B206" s="144"/>
      <c r="D206" s="141" t="s">
        <v>151</v>
      </c>
      <c r="F206" s="146" t="s">
        <v>1849</v>
      </c>
      <c r="H206" s="147">
        <v>3600</v>
      </c>
      <c r="L206" s="144"/>
      <c r="M206" s="148"/>
      <c r="T206" s="149"/>
      <c r="AT206" s="145" t="s">
        <v>151</v>
      </c>
      <c r="AU206" s="145" t="s">
        <v>79</v>
      </c>
      <c r="AV206" s="12" t="s">
        <v>79</v>
      </c>
      <c r="AW206" s="12" t="s">
        <v>4</v>
      </c>
      <c r="AX206" s="12" t="s">
        <v>77</v>
      </c>
      <c r="AY206" s="145" t="s">
        <v>140</v>
      </c>
    </row>
    <row r="207" spans="2:65" s="1" customFormat="1" ht="24" customHeight="1">
      <c r="B207" s="127"/>
      <c r="C207" s="128" t="s">
        <v>304</v>
      </c>
      <c r="D207" s="128" t="s">
        <v>143</v>
      </c>
      <c r="E207" s="129" t="s">
        <v>305</v>
      </c>
      <c r="F207" s="130" t="s">
        <v>306</v>
      </c>
      <c r="G207" s="131" t="s">
        <v>146</v>
      </c>
      <c r="H207" s="250">
        <v>120</v>
      </c>
      <c r="I207" s="133"/>
      <c r="J207" s="133">
        <f>ROUND(I207*H207,2)</f>
        <v>0</v>
      </c>
      <c r="K207" s="134"/>
      <c r="L207" s="28"/>
      <c r="M207" s="135" t="s">
        <v>3</v>
      </c>
      <c r="N207" s="136" t="s">
        <v>41</v>
      </c>
      <c r="O207" s="137">
        <v>7.6999999999999999E-2</v>
      </c>
      <c r="P207" s="137">
        <f>O207*H207</f>
        <v>9.24</v>
      </c>
      <c r="Q207" s="137">
        <v>0</v>
      </c>
      <c r="R207" s="137">
        <f>Q207*H207</f>
        <v>0</v>
      </c>
      <c r="S207" s="137">
        <v>0</v>
      </c>
      <c r="T207" s="138">
        <f>S207*H207</f>
        <v>0</v>
      </c>
      <c r="AR207" s="139" t="s">
        <v>147</v>
      </c>
      <c r="AT207" s="139" t="s">
        <v>143</v>
      </c>
      <c r="AU207" s="139" t="s">
        <v>79</v>
      </c>
      <c r="AY207" s="16" t="s">
        <v>140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6" t="s">
        <v>77</v>
      </c>
      <c r="BK207" s="140">
        <f>ROUND(I207*H207,2)</f>
        <v>0</v>
      </c>
      <c r="BL207" s="16" t="s">
        <v>147</v>
      </c>
      <c r="BM207" s="139" t="s">
        <v>307</v>
      </c>
    </row>
    <row r="208" spans="2:65" s="1" customFormat="1" ht="18">
      <c r="B208" s="28"/>
      <c r="D208" s="141" t="s">
        <v>149</v>
      </c>
      <c r="F208" s="142" t="s">
        <v>308</v>
      </c>
      <c r="L208" s="28"/>
      <c r="M208" s="143"/>
      <c r="T208" s="49"/>
      <c r="AT208" s="16" t="s">
        <v>149</v>
      </c>
      <c r="AU208" s="16" t="s">
        <v>79</v>
      </c>
    </row>
    <row r="209" spans="2:65" s="1" customFormat="1" ht="24" customHeight="1">
      <c r="B209" s="127"/>
      <c r="C209" s="128" t="s">
        <v>309</v>
      </c>
      <c r="D209" s="128" t="s">
        <v>143</v>
      </c>
      <c r="E209" s="129" t="s">
        <v>310</v>
      </c>
      <c r="F209" s="130" t="s">
        <v>311</v>
      </c>
      <c r="G209" s="131" t="s">
        <v>156</v>
      </c>
      <c r="H209" s="132"/>
      <c r="I209" s="133"/>
      <c r="J209" s="133">
        <f>ROUND(I209*H209,2)</f>
        <v>0</v>
      </c>
      <c r="K209" s="134"/>
      <c r="L209" s="28"/>
      <c r="M209" s="135" t="s">
        <v>3</v>
      </c>
      <c r="N209" s="136" t="s">
        <v>41</v>
      </c>
      <c r="O209" s="137">
        <v>0.126</v>
      </c>
      <c r="P209" s="137">
        <f>O209*H209</f>
        <v>0</v>
      </c>
      <c r="Q209" s="137">
        <v>2.1000000000000001E-4</v>
      </c>
      <c r="R209" s="137">
        <f>Q209*H209</f>
        <v>0</v>
      </c>
      <c r="S209" s="137">
        <v>0</v>
      </c>
      <c r="T209" s="138">
        <f>S209*H209</f>
        <v>0</v>
      </c>
      <c r="AR209" s="139" t="s">
        <v>147</v>
      </c>
      <c r="AT209" s="139" t="s">
        <v>143</v>
      </c>
      <c r="AU209" s="139" t="s">
        <v>79</v>
      </c>
      <c r="AY209" s="16" t="s">
        <v>140</v>
      </c>
      <c r="BE209" s="140">
        <f>IF(N209="základní",J209,0)</f>
        <v>0</v>
      </c>
      <c r="BF209" s="140">
        <f>IF(N209="snížená",J209,0)</f>
        <v>0</v>
      </c>
      <c r="BG209" s="140">
        <f>IF(N209="zákl. přenesená",J209,0)</f>
        <v>0</v>
      </c>
      <c r="BH209" s="140">
        <f>IF(N209="sníž. přenesená",J209,0)</f>
        <v>0</v>
      </c>
      <c r="BI209" s="140">
        <f>IF(N209="nulová",J209,0)</f>
        <v>0</v>
      </c>
      <c r="BJ209" s="16" t="s">
        <v>77</v>
      </c>
      <c r="BK209" s="140">
        <f>ROUND(I209*H209,2)</f>
        <v>0</v>
      </c>
      <c r="BL209" s="16" t="s">
        <v>147</v>
      </c>
      <c r="BM209" s="139" t="s">
        <v>312</v>
      </c>
    </row>
    <row r="210" spans="2:65" s="1" customFormat="1" ht="18">
      <c r="B210" s="28"/>
      <c r="D210" s="141" t="s">
        <v>149</v>
      </c>
      <c r="F210" s="142" t="s">
        <v>313</v>
      </c>
      <c r="L210" s="28"/>
      <c r="M210" s="143"/>
      <c r="T210" s="49"/>
      <c r="AT210" s="16" t="s">
        <v>149</v>
      </c>
      <c r="AU210" s="16" t="s">
        <v>79</v>
      </c>
    </row>
    <row r="211" spans="2:65" s="1" customFormat="1" ht="24" customHeight="1">
      <c r="B211" s="127"/>
      <c r="C211" s="128" t="s">
        <v>314</v>
      </c>
      <c r="D211" s="128" t="s">
        <v>143</v>
      </c>
      <c r="E211" s="129" t="s">
        <v>315</v>
      </c>
      <c r="F211" s="130" t="s">
        <v>316</v>
      </c>
      <c r="G211" s="131" t="s">
        <v>156</v>
      </c>
      <c r="H211" s="250">
        <v>16</v>
      </c>
      <c r="I211" s="133"/>
      <c r="J211" s="133">
        <f>ROUND(I211*H211,2)</f>
        <v>0</v>
      </c>
      <c r="K211" s="134"/>
      <c r="L211" s="28"/>
      <c r="M211" s="135" t="s">
        <v>3</v>
      </c>
      <c r="N211" s="136" t="s">
        <v>41</v>
      </c>
      <c r="O211" s="137">
        <v>0.35399999999999998</v>
      </c>
      <c r="P211" s="137">
        <f>O211*H211</f>
        <v>5.6639999999999997</v>
      </c>
      <c r="Q211" s="137">
        <v>4.0000000000000003E-5</v>
      </c>
      <c r="R211" s="137">
        <f>Q211*H211</f>
        <v>6.4000000000000005E-4</v>
      </c>
      <c r="S211" s="137">
        <v>0</v>
      </c>
      <c r="T211" s="138">
        <f>S211*H211</f>
        <v>0</v>
      </c>
      <c r="AR211" s="139" t="s">
        <v>147</v>
      </c>
      <c r="AT211" s="139" t="s">
        <v>143</v>
      </c>
      <c r="AU211" s="139" t="s">
        <v>79</v>
      </c>
      <c r="AY211" s="16" t="s">
        <v>140</v>
      </c>
      <c r="BE211" s="140">
        <f>IF(N211="základní",J211,0)</f>
        <v>0</v>
      </c>
      <c r="BF211" s="140">
        <f>IF(N211="snížená",J211,0)</f>
        <v>0</v>
      </c>
      <c r="BG211" s="140">
        <f>IF(N211="zákl. přenesená",J211,0)</f>
        <v>0</v>
      </c>
      <c r="BH211" s="140">
        <f>IF(N211="sníž. přenesená",J211,0)</f>
        <v>0</v>
      </c>
      <c r="BI211" s="140">
        <f>IF(N211="nulová",J211,0)</f>
        <v>0</v>
      </c>
      <c r="BJ211" s="16" t="s">
        <v>77</v>
      </c>
      <c r="BK211" s="140">
        <f>ROUND(I211*H211,2)</f>
        <v>0</v>
      </c>
      <c r="BL211" s="16" t="s">
        <v>147</v>
      </c>
      <c r="BM211" s="139" t="s">
        <v>317</v>
      </c>
    </row>
    <row r="212" spans="2:65" s="1" customFormat="1" ht="18">
      <c r="B212" s="28"/>
      <c r="D212" s="141" t="s">
        <v>149</v>
      </c>
      <c r="F212" s="142" t="s">
        <v>318</v>
      </c>
      <c r="L212" s="28"/>
      <c r="M212" s="143"/>
      <c r="T212" s="49"/>
      <c r="AT212" s="16" t="s">
        <v>149</v>
      </c>
      <c r="AU212" s="16" t="s">
        <v>79</v>
      </c>
    </row>
    <row r="213" spans="2:65" s="12" customFormat="1">
      <c r="B213" s="144"/>
      <c r="D213" s="141" t="s">
        <v>151</v>
      </c>
      <c r="E213" s="145" t="s">
        <v>3</v>
      </c>
      <c r="F213" s="146">
        <v>16</v>
      </c>
      <c r="H213" s="147">
        <v>16</v>
      </c>
      <c r="L213" s="144"/>
      <c r="M213" s="148"/>
      <c r="T213" s="149"/>
      <c r="AT213" s="145" t="s">
        <v>151</v>
      </c>
      <c r="AU213" s="145" t="s">
        <v>79</v>
      </c>
      <c r="AV213" s="12" t="s">
        <v>79</v>
      </c>
      <c r="AW213" s="12" t="s">
        <v>32</v>
      </c>
      <c r="AX213" s="12" t="s">
        <v>70</v>
      </c>
      <c r="AY213" s="145" t="s">
        <v>140</v>
      </c>
    </row>
    <row r="214" spans="2:65" s="12" customFormat="1">
      <c r="B214" s="144"/>
      <c r="D214" s="141" t="s">
        <v>151</v>
      </c>
      <c r="E214" s="145" t="s">
        <v>3</v>
      </c>
      <c r="F214" s="146" t="s">
        <v>319</v>
      </c>
      <c r="H214" s="147">
        <v>0</v>
      </c>
      <c r="L214" s="144"/>
      <c r="M214" s="148"/>
      <c r="T214" s="149"/>
      <c r="AT214" s="145" t="s">
        <v>151</v>
      </c>
      <c r="AU214" s="145" t="s">
        <v>79</v>
      </c>
      <c r="AV214" s="12" t="s">
        <v>79</v>
      </c>
      <c r="AW214" s="12" t="s">
        <v>32</v>
      </c>
      <c r="AX214" s="12" t="s">
        <v>70</v>
      </c>
      <c r="AY214" s="145" t="s">
        <v>140</v>
      </c>
    </row>
    <row r="215" spans="2:65" s="13" customFormat="1">
      <c r="B215" s="150"/>
      <c r="D215" s="141" t="s">
        <v>151</v>
      </c>
      <c r="E215" s="151" t="s">
        <v>3</v>
      </c>
      <c r="F215" s="152" t="s">
        <v>152</v>
      </c>
      <c r="H215" s="153">
        <v>16</v>
      </c>
      <c r="L215" s="150"/>
      <c r="M215" s="154"/>
      <c r="T215" s="155"/>
      <c r="AT215" s="151" t="s">
        <v>151</v>
      </c>
      <c r="AU215" s="151" t="s">
        <v>79</v>
      </c>
      <c r="AV215" s="13" t="s">
        <v>147</v>
      </c>
      <c r="AW215" s="13" t="s">
        <v>32</v>
      </c>
      <c r="AX215" s="13" t="s">
        <v>77</v>
      </c>
      <c r="AY215" s="151" t="s">
        <v>140</v>
      </c>
    </row>
    <row r="216" spans="2:65" s="1" customFormat="1" ht="16.5" customHeight="1">
      <c r="B216" s="127"/>
      <c r="C216" s="128" t="s">
        <v>320</v>
      </c>
      <c r="D216" s="128" t="s">
        <v>143</v>
      </c>
      <c r="E216" s="129" t="s">
        <v>321</v>
      </c>
      <c r="F216" s="130" t="s">
        <v>322</v>
      </c>
      <c r="G216" s="131" t="s">
        <v>156</v>
      </c>
      <c r="H216" s="132"/>
      <c r="I216" s="133"/>
      <c r="J216" s="133">
        <f>ROUND(I216*H216,2)</f>
        <v>0</v>
      </c>
      <c r="K216" s="134"/>
      <c r="L216" s="28"/>
      <c r="M216" s="135" t="s">
        <v>3</v>
      </c>
      <c r="N216" s="136" t="s">
        <v>41</v>
      </c>
      <c r="O216" s="137">
        <v>0.93899999999999995</v>
      </c>
      <c r="P216" s="137">
        <f>O216*H216</f>
        <v>0</v>
      </c>
      <c r="Q216" s="137">
        <v>0</v>
      </c>
      <c r="R216" s="137">
        <f>Q216*H216</f>
        <v>0</v>
      </c>
      <c r="S216" s="137">
        <v>7.5999999999999998E-2</v>
      </c>
      <c r="T216" s="138">
        <f>S216*H216</f>
        <v>0</v>
      </c>
      <c r="AR216" s="139" t="s">
        <v>147</v>
      </c>
      <c r="AT216" s="139" t="s">
        <v>143</v>
      </c>
      <c r="AU216" s="139" t="s">
        <v>79</v>
      </c>
      <c r="AY216" s="16" t="s">
        <v>140</v>
      </c>
      <c r="BE216" s="140">
        <f>IF(N216="základní",J216,0)</f>
        <v>0</v>
      </c>
      <c r="BF216" s="140">
        <f>IF(N216="snížená",J216,0)</f>
        <v>0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6" t="s">
        <v>77</v>
      </c>
      <c r="BK216" s="140">
        <f>ROUND(I216*H216,2)</f>
        <v>0</v>
      </c>
      <c r="BL216" s="16" t="s">
        <v>147</v>
      </c>
      <c r="BM216" s="139" t="s">
        <v>323</v>
      </c>
    </row>
    <row r="217" spans="2:65" s="1" customFormat="1" ht="18">
      <c r="B217" s="28"/>
      <c r="D217" s="141" t="s">
        <v>149</v>
      </c>
      <c r="F217" s="142" t="s">
        <v>324</v>
      </c>
      <c r="L217" s="28"/>
      <c r="M217" s="143"/>
      <c r="T217" s="49"/>
      <c r="AT217" s="16" t="s">
        <v>149</v>
      </c>
      <c r="AU217" s="16" t="s">
        <v>79</v>
      </c>
    </row>
    <row r="218" spans="2:65" s="12" customFormat="1">
      <c r="B218" s="144"/>
      <c r="D218" s="141" t="s">
        <v>151</v>
      </c>
      <c r="E218" s="145" t="s">
        <v>3</v>
      </c>
      <c r="F218" s="146" t="s">
        <v>325</v>
      </c>
      <c r="H218" s="147"/>
      <c r="L218" s="144"/>
      <c r="M218" s="148"/>
      <c r="T218" s="149"/>
      <c r="AT218" s="145" t="s">
        <v>151</v>
      </c>
      <c r="AU218" s="145" t="s">
        <v>79</v>
      </c>
      <c r="AV218" s="12" t="s">
        <v>79</v>
      </c>
      <c r="AW218" s="12" t="s">
        <v>32</v>
      </c>
      <c r="AX218" s="12" t="s">
        <v>70</v>
      </c>
      <c r="AY218" s="145" t="s">
        <v>140</v>
      </c>
    </row>
    <row r="219" spans="2:65" s="12" customFormat="1">
      <c r="B219" s="144"/>
      <c r="D219" s="141" t="s">
        <v>151</v>
      </c>
      <c r="E219" s="145" t="s">
        <v>3</v>
      </c>
      <c r="F219" s="146" t="s">
        <v>326</v>
      </c>
      <c r="H219" s="147"/>
      <c r="L219" s="144"/>
      <c r="M219" s="148"/>
      <c r="T219" s="149"/>
      <c r="AT219" s="145" t="s">
        <v>151</v>
      </c>
      <c r="AU219" s="145" t="s">
        <v>79</v>
      </c>
      <c r="AV219" s="12" t="s">
        <v>79</v>
      </c>
      <c r="AW219" s="12" t="s">
        <v>32</v>
      </c>
      <c r="AX219" s="12" t="s">
        <v>70</v>
      </c>
      <c r="AY219" s="145" t="s">
        <v>140</v>
      </c>
    </row>
    <row r="220" spans="2:65" s="13" customFormat="1">
      <c r="B220" s="150"/>
      <c r="D220" s="141" t="s">
        <v>151</v>
      </c>
      <c r="E220" s="151" t="s">
        <v>3</v>
      </c>
      <c r="F220" s="152" t="s">
        <v>152</v>
      </c>
      <c r="H220" s="153"/>
      <c r="L220" s="150"/>
      <c r="M220" s="154"/>
      <c r="T220" s="155"/>
      <c r="AT220" s="151" t="s">
        <v>151</v>
      </c>
      <c r="AU220" s="151" t="s">
        <v>79</v>
      </c>
      <c r="AV220" s="13" t="s">
        <v>147</v>
      </c>
      <c r="AW220" s="13" t="s">
        <v>32</v>
      </c>
      <c r="AX220" s="13" t="s">
        <v>77</v>
      </c>
      <c r="AY220" s="151" t="s">
        <v>140</v>
      </c>
    </row>
    <row r="221" spans="2:65" s="1" customFormat="1" ht="16.5" customHeight="1">
      <c r="B221" s="127"/>
      <c r="C221" s="128" t="s">
        <v>327</v>
      </c>
      <c r="D221" s="128" t="s">
        <v>143</v>
      </c>
      <c r="E221" s="129" t="s">
        <v>328</v>
      </c>
      <c r="F221" s="130" t="s">
        <v>329</v>
      </c>
      <c r="G221" s="131" t="s">
        <v>156</v>
      </c>
      <c r="H221" s="132"/>
      <c r="I221" s="133"/>
      <c r="J221" s="133">
        <f>ROUND(I221*H221,2)</f>
        <v>0</v>
      </c>
      <c r="K221" s="134"/>
      <c r="L221" s="28"/>
      <c r="M221" s="135" t="s">
        <v>3</v>
      </c>
      <c r="N221" s="136" t="s">
        <v>41</v>
      </c>
      <c r="O221" s="137">
        <v>0.372</v>
      </c>
      <c r="P221" s="137">
        <f>O221*H221</f>
        <v>0</v>
      </c>
      <c r="Q221" s="137">
        <v>0</v>
      </c>
      <c r="R221" s="137">
        <f>Q221*H221</f>
        <v>0</v>
      </c>
      <c r="S221" s="137">
        <v>6.0000000000000001E-3</v>
      </c>
      <c r="T221" s="138">
        <f>S221*H221</f>
        <v>0</v>
      </c>
      <c r="AR221" s="139" t="s">
        <v>147</v>
      </c>
      <c r="AT221" s="139" t="s">
        <v>143</v>
      </c>
      <c r="AU221" s="139" t="s">
        <v>79</v>
      </c>
      <c r="AY221" s="16" t="s">
        <v>140</v>
      </c>
      <c r="BE221" s="140">
        <f>IF(N221="základní",J221,0)</f>
        <v>0</v>
      </c>
      <c r="BF221" s="140">
        <f>IF(N221="snížená",J221,0)</f>
        <v>0</v>
      </c>
      <c r="BG221" s="140">
        <f>IF(N221="zákl. přenesená",J221,0)</f>
        <v>0</v>
      </c>
      <c r="BH221" s="140">
        <f>IF(N221="sníž. přenesená",J221,0)</f>
        <v>0</v>
      </c>
      <c r="BI221" s="140">
        <f>IF(N221="nulová",J221,0)</f>
        <v>0</v>
      </c>
      <c r="BJ221" s="16" t="s">
        <v>77</v>
      </c>
      <c r="BK221" s="140">
        <f>ROUND(I221*H221,2)</f>
        <v>0</v>
      </c>
      <c r="BL221" s="16" t="s">
        <v>147</v>
      </c>
      <c r="BM221" s="139" t="s">
        <v>330</v>
      </c>
    </row>
    <row r="222" spans="2:65" s="1" customFormat="1">
      <c r="B222" s="28"/>
      <c r="D222" s="141" t="s">
        <v>149</v>
      </c>
      <c r="F222" s="142" t="s">
        <v>331</v>
      </c>
      <c r="L222" s="28"/>
      <c r="M222" s="143"/>
      <c r="T222" s="49"/>
      <c r="AT222" s="16" t="s">
        <v>149</v>
      </c>
      <c r="AU222" s="16" t="s">
        <v>79</v>
      </c>
    </row>
    <row r="223" spans="2:65" s="12" customFormat="1">
      <c r="B223" s="144"/>
      <c r="D223" s="141" t="s">
        <v>151</v>
      </c>
      <c r="E223" s="145" t="s">
        <v>3</v>
      </c>
      <c r="F223" s="146" t="s">
        <v>332</v>
      </c>
      <c r="H223" s="147"/>
      <c r="L223" s="144"/>
      <c r="M223" s="148"/>
      <c r="T223" s="149"/>
      <c r="AT223" s="145" t="s">
        <v>151</v>
      </c>
      <c r="AU223" s="145" t="s">
        <v>79</v>
      </c>
      <c r="AV223" s="12" t="s">
        <v>79</v>
      </c>
      <c r="AW223" s="12" t="s">
        <v>32</v>
      </c>
      <c r="AX223" s="12" t="s">
        <v>70</v>
      </c>
      <c r="AY223" s="145" t="s">
        <v>140</v>
      </c>
    </row>
    <row r="224" spans="2:65" s="13" customFormat="1">
      <c r="B224" s="150"/>
      <c r="D224" s="141" t="s">
        <v>151</v>
      </c>
      <c r="E224" s="151" t="s">
        <v>3</v>
      </c>
      <c r="F224" s="152" t="s">
        <v>152</v>
      </c>
      <c r="H224" s="153"/>
      <c r="L224" s="150"/>
      <c r="M224" s="154"/>
      <c r="T224" s="155"/>
      <c r="AT224" s="151" t="s">
        <v>151</v>
      </c>
      <c r="AU224" s="151" t="s">
        <v>79</v>
      </c>
      <c r="AV224" s="13" t="s">
        <v>147</v>
      </c>
      <c r="AW224" s="13" t="s">
        <v>32</v>
      </c>
      <c r="AX224" s="13" t="s">
        <v>77</v>
      </c>
      <c r="AY224" s="151" t="s">
        <v>140</v>
      </c>
    </row>
    <row r="225" spans="2:65" s="1" customFormat="1" ht="24" customHeight="1">
      <c r="B225" s="127"/>
      <c r="C225" s="128" t="s">
        <v>333</v>
      </c>
      <c r="D225" s="128" t="s">
        <v>143</v>
      </c>
      <c r="E225" s="129" t="s">
        <v>334</v>
      </c>
      <c r="F225" s="130" t="s">
        <v>335</v>
      </c>
      <c r="G225" s="131" t="s">
        <v>146</v>
      </c>
      <c r="H225" s="132"/>
      <c r="I225" s="133"/>
      <c r="J225" s="133">
        <f>ROUND(I225*H225,2)</f>
        <v>0</v>
      </c>
      <c r="K225" s="134"/>
      <c r="L225" s="28"/>
      <c r="M225" s="135" t="s">
        <v>3</v>
      </c>
      <c r="N225" s="136" t="s">
        <v>41</v>
      </c>
      <c r="O225" s="137">
        <v>5.7770000000000001</v>
      </c>
      <c r="P225" s="137">
        <f>O225*H225</f>
        <v>0</v>
      </c>
      <c r="Q225" s="137">
        <v>0</v>
      </c>
      <c r="R225" s="137">
        <f>Q225*H225</f>
        <v>0</v>
      </c>
      <c r="S225" s="137">
        <v>2.5</v>
      </c>
      <c r="T225" s="138">
        <f>S225*H225</f>
        <v>0</v>
      </c>
      <c r="AR225" s="139" t="s">
        <v>147</v>
      </c>
      <c r="AT225" s="139" t="s">
        <v>143</v>
      </c>
      <c r="AU225" s="139" t="s">
        <v>79</v>
      </c>
      <c r="AY225" s="16" t="s">
        <v>140</v>
      </c>
      <c r="BE225" s="140">
        <f>IF(N225="základní",J225,0)</f>
        <v>0</v>
      </c>
      <c r="BF225" s="140">
        <f>IF(N225="snížená",J225,0)</f>
        <v>0</v>
      </c>
      <c r="BG225" s="140">
        <f>IF(N225="zákl. přenesená",J225,0)</f>
        <v>0</v>
      </c>
      <c r="BH225" s="140">
        <f>IF(N225="sníž. přenesená",J225,0)</f>
        <v>0</v>
      </c>
      <c r="BI225" s="140">
        <f>IF(N225="nulová",J225,0)</f>
        <v>0</v>
      </c>
      <c r="BJ225" s="16" t="s">
        <v>77</v>
      </c>
      <c r="BK225" s="140">
        <f>ROUND(I225*H225,2)</f>
        <v>0</v>
      </c>
      <c r="BL225" s="16" t="s">
        <v>147</v>
      </c>
      <c r="BM225" s="139" t="s">
        <v>336</v>
      </c>
    </row>
    <row r="226" spans="2:65" s="1" customFormat="1" ht="27">
      <c r="B226" s="28"/>
      <c r="D226" s="141" t="s">
        <v>149</v>
      </c>
      <c r="F226" s="142" t="s">
        <v>337</v>
      </c>
      <c r="L226" s="28"/>
      <c r="M226" s="143"/>
      <c r="T226" s="49"/>
      <c r="AT226" s="16" t="s">
        <v>149</v>
      </c>
      <c r="AU226" s="16" t="s">
        <v>79</v>
      </c>
    </row>
    <row r="227" spans="2:65" s="12" customFormat="1">
      <c r="B227" s="144"/>
      <c r="D227" s="141" t="s">
        <v>151</v>
      </c>
      <c r="E227" s="145" t="s">
        <v>3</v>
      </c>
      <c r="F227" s="146" t="s">
        <v>338</v>
      </c>
      <c r="H227" s="147"/>
      <c r="L227" s="144"/>
      <c r="M227" s="148"/>
      <c r="T227" s="149"/>
      <c r="AT227" s="145" t="s">
        <v>151</v>
      </c>
      <c r="AU227" s="145" t="s">
        <v>79</v>
      </c>
      <c r="AV227" s="12" t="s">
        <v>79</v>
      </c>
      <c r="AW227" s="12" t="s">
        <v>32</v>
      </c>
      <c r="AX227" s="12" t="s">
        <v>70</v>
      </c>
      <c r="AY227" s="145" t="s">
        <v>140</v>
      </c>
    </row>
    <row r="228" spans="2:65" s="13" customFormat="1">
      <c r="B228" s="150"/>
      <c r="D228" s="141" t="s">
        <v>151</v>
      </c>
      <c r="E228" s="151" t="s">
        <v>3</v>
      </c>
      <c r="F228" s="152" t="s">
        <v>152</v>
      </c>
      <c r="H228" s="153"/>
      <c r="L228" s="150"/>
      <c r="M228" s="154"/>
      <c r="T228" s="155"/>
      <c r="AT228" s="151" t="s">
        <v>151</v>
      </c>
      <c r="AU228" s="151" t="s">
        <v>79</v>
      </c>
      <c r="AV228" s="13" t="s">
        <v>147</v>
      </c>
      <c r="AW228" s="13" t="s">
        <v>32</v>
      </c>
      <c r="AX228" s="13" t="s">
        <v>77</v>
      </c>
      <c r="AY228" s="151" t="s">
        <v>140</v>
      </c>
    </row>
    <row r="229" spans="2:65" s="1" customFormat="1" ht="24" customHeight="1">
      <c r="B229" s="127"/>
      <c r="C229" s="128" t="s">
        <v>339</v>
      </c>
      <c r="D229" s="128" t="s">
        <v>143</v>
      </c>
      <c r="E229" s="129" t="s">
        <v>340</v>
      </c>
      <c r="F229" s="130" t="s">
        <v>341</v>
      </c>
      <c r="G229" s="131" t="s">
        <v>156</v>
      </c>
      <c r="H229" s="132"/>
      <c r="I229" s="133"/>
      <c r="J229" s="133">
        <f>ROUND(I229*H229,2)</f>
        <v>0</v>
      </c>
      <c r="K229" s="134"/>
      <c r="L229" s="28"/>
      <c r="M229" s="135" t="s">
        <v>3</v>
      </c>
      <c r="N229" s="136" t="s">
        <v>41</v>
      </c>
      <c r="O229" s="137">
        <v>0.1</v>
      </c>
      <c r="P229" s="137">
        <f>O229*H229</f>
        <v>0</v>
      </c>
      <c r="Q229" s="137">
        <v>0</v>
      </c>
      <c r="R229" s="137">
        <f>Q229*H229</f>
        <v>0</v>
      </c>
      <c r="S229" s="137">
        <v>0.01</v>
      </c>
      <c r="T229" s="138">
        <f>S229*H229</f>
        <v>0</v>
      </c>
      <c r="AR229" s="139" t="s">
        <v>147</v>
      </c>
      <c r="AT229" s="139" t="s">
        <v>143</v>
      </c>
      <c r="AU229" s="139" t="s">
        <v>79</v>
      </c>
      <c r="AY229" s="16" t="s">
        <v>140</v>
      </c>
      <c r="BE229" s="140">
        <f>IF(N229="základní",J229,0)</f>
        <v>0</v>
      </c>
      <c r="BF229" s="140">
        <f>IF(N229="snížená",J229,0)</f>
        <v>0</v>
      </c>
      <c r="BG229" s="140">
        <f>IF(N229="zákl. přenesená",J229,0)</f>
        <v>0</v>
      </c>
      <c r="BH229" s="140">
        <f>IF(N229="sníž. přenesená",J229,0)</f>
        <v>0</v>
      </c>
      <c r="BI229" s="140">
        <f>IF(N229="nulová",J229,0)</f>
        <v>0</v>
      </c>
      <c r="BJ229" s="16" t="s">
        <v>77</v>
      </c>
      <c r="BK229" s="140">
        <f>ROUND(I229*H229,2)</f>
        <v>0</v>
      </c>
      <c r="BL229" s="16" t="s">
        <v>147</v>
      </c>
      <c r="BM229" s="139" t="s">
        <v>342</v>
      </c>
    </row>
    <row r="230" spans="2:65" s="1" customFormat="1" ht="18">
      <c r="B230" s="28"/>
      <c r="D230" s="141" t="s">
        <v>149</v>
      </c>
      <c r="F230" s="142" t="s">
        <v>341</v>
      </c>
      <c r="L230" s="28"/>
      <c r="M230" s="143"/>
      <c r="T230" s="49"/>
      <c r="AT230" s="16" t="s">
        <v>149</v>
      </c>
      <c r="AU230" s="16" t="s">
        <v>79</v>
      </c>
    </row>
    <row r="231" spans="2:65" s="12" customFormat="1">
      <c r="B231" s="144"/>
      <c r="D231" s="141" t="s">
        <v>151</v>
      </c>
      <c r="E231" s="145" t="s">
        <v>3</v>
      </c>
      <c r="F231" s="146" t="s">
        <v>181</v>
      </c>
      <c r="H231" s="147"/>
      <c r="L231" s="144"/>
      <c r="M231" s="148"/>
      <c r="T231" s="149"/>
      <c r="AT231" s="145" t="s">
        <v>151</v>
      </c>
      <c r="AU231" s="145" t="s">
        <v>79</v>
      </c>
      <c r="AV231" s="12" t="s">
        <v>79</v>
      </c>
      <c r="AW231" s="12" t="s">
        <v>32</v>
      </c>
      <c r="AX231" s="12" t="s">
        <v>70</v>
      </c>
      <c r="AY231" s="145" t="s">
        <v>140</v>
      </c>
    </row>
    <row r="232" spans="2:65" s="13" customFormat="1">
      <c r="B232" s="150"/>
      <c r="D232" s="141" t="s">
        <v>151</v>
      </c>
      <c r="E232" s="151" t="s">
        <v>3</v>
      </c>
      <c r="F232" s="152" t="s">
        <v>152</v>
      </c>
      <c r="H232" s="153"/>
      <c r="L232" s="150"/>
      <c r="M232" s="154"/>
      <c r="T232" s="155"/>
      <c r="AT232" s="151" t="s">
        <v>151</v>
      </c>
      <c r="AU232" s="151" t="s">
        <v>79</v>
      </c>
      <c r="AV232" s="13" t="s">
        <v>147</v>
      </c>
      <c r="AW232" s="13" t="s">
        <v>32</v>
      </c>
      <c r="AX232" s="13" t="s">
        <v>77</v>
      </c>
      <c r="AY232" s="151" t="s">
        <v>140</v>
      </c>
    </row>
    <row r="233" spans="2:65" s="1" customFormat="1" ht="24" customHeight="1">
      <c r="B233" s="127"/>
      <c r="C233" s="128" t="s">
        <v>343</v>
      </c>
      <c r="D233" s="128" t="s">
        <v>143</v>
      </c>
      <c r="E233" s="129" t="s">
        <v>344</v>
      </c>
      <c r="F233" s="130" t="s">
        <v>345</v>
      </c>
      <c r="G233" s="131" t="s">
        <v>156</v>
      </c>
      <c r="H233" s="250">
        <v>117</v>
      </c>
      <c r="I233" s="133"/>
      <c r="J233" s="133">
        <f>ROUND(I233*H233,2)</f>
        <v>0</v>
      </c>
      <c r="K233" s="134"/>
      <c r="L233" s="28"/>
      <c r="M233" s="135" t="s">
        <v>3</v>
      </c>
      <c r="N233" s="136" t="s">
        <v>41</v>
      </c>
      <c r="O233" s="137">
        <v>0.08</v>
      </c>
      <c r="P233" s="137">
        <f>O233*H233</f>
        <v>9.36</v>
      </c>
      <c r="Q233" s="137">
        <v>0</v>
      </c>
      <c r="R233" s="137">
        <f>Q233*H233</f>
        <v>0</v>
      </c>
      <c r="S233" s="137">
        <v>0.01</v>
      </c>
      <c r="T233" s="138">
        <f>S233*H233</f>
        <v>1.17</v>
      </c>
      <c r="AR233" s="139" t="s">
        <v>147</v>
      </c>
      <c r="AT233" s="139" t="s">
        <v>143</v>
      </c>
      <c r="AU233" s="139" t="s">
        <v>79</v>
      </c>
      <c r="AY233" s="16" t="s">
        <v>140</v>
      </c>
      <c r="BE233" s="140">
        <f>IF(N233="základní",J233,0)</f>
        <v>0</v>
      </c>
      <c r="BF233" s="140">
        <f>IF(N233="snížená",J233,0)</f>
        <v>0</v>
      </c>
      <c r="BG233" s="140">
        <f>IF(N233="zákl. přenesená",J233,0)</f>
        <v>0</v>
      </c>
      <c r="BH233" s="140">
        <f>IF(N233="sníž. přenesená",J233,0)</f>
        <v>0</v>
      </c>
      <c r="BI233" s="140">
        <f>IF(N233="nulová",J233,0)</f>
        <v>0</v>
      </c>
      <c r="BJ233" s="16" t="s">
        <v>77</v>
      </c>
      <c r="BK233" s="140">
        <f>ROUND(I233*H233,2)</f>
        <v>0</v>
      </c>
      <c r="BL233" s="16" t="s">
        <v>147</v>
      </c>
      <c r="BM233" s="139" t="s">
        <v>346</v>
      </c>
    </row>
    <row r="234" spans="2:65" s="1" customFormat="1" ht="18">
      <c r="B234" s="28"/>
      <c r="D234" s="141" t="s">
        <v>149</v>
      </c>
      <c r="F234" s="142" t="s">
        <v>345</v>
      </c>
      <c r="L234" s="28"/>
      <c r="M234" s="143"/>
      <c r="T234" s="49"/>
      <c r="AT234" s="16" t="s">
        <v>149</v>
      </c>
      <c r="AU234" s="16" t="s">
        <v>79</v>
      </c>
    </row>
    <row r="235" spans="2:65" s="12" customFormat="1">
      <c r="B235" s="144"/>
      <c r="D235" s="141" t="s">
        <v>151</v>
      </c>
      <c r="E235" s="145" t="s">
        <v>3</v>
      </c>
      <c r="F235" s="146" t="s">
        <v>1850</v>
      </c>
      <c r="H235" s="147">
        <v>117</v>
      </c>
      <c r="L235" s="144"/>
      <c r="M235" s="148"/>
      <c r="T235" s="149"/>
      <c r="AT235" s="145" t="s">
        <v>151</v>
      </c>
      <c r="AU235" s="145" t="s">
        <v>79</v>
      </c>
      <c r="AV235" s="12" t="s">
        <v>79</v>
      </c>
      <c r="AW235" s="12" t="s">
        <v>32</v>
      </c>
      <c r="AX235" s="12" t="s">
        <v>70</v>
      </c>
      <c r="AY235" s="145" t="s">
        <v>140</v>
      </c>
    </row>
    <row r="236" spans="2:65" s="13" customFormat="1">
      <c r="B236" s="150"/>
      <c r="D236" s="141" t="s">
        <v>151</v>
      </c>
      <c r="E236" s="151" t="s">
        <v>3</v>
      </c>
      <c r="F236" s="152" t="s">
        <v>152</v>
      </c>
      <c r="H236" s="153">
        <v>117</v>
      </c>
      <c r="L236" s="150"/>
      <c r="M236" s="154"/>
      <c r="T236" s="155"/>
      <c r="AT236" s="151" t="s">
        <v>151</v>
      </c>
      <c r="AU236" s="151" t="s">
        <v>79</v>
      </c>
      <c r="AV236" s="13" t="s">
        <v>147</v>
      </c>
      <c r="AW236" s="13" t="s">
        <v>32</v>
      </c>
      <c r="AX236" s="13" t="s">
        <v>77</v>
      </c>
      <c r="AY236" s="151" t="s">
        <v>140</v>
      </c>
    </row>
    <row r="237" spans="2:65" s="1" customFormat="1" ht="24" customHeight="1">
      <c r="B237" s="127"/>
      <c r="C237" s="128" t="s">
        <v>347</v>
      </c>
      <c r="D237" s="128" t="s">
        <v>143</v>
      </c>
      <c r="E237" s="129" t="s">
        <v>348</v>
      </c>
      <c r="F237" s="130" t="s">
        <v>349</v>
      </c>
      <c r="G237" s="131" t="s">
        <v>350</v>
      </c>
      <c r="H237" s="250">
        <v>10</v>
      </c>
      <c r="I237" s="133"/>
      <c r="J237" s="133">
        <f>ROUND(I237*H237,2)</f>
        <v>0</v>
      </c>
      <c r="K237" s="134"/>
      <c r="L237" s="28"/>
      <c r="M237" s="135" t="s">
        <v>3</v>
      </c>
      <c r="N237" s="136" t="s">
        <v>41</v>
      </c>
      <c r="O237" s="137">
        <v>0.192</v>
      </c>
      <c r="P237" s="137">
        <f>O237*H237</f>
        <v>1.92</v>
      </c>
      <c r="Q237" s="137">
        <v>0</v>
      </c>
      <c r="R237" s="137">
        <f>Q237*H237</f>
        <v>0</v>
      </c>
      <c r="S237" s="137">
        <v>0</v>
      </c>
      <c r="T237" s="138">
        <f>S237*H237</f>
        <v>0</v>
      </c>
      <c r="AR237" s="139" t="s">
        <v>147</v>
      </c>
      <c r="AT237" s="139" t="s">
        <v>143</v>
      </c>
      <c r="AU237" s="139" t="s">
        <v>79</v>
      </c>
      <c r="AY237" s="16" t="s">
        <v>140</v>
      </c>
      <c r="BE237" s="140">
        <f>IF(N237="základní",J237,0)</f>
        <v>0</v>
      </c>
      <c r="BF237" s="140">
        <f>IF(N237="snížená",J237,0)</f>
        <v>0</v>
      </c>
      <c r="BG237" s="140">
        <f>IF(N237="zákl. přenesená",J237,0)</f>
        <v>0</v>
      </c>
      <c r="BH237" s="140">
        <f>IF(N237="sníž. přenesená",J237,0)</f>
        <v>0</v>
      </c>
      <c r="BI237" s="140">
        <f>IF(N237="nulová",J237,0)</f>
        <v>0</v>
      </c>
      <c r="BJ237" s="16" t="s">
        <v>77</v>
      </c>
      <c r="BK237" s="140">
        <f>ROUND(I237*H237,2)</f>
        <v>0</v>
      </c>
      <c r="BL237" s="16" t="s">
        <v>147</v>
      </c>
      <c r="BM237" s="139" t="s">
        <v>351</v>
      </c>
    </row>
    <row r="238" spans="2:65" s="1" customFormat="1" ht="18">
      <c r="B238" s="28"/>
      <c r="D238" s="141" t="s">
        <v>149</v>
      </c>
      <c r="F238" s="142" t="s">
        <v>352</v>
      </c>
      <c r="L238" s="28"/>
      <c r="M238" s="143"/>
      <c r="T238" s="49"/>
      <c r="AT238" s="16" t="s">
        <v>149</v>
      </c>
      <c r="AU238" s="16" t="s">
        <v>79</v>
      </c>
    </row>
    <row r="239" spans="2:65" s="12" customFormat="1">
      <c r="B239" s="144"/>
      <c r="D239" s="141" t="s">
        <v>151</v>
      </c>
      <c r="E239" s="145" t="s">
        <v>3</v>
      </c>
      <c r="F239" s="146">
        <v>10</v>
      </c>
      <c r="H239" s="147">
        <v>10</v>
      </c>
      <c r="L239" s="144"/>
      <c r="M239" s="148"/>
      <c r="T239" s="149"/>
      <c r="AT239" s="145" t="s">
        <v>151</v>
      </c>
      <c r="AU239" s="145" t="s">
        <v>79</v>
      </c>
      <c r="AV239" s="12" t="s">
        <v>79</v>
      </c>
      <c r="AW239" s="12" t="s">
        <v>32</v>
      </c>
      <c r="AX239" s="12" t="s">
        <v>70</v>
      </c>
      <c r="AY239" s="145" t="s">
        <v>140</v>
      </c>
    </row>
    <row r="240" spans="2:65" s="13" customFormat="1">
      <c r="B240" s="150"/>
      <c r="D240" s="141" t="s">
        <v>151</v>
      </c>
      <c r="E240" s="151" t="s">
        <v>3</v>
      </c>
      <c r="F240" s="152" t="s">
        <v>152</v>
      </c>
      <c r="H240" s="153">
        <v>10</v>
      </c>
      <c r="L240" s="150"/>
      <c r="M240" s="154"/>
      <c r="T240" s="155"/>
      <c r="AT240" s="151" t="s">
        <v>151</v>
      </c>
      <c r="AU240" s="151" t="s">
        <v>79</v>
      </c>
      <c r="AV240" s="13" t="s">
        <v>147</v>
      </c>
      <c r="AW240" s="13" t="s">
        <v>32</v>
      </c>
      <c r="AX240" s="13" t="s">
        <v>77</v>
      </c>
      <c r="AY240" s="151" t="s">
        <v>140</v>
      </c>
    </row>
    <row r="241" spans="2:65" s="1" customFormat="1" ht="24" customHeight="1">
      <c r="B241" s="127"/>
      <c r="C241" s="128" t="s">
        <v>353</v>
      </c>
      <c r="D241" s="128" t="s">
        <v>143</v>
      </c>
      <c r="E241" s="129" t="s">
        <v>354</v>
      </c>
      <c r="F241" s="130" t="s">
        <v>355</v>
      </c>
      <c r="G241" s="131" t="s">
        <v>146</v>
      </c>
      <c r="H241" s="250">
        <v>0.53</v>
      </c>
      <c r="I241" s="133"/>
      <c r="J241" s="133">
        <f>ROUND(I241*H241,2)</f>
        <v>0</v>
      </c>
      <c r="K241" s="134"/>
      <c r="L241" s="28"/>
      <c r="M241" s="135" t="s">
        <v>3</v>
      </c>
      <c r="N241" s="136" t="s">
        <v>41</v>
      </c>
      <c r="O241" s="137">
        <v>42.262999999999998</v>
      </c>
      <c r="P241" s="137">
        <f>O241*H241</f>
        <v>22.39939</v>
      </c>
      <c r="Q241" s="137">
        <v>0.50375000000000003</v>
      </c>
      <c r="R241" s="137">
        <f>Q241*H241</f>
        <v>0.26698750000000004</v>
      </c>
      <c r="S241" s="137">
        <v>1.95</v>
      </c>
      <c r="T241" s="138">
        <f>S241*H241</f>
        <v>1.0335000000000001</v>
      </c>
      <c r="AR241" s="139" t="s">
        <v>147</v>
      </c>
      <c r="AT241" s="139" t="s">
        <v>143</v>
      </c>
      <c r="AU241" s="139" t="s">
        <v>79</v>
      </c>
      <c r="AY241" s="16" t="s">
        <v>140</v>
      </c>
      <c r="BE241" s="140">
        <f>IF(N241="základní",J241,0)</f>
        <v>0</v>
      </c>
      <c r="BF241" s="140">
        <f>IF(N241="snížená",J241,0)</f>
        <v>0</v>
      </c>
      <c r="BG241" s="140">
        <f>IF(N241="zákl. přenesená",J241,0)</f>
        <v>0</v>
      </c>
      <c r="BH241" s="140">
        <f>IF(N241="sníž. přenesená",J241,0)</f>
        <v>0</v>
      </c>
      <c r="BI241" s="140">
        <f>IF(N241="nulová",J241,0)</f>
        <v>0</v>
      </c>
      <c r="BJ241" s="16" t="s">
        <v>77</v>
      </c>
      <c r="BK241" s="140">
        <f>ROUND(I241*H241,2)</f>
        <v>0</v>
      </c>
      <c r="BL241" s="16" t="s">
        <v>147</v>
      </c>
      <c r="BM241" s="139" t="s">
        <v>356</v>
      </c>
    </row>
    <row r="242" spans="2:65" s="1" customFormat="1">
      <c r="B242" s="28"/>
      <c r="D242" s="141" t="s">
        <v>149</v>
      </c>
      <c r="F242" s="142" t="s">
        <v>357</v>
      </c>
      <c r="L242" s="28"/>
      <c r="M242" s="143"/>
      <c r="T242" s="49"/>
      <c r="AT242" s="16" t="s">
        <v>149</v>
      </c>
      <c r="AU242" s="16" t="s">
        <v>79</v>
      </c>
    </row>
    <row r="243" spans="2:65" s="1" customFormat="1" ht="16.5" customHeight="1">
      <c r="B243" s="127"/>
      <c r="C243" s="156" t="s">
        <v>358</v>
      </c>
      <c r="D243" s="156" t="s">
        <v>359</v>
      </c>
      <c r="E243" s="157" t="s">
        <v>360</v>
      </c>
      <c r="F243" s="158" t="s">
        <v>361</v>
      </c>
      <c r="G243" s="159" t="s">
        <v>362</v>
      </c>
      <c r="H243" s="251">
        <v>0.3</v>
      </c>
      <c r="I243" s="161"/>
      <c r="J243" s="161">
        <f>ROUND(I243*H243,2)</f>
        <v>0</v>
      </c>
      <c r="K243" s="162"/>
      <c r="L243" s="163"/>
      <c r="M243" s="164" t="s">
        <v>3</v>
      </c>
      <c r="N243" s="165" t="s">
        <v>41</v>
      </c>
      <c r="O243" s="137">
        <v>0</v>
      </c>
      <c r="P243" s="137">
        <f>O243*H243</f>
        <v>0</v>
      </c>
      <c r="Q243" s="137">
        <v>4.0999999999999996</v>
      </c>
      <c r="R243" s="137">
        <f>Q243*H243</f>
        <v>1.2299999999999998</v>
      </c>
      <c r="S243" s="137">
        <v>0</v>
      </c>
      <c r="T243" s="138">
        <f>S243*H243</f>
        <v>0</v>
      </c>
      <c r="AR243" s="139" t="s">
        <v>182</v>
      </c>
      <c r="AT243" s="139" t="s">
        <v>359</v>
      </c>
      <c r="AU243" s="139" t="s">
        <v>79</v>
      </c>
      <c r="AY243" s="16" t="s">
        <v>140</v>
      </c>
      <c r="BE243" s="140">
        <f>IF(N243="základní",J243,0)</f>
        <v>0</v>
      </c>
      <c r="BF243" s="140">
        <f>IF(N243="snížená",J243,0)</f>
        <v>0</v>
      </c>
      <c r="BG243" s="140">
        <f>IF(N243="zákl. přenesená",J243,0)</f>
        <v>0</v>
      </c>
      <c r="BH243" s="140">
        <f>IF(N243="sníž. přenesená",J243,0)</f>
        <v>0</v>
      </c>
      <c r="BI243" s="140">
        <f>IF(N243="nulová",J243,0)</f>
        <v>0</v>
      </c>
      <c r="BJ243" s="16" t="s">
        <v>77</v>
      </c>
      <c r="BK243" s="140">
        <f>ROUND(I243*H243,2)</f>
        <v>0</v>
      </c>
      <c r="BL243" s="16" t="s">
        <v>147</v>
      </c>
      <c r="BM243" s="139" t="s">
        <v>363</v>
      </c>
    </row>
    <row r="244" spans="2:65" s="1" customFormat="1">
      <c r="B244" s="28"/>
      <c r="D244" s="141" t="s">
        <v>149</v>
      </c>
      <c r="F244" s="142" t="s">
        <v>361</v>
      </c>
      <c r="L244" s="28"/>
      <c r="M244" s="143"/>
      <c r="T244" s="49"/>
      <c r="AT244" s="16" t="s">
        <v>149</v>
      </c>
      <c r="AU244" s="16" t="s">
        <v>79</v>
      </c>
    </row>
    <row r="245" spans="2:65" s="1" customFormat="1" ht="24" customHeight="1">
      <c r="B245" s="127"/>
      <c r="C245" s="128" t="s">
        <v>364</v>
      </c>
      <c r="D245" s="128" t="s">
        <v>143</v>
      </c>
      <c r="E245" s="129" t="s">
        <v>365</v>
      </c>
      <c r="F245" s="130" t="s">
        <v>366</v>
      </c>
      <c r="G245" s="131" t="s">
        <v>146</v>
      </c>
      <c r="H245" s="132"/>
      <c r="I245" s="133"/>
      <c r="J245" s="133">
        <f>ROUND(I245*H245,2)</f>
        <v>0</v>
      </c>
      <c r="K245" s="134"/>
      <c r="L245" s="28"/>
      <c r="M245" s="135" t="s">
        <v>3</v>
      </c>
      <c r="N245" s="136" t="s">
        <v>41</v>
      </c>
      <c r="O245" s="137">
        <v>31.024999999999999</v>
      </c>
      <c r="P245" s="137">
        <f>O245*H245</f>
        <v>0</v>
      </c>
      <c r="Q245" s="137">
        <v>0.50375000000000003</v>
      </c>
      <c r="R245" s="137">
        <f>Q245*H245</f>
        <v>0</v>
      </c>
      <c r="S245" s="137">
        <v>2.5</v>
      </c>
      <c r="T245" s="138">
        <f>S245*H245</f>
        <v>0</v>
      </c>
      <c r="AR245" s="139" t="s">
        <v>147</v>
      </c>
      <c r="AT245" s="139" t="s">
        <v>143</v>
      </c>
      <c r="AU245" s="139" t="s">
        <v>79</v>
      </c>
      <c r="AY245" s="16" t="s">
        <v>140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6" t="s">
        <v>77</v>
      </c>
      <c r="BK245" s="140">
        <f>ROUND(I245*H245,2)</f>
        <v>0</v>
      </c>
      <c r="BL245" s="16" t="s">
        <v>147</v>
      </c>
      <c r="BM245" s="139" t="s">
        <v>367</v>
      </c>
    </row>
    <row r="246" spans="2:65" s="1" customFormat="1" ht="18">
      <c r="B246" s="28"/>
      <c r="D246" s="141" t="s">
        <v>149</v>
      </c>
      <c r="F246" s="142" t="s">
        <v>368</v>
      </c>
      <c r="L246" s="28"/>
      <c r="M246" s="143"/>
      <c r="T246" s="49"/>
      <c r="AT246" s="16" t="s">
        <v>149</v>
      </c>
      <c r="AU246" s="16" t="s">
        <v>79</v>
      </c>
    </row>
    <row r="247" spans="2:65" s="1" customFormat="1" ht="16.5" customHeight="1">
      <c r="B247" s="127"/>
      <c r="C247" s="156" t="s">
        <v>369</v>
      </c>
      <c r="D247" s="156" t="s">
        <v>359</v>
      </c>
      <c r="E247" s="157" t="s">
        <v>370</v>
      </c>
      <c r="F247" s="158" t="s">
        <v>371</v>
      </c>
      <c r="G247" s="159" t="s">
        <v>372</v>
      </c>
      <c r="H247" s="160"/>
      <c r="I247" s="161"/>
      <c r="J247" s="161">
        <f>ROUND(I247*H247,2)</f>
        <v>0</v>
      </c>
      <c r="K247" s="162"/>
      <c r="L247" s="163"/>
      <c r="M247" s="164" t="s">
        <v>3</v>
      </c>
      <c r="N247" s="165" t="s">
        <v>41</v>
      </c>
      <c r="O247" s="137">
        <v>0</v>
      </c>
      <c r="P247" s="137">
        <f>O247*H247</f>
        <v>0</v>
      </c>
      <c r="Q247" s="137">
        <v>1</v>
      </c>
      <c r="R247" s="137">
        <f>Q247*H247</f>
        <v>0</v>
      </c>
      <c r="S247" s="137">
        <v>0</v>
      </c>
      <c r="T247" s="138">
        <f>S247*H247</f>
        <v>0</v>
      </c>
      <c r="AR247" s="139" t="s">
        <v>182</v>
      </c>
      <c r="AT247" s="139" t="s">
        <v>359</v>
      </c>
      <c r="AU247" s="139" t="s">
        <v>79</v>
      </c>
      <c r="AY247" s="16" t="s">
        <v>140</v>
      </c>
      <c r="BE247" s="140">
        <f>IF(N247="základní",J247,0)</f>
        <v>0</v>
      </c>
      <c r="BF247" s="140">
        <f>IF(N247="snížená",J247,0)</f>
        <v>0</v>
      </c>
      <c r="BG247" s="140">
        <f>IF(N247="zákl. přenesená",J247,0)</f>
        <v>0</v>
      </c>
      <c r="BH247" s="140">
        <f>IF(N247="sníž. přenesená",J247,0)</f>
        <v>0</v>
      </c>
      <c r="BI247" s="140">
        <f>IF(N247="nulová",J247,0)</f>
        <v>0</v>
      </c>
      <c r="BJ247" s="16" t="s">
        <v>77</v>
      </c>
      <c r="BK247" s="140">
        <f>ROUND(I247*H247,2)</f>
        <v>0</v>
      </c>
      <c r="BL247" s="16" t="s">
        <v>147</v>
      </c>
      <c r="BM247" s="139" t="s">
        <v>373</v>
      </c>
    </row>
    <row r="248" spans="2:65" s="1" customFormat="1">
      <c r="B248" s="28"/>
      <c r="D248" s="141" t="s">
        <v>149</v>
      </c>
      <c r="F248" s="142" t="s">
        <v>371</v>
      </c>
      <c r="L248" s="28"/>
      <c r="M248" s="143"/>
      <c r="T248" s="49"/>
      <c r="AT248" s="16" t="s">
        <v>149</v>
      </c>
      <c r="AU248" s="16" t="s">
        <v>79</v>
      </c>
    </row>
    <row r="249" spans="2:65" s="1" customFormat="1" ht="24" customHeight="1">
      <c r="B249" s="127"/>
      <c r="C249" s="128" t="s">
        <v>374</v>
      </c>
      <c r="D249" s="128" t="s">
        <v>143</v>
      </c>
      <c r="E249" s="129" t="s">
        <v>375</v>
      </c>
      <c r="F249" s="130" t="s">
        <v>376</v>
      </c>
      <c r="G249" s="131" t="s">
        <v>156</v>
      </c>
      <c r="H249" s="132"/>
      <c r="I249" s="133"/>
      <c r="J249" s="133">
        <f>ROUND(I249*H249,2)</f>
        <v>0</v>
      </c>
      <c r="K249" s="134"/>
      <c r="L249" s="28"/>
      <c r="M249" s="135" t="s">
        <v>3</v>
      </c>
      <c r="N249" s="136" t="s">
        <v>41</v>
      </c>
      <c r="O249" s="137">
        <v>0.61399999999999999</v>
      </c>
      <c r="P249" s="137">
        <f>O249*H249</f>
        <v>0</v>
      </c>
      <c r="Q249" s="137">
        <v>1.162E-2</v>
      </c>
      <c r="R249" s="137">
        <f>Q249*H249</f>
        <v>0</v>
      </c>
      <c r="S249" s="137">
        <v>0</v>
      </c>
      <c r="T249" s="138">
        <f>S249*H249</f>
        <v>0</v>
      </c>
      <c r="AR249" s="139" t="s">
        <v>147</v>
      </c>
      <c r="AT249" s="139" t="s">
        <v>143</v>
      </c>
      <c r="AU249" s="139" t="s">
        <v>79</v>
      </c>
      <c r="AY249" s="16" t="s">
        <v>140</v>
      </c>
      <c r="BE249" s="140">
        <f>IF(N249="základní",J249,0)</f>
        <v>0</v>
      </c>
      <c r="BF249" s="140">
        <f>IF(N249="snížená",J249,0)</f>
        <v>0</v>
      </c>
      <c r="BG249" s="140">
        <f>IF(N249="zákl. přenesená",J249,0)</f>
        <v>0</v>
      </c>
      <c r="BH249" s="140">
        <f>IF(N249="sníž. přenesená",J249,0)</f>
        <v>0</v>
      </c>
      <c r="BI249" s="140">
        <f>IF(N249="nulová",J249,0)</f>
        <v>0</v>
      </c>
      <c r="BJ249" s="16" t="s">
        <v>77</v>
      </c>
      <c r="BK249" s="140">
        <f>ROUND(I249*H249,2)</f>
        <v>0</v>
      </c>
      <c r="BL249" s="16" t="s">
        <v>147</v>
      </c>
      <c r="BM249" s="139" t="s">
        <v>377</v>
      </c>
    </row>
    <row r="250" spans="2:65" s="1" customFormat="1" ht="18">
      <c r="B250" s="28"/>
      <c r="D250" s="141" t="s">
        <v>149</v>
      </c>
      <c r="F250" s="142" t="s">
        <v>378</v>
      </c>
      <c r="L250" s="28"/>
      <c r="M250" s="143"/>
      <c r="T250" s="49"/>
      <c r="AT250" s="16" t="s">
        <v>149</v>
      </c>
      <c r="AU250" s="16" t="s">
        <v>79</v>
      </c>
    </row>
    <row r="251" spans="2:65" s="12" customFormat="1">
      <c r="B251" s="144"/>
      <c r="D251" s="141" t="s">
        <v>151</v>
      </c>
      <c r="F251" s="146" t="s">
        <v>379</v>
      </c>
      <c r="H251" s="147"/>
      <c r="L251" s="144"/>
      <c r="M251" s="148"/>
      <c r="T251" s="149"/>
      <c r="AT251" s="145" t="s">
        <v>151</v>
      </c>
      <c r="AU251" s="145" t="s">
        <v>79</v>
      </c>
      <c r="AV251" s="12" t="s">
        <v>79</v>
      </c>
      <c r="AW251" s="12" t="s">
        <v>4</v>
      </c>
      <c r="AX251" s="12" t="s">
        <v>77</v>
      </c>
      <c r="AY251" s="145" t="s">
        <v>140</v>
      </c>
    </row>
    <row r="252" spans="2:65" s="1" customFormat="1" ht="24" customHeight="1">
      <c r="B252" s="127"/>
      <c r="C252" s="128" t="s">
        <v>380</v>
      </c>
      <c r="D252" s="128" t="s">
        <v>143</v>
      </c>
      <c r="E252" s="129" t="s">
        <v>381</v>
      </c>
      <c r="F252" s="130" t="s">
        <v>382</v>
      </c>
      <c r="G252" s="131" t="s">
        <v>156</v>
      </c>
      <c r="H252" s="132"/>
      <c r="I252" s="133"/>
      <c r="J252" s="133">
        <f>ROUND(I252*H252,2)</f>
        <v>0</v>
      </c>
      <c r="K252" s="134"/>
      <c r="L252" s="28"/>
      <c r="M252" s="135" t="s">
        <v>3</v>
      </c>
      <c r="N252" s="136" t="s">
        <v>41</v>
      </c>
      <c r="O252" s="137">
        <v>1.038</v>
      </c>
      <c r="P252" s="137">
        <f>O252*H252</f>
        <v>0</v>
      </c>
      <c r="Q252" s="137">
        <v>2.324E-2</v>
      </c>
      <c r="R252" s="137">
        <f>Q252*H252</f>
        <v>0</v>
      </c>
      <c r="S252" s="137">
        <v>0</v>
      </c>
      <c r="T252" s="138">
        <f>S252*H252</f>
        <v>0</v>
      </c>
      <c r="AR252" s="139" t="s">
        <v>147</v>
      </c>
      <c r="AT252" s="139" t="s">
        <v>143</v>
      </c>
      <c r="AU252" s="139" t="s">
        <v>79</v>
      </c>
      <c r="AY252" s="16" t="s">
        <v>140</v>
      </c>
      <c r="BE252" s="140">
        <f>IF(N252="základní",J252,0)</f>
        <v>0</v>
      </c>
      <c r="BF252" s="140">
        <f>IF(N252="snížená",J252,0)</f>
        <v>0</v>
      </c>
      <c r="BG252" s="140">
        <f>IF(N252="zákl. přenesená",J252,0)</f>
        <v>0</v>
      </c>
      <c r="BH252" s="140">
        <f>IF(N252="sníž. přenesená",J252,0)</f>
        <v>0</v>
      </c>
      <c r="BI252" s="140">
        <f>IF(N252="nulová",J252,0)</f>
        <v>0</v>
      </c>
      <c r="BJ252" s="16" t="s">
        <v>77</v>
      </c>
      <c r="BK252" s="140">
        <f>ROUND(I252*H252,2)</f>
        <v>0</v>
      </c>
      <c r="BL252" s="16" t="s">
        <v>147</v>
      </c>
      <c r="BM252" s="139" t="s">
        <v>383</v>
      </c>
    </row>
    <row r="253" spans="2:65" s="1" customFormat="1" ht="18">
      <c r="B253" s="28"/>
      <c r="D253" s="141" t="s">
        <v>149</v>
      </c>
      <c r="F253" s="142" t="s">
        <v>384</v>
      </c>
      <c r="L253" s="28"/>
      <c r="M253" s="143"/>
      <c r="T253" s="49"/>
      <c r="AT253" s="16" t="s">
        <v>149</v>
      </c>
      <c r="AU253" s="16" t="s">
        <v>79</v>
      </c>
    </row>
    <row r="254" spans="2:65" s="12" customFormat="1">
      <c r="B254" s="144"/>
      <c r="D254" s="141" t="s">
        <v>151</v>
      </c>
      <c r="F254" s="146" t="s">
        <v>385</v>
      </c>
      <c r="H254" s="147"/>
      <c r="L254" s="144"/>
      <c r="M254" s="148"/>
      <c r="T254" s="149"/>
      <c r="AT254" s="145" t="s">
        <v>151</v>
      </c>
      <c r="AU254" s="145" t="s">
        <v>79</v>
      </c>
      <c r="AV254" s="12" t="s">
        <v>79</v>
      </c>
      <c r="AW254" s="12" t="s">
        <v>4</v>
      </c>
      <c r="AX254" s="12" t="s">
        <v>77</v>
      </c>
      <c r="AY254" s="145" t="s">
        <v>140</v>
      </c>
    </row>
    <row r="255" spans="2:65" s="1" customFormat="1" ht="24" customHeight="1">
      <c r="B255" s="127"/>
      <c r="C255" s="128" t="s">
        <v>386</v>
      </c>
      <c r="D255" s="128" t="s">
        <v>143</v>
      </c>
      <c r="E255" s="129" t="s">
        <v>387</v>
      </c>
      <c r="F255" s="130" t="s">
        <v>388</v>
      </c>
      <c r="G255" s="131" t="s">
        <v>156</v>
      </c>
      <c r="H255" s="132"/>
      <c r="I255" s="133"/>
      <c r="J255" s="133">
        <f>ROUND(I255*H255,2)</f>
        <v>0</v>
      </c>
      <c r="K255" s="134"/>
      <c r="L255" s="28"/>
      <c r="M255" s="135" t="s">
        <v>3</v>
      </c>
      <c r="N255" s="136" t="s">
        <v>41</v>
      </c>
      <c r="O255" s="137">
        <v>0.82699999999999996</v>
      </c>
      <c r="P255" s="137">
        <f>O255*H255</f>
        <v>0</v>
      </c>
      <c r="Q255" s="137">
        <v>3.9079999999999997E-2</v>
      </c>
      <c r="R255" s="137">
        <f>Q255*H255</f>
        <v>0</v>
      </c>
      <c r="S255" s="137">
        <v>0</v>
      </c>
      <c r="T255" s="138">
        <f>S255*H255</f>
        <v>0</v>
      </c>
      <c r="AR255" s="139" t="s">
        <v>147</v>
      </c>
      <c r="AT255" s="139" t="s">
        <v>143</v>
      </c>
      <c r="AU255" s="139" t="s">
        <v>79</v>
      </c>
      <c r="AY255" s="16" t="s">
        <v>140</v>
      </c>
      <c r="BE255" s="140">
        <f>IF(N255="základní",J255,0)</f>
        <v>0</v>
      </c>
      <c r="BF255" s="140">
        <f>IF(N255="snížená",J255,0)</f>
        <v>0</v>
      </c>
      <c r="BG255" s="140">
        <f>IF(N255="zákl. přenesená",J255,0)</f>
        <v>0</v>
      </c>
      <c r="BH255" s="140">
        <f>IF(N255="sníž. přenesená",J255,0)</f>
        <v>0</v>
      </c>
      <c r="BI255" s="140">
        <f>IF(N255="nulová",J255,0)</f>
        <v>0</v>
      </c>
      <c r="BJ255" s="16" t="s">
        <v>77</v>
      </c>
      <c r="BK255" s="140">
        <f>ROUND(I255*H255,2)</f>
        <v>0</v>
      </c>
      <c r="BL255" s="16" t="s">
        <v>147</v>
      </c>
      <c r="BM255" s="139" t="s">
        <v>389</v>
      </c>
    </row>
    <row r="256" spans="2:65" s="1" customFormat="1" ht="18">
      <c r="B256" s="28"/>
      <c r="D256" s="141" t="s">
        <v>149</v>
      </c>
      <c r="F256" s="142" t="s">
        <v>390</v>
      </c>
      <c r="L256" s="28"/>
      <c r="M256" s="143"/>
      <c r="T256" s="49"/>
      <c r="AT256" s="16" t="s">
        <v>149</v>
      </c>
      <c r="AU256" s="16" t="s">
        <v>79</v>
      </c>
    </row>
    <row r="257" spans="2:65" s="12" customFormat="1">
      <c r="B257" s="144"/>
      <c r="D257" s="141" t="s">
        <v>151</v>
      </c>
      <c r="F257" s="146" t="s">
        <v>391</v>
      </c>
      <c r="H257" s="147"/>
      <c r="L257" s="144"/>
      <c r="M257" s="148"/>
      <c r="T257" s="149"/>
      <c r="AT257" s="145" t="s">
        <v>151</v>
      </c>
      <c r="AU257" s="145" t="s">
        <v>79</v>
      </c>
      <c r="AV257" s="12" t="s">
        <v>79</v>
      </c>
      <c r="AW257" s="12" t="s">
        <v>4</v>
      </c>
      <c r="AX257" s="12" t="s">
        <v>77</v>
      </c>
      <c r="AY257" s="145" t="s">
        <v>140</v>
      </c>
    </row>
    <row r="258" spans="2:65" s="1" customFormat="1" ht="24" customHeight="1">
      <c r="B258" s="127"/>
      <c r="C258" s="128" t="s">
        <v>392</v>
      </c>
      <c r="D258" s="128" t="s">
        <v>143</v>
      </c>
      <c r="E258" s="129" t="s">
        <v>393</v>
      </c>
      <c r="F258" s="130" t="s">
        <v>394</v>
      </c>
      <c r="G258" s="131" t="s">
        <v>156</v>
      </c>
      <c r="H258" s="132"/>
      <c r="I258" s="133"/>
      <c r="J258" s="133">
        <f>ROUND(I258*H258,2)</f>
        <v>0</v>
      </c>
      <c r="K258" s="134"/>
      <c r="L258" s="28"/>
      <c r="M258" s="135" t="s">
        <v>3</v>
      </c>
      <c r="N258" s="136" t="s">
        <v>41</v>
      </c>
      <c r="O258" s="137">
        <v>1.234</v>
      </c>
      <c r="P258" s="137">
        <f>O258*H258</f>
        <v>0</v>
      </c>
      <c r="Q258" s="137">
        <v>7.8159999999999993E-2</v>
      </c>
      <c r="R258" s="137">
        <f>Q258*H258</f>
        <v>0</v>
      </c>
      <c r="S258" s="137">
        <v>0</v>
      </c>
      <c r="T258" s="138">
        <f>S258*H258</f>
        <v>0</v>
      </c>
      <c r="AR258" s="139" t="s">
        <v>147</v>
      </c>
      <c r="AT258" s="139" t="s">
        <v>143</v>
      </c>
      <c r="AU258" s="139" t="s">
        <v>79</v>
      </c>
      <c r="AY258" s="16" t="s">
        <v>140</v>
      </c>
      <c r="BE258" s="140">
        <f>IF(N258="základní",J258,0)</f>
        <v>0</v>
      </c>
      <c r="BF258" s="140">
        <f>IF(N258="snížená",J258,0)</f>
        <v>0</v>
      </c>
      <c r="BG258" s="140">
        <f>IF(N258="zákl. přenesená",J258,0)</f>
        <v>0</v>
      </c>
      <c r="BH258" s="140">
        <f>IF(N258="sníž. přenesená",J258,0)</f>
        <v>0</v>
      </c>
      <c r="BI258" s="140">
        <f>IF(N258="nulová",J258,0)</f>
        <v>0</v>
      </c>
      <c r="BJ258" s="16" t="s">
        <v>77</v>
      </c>
      <c r="BK258" s="140">
        <f>ROUND(I258*H258,2)</f>
        <v>0</v>
      </c>
      <c r="BL258" s="16" t="s">
        <v>147</v>
      </c>
      <c r="BM258" s="139" t="s">
        <v>395</v>
      </c>
    </row>
    <row r="259" spans="2:65" s="1" customFormat="1" ht="18">
      <c r="B259" s="28"/>
      <c r="D259" s="141" t="s">
        <v>149</v>
      </c>
      <c r="F259" s="142" t="s">
        <v>396</v>
      </c>
      <c r="L259" s="28"/>
      <c r="M259" s="143"/>
      <c r="T259" s="49"/>
      <c r="AT259" s="16" t="s">
        <v>149</v>
      </c>
      <c r="AU259" s="16" t="s">
        <v>79</v>
      </c>
    </row>
    <row r="260" spans="2:65" s="12" customFormat="1">
      <c r="B260" s="144"/>
      <c r="D260" s="141" t="s">
        <v>151</v>
      </c>
      <c r="F260" s="146" t="s">
        <v>397</v>
      </c>
      <c r="H260" s="147"/>
      <c r="L260" s="144"/>
      <c r="M260" s="148"/>
      <c r="T260" s="149"/>
      <c r="AT260" s="145" t="s">
        <v>151</v>
      </c>
      <c r="AU260" s="145" t="s">
        <v>79</v>
      </c>
      <c r="AV260" s="12" t="s">
        <v>79</v>
      </c>
      <c r="AW260" s="12" t="s">
        <v>4</v>
      </c>
      <c r="AX260" s="12" t="s">
        <v>77</v>
      </c>
      <c r="AY260" s="145" t="s">
        <v>140</v>
      </c>
    </row>
    <row r="261" spans="2:65" s="1" customFormat="1" ht="24" customHeight="1">
      <c r="B261" s="127"/>
      <c r="C261" s="128" t="s">
        <v>398</v>
      </c>
      <c r="D261" s="128" t="s">
        <v>143</v>
      </c>
      <c r="E261" s="129" t="s">
        <v>399</v>
      </c>
      <c r="F261" s="130" t="s">
        <v>400</v>
      </c>
      <c r="G261" s="131" t="s">
        <v>350</v>
      </c>
      <c r="H261" s="250">
        <v>11</v>
      </c>
      <c r="I261" s="133"/>
      <c r="J261" s="133">
        <f>ROUND(I261*H261,2)</f>
        <v>0</v>
      </c>
      <c r="K261" s="134"/>
      <c r="L261" s="28"/>
      <c r="M261" s="135" t="s">
        <v>3</v>
      </c>
      <c r="N261" s="136" t="s">
        <v>41</v>
      </c>
      <c r="O261" s="137">
        <v>3.859</v>
      </c>
      <c r="P261" s="137">
        <f>O261*H261</f>
        <v>42.448999999999998</v>
      </c>
      <c r="Q261" s="137">
        <v>1.8149999999999999E-2</v>
      </c>
      <c r="R261" s="137">
        <f>Q261*H261</f>
        <v>0.19964999999999999</v>
      </c>
      <c r="S261" s="137">
        <v>0</v>
      </c>
      <c r="T261" s="138">
        <f>S261*H261</f>
        <v>0</v>
      </c>
      <c r="AR261" s="139" t="s">
        <v>147</v>
      </c>
      <c r="AT261" s="139" t="s">
        <v>143</v>
      </c>
      <c r="AU261" s="139" t="s">
        <v>79</v>
      </c>
      <c r="AY261" s="16" t="s">
        <v>140</v>
      </c>
      <c r="BE261" s="140">
        <f>IF(N261="základní",J261,0)</f>
        <v>0</v>
      </c>
      <c r="BF261" s="140">
        <f>IF(N261="snížená",J261,0)</f>
        <v>0</v>
      </c>
      <c r="BG261" s="140">
        <f>IF(N261="zákl. přenesená",J261,0)</f>
        <v>0</v>
      </c>
      <c r="BH261" s="140">
        <f>IF(N261="sníž. přenesená",J261,0)</f>
        <v>0</v>
      </c>
      <c r="BI261" s="140">
        <f>IF(N261="nulová",J261,0)</f>
        <v>0</v>
      </c>
      <c r="BJ261" s="16" t="s">
        <v>77</v>
      </c>
      <c r="BK261" s="140">
        <f>ROUND(I261*H261,2)</f>
        <v>0</v>
      </c>
      <c r="BL261" s="16" t="s">
        <v>147</v>
      </c>
      <c r="BM261" s="139" t="s">
        <v>401</v>
      </c>
    </row>
    <row r="262" spans="2:65" s="1" customFormat="1" ht="27">
      <c r="B262" s="28"/>
      <c r="D262" s="141" t="s">
        <v>149</v>
      </c>
      <c r="F262" s="142" t="s">
        <v>402</v>
      </c>
      <c r="L262" s="28"/>
      <c r="M262" s="143"/>
      <c r="T262" s="49"/>
      <c r="AT262" s="16" t="s">
        <v>149</v>
      </c>
      <c r="AU262" s="16" t="s">
        <v>79</v>
      </c>
    </row>
    <row r="263" spans="2:65" s="12" customFormat="1">
      <c r="B263" s="144"/>
      <c r="D263" s="141" t="s">
        <v>151</v>
      </c>
      <c r="F263" s="146">
        <v>11</v>
      </c>
      <c r="H263" s="147">
        <v>11</v>
      </c>
      <c r="L263" s="144"/>
      <c r="M263" s="148"/>
      <c r="T263" s="149"/>
      <c r="AT263" s="145" t="s">
        <v>151</v>
      </c>
      <c r="AU263" s="145" t="s">
        <v>79</v>
      </c>
      <c r="AV263" s="12" t="s">
        <v>79</v>
      </c>
      <c r="AW263" s="12" t="s">
        <v>4</v>
      </c>
      <c r="AX263" s="12" t="s">
        <v>77</v>
      </c>
      <c r="AY263" s="145" t="s">
        <v>140</v>
      </c>
    </row>
    <row r="264" spans="2:65" s="1" customFormat="1" ht="24" customHeight="1">
      <c r="B264" s="127"/>
      <c r="C264" s="128" t="s">
        <v>403</v>
      </c>
      <c r="D264" s="128" t="s">
        <v>143</v>
      </c>
      <c r="E264" s="129" t="s">
        <v>404</v>
      </c>
      <c r="F264" s="130" t="s">
        <v>405</v>
      </c>
      <c r="G264" s="131" t="s">
        <v>350</v>
      </c>
      <c r="H264" s="250">
        <v>18</v>
      </c>
      <c r="I264" s="133"/>
      <c r="J264" s="133">
        <f>ROUND(I264*H264,2)</f>
        <v>0</v>
      </c>
      <c r="K264" s="134"/>
      <c r="L264" s="28"/>
      <c r="M264" s="135" t="s">
        <v>3</v>
      </c>
      <c r="N264" s="136" t="s">
        <v>41</v>
      </c>
      <c r="O264" s="137">
        <v>4.0860000000000003</v>
      </c>
      <c r="P264" s="137">
        <f>O264*H264</f>
        <v>73.548000000000002</v>
      </c>
      <c r="Q264" s="137">
        <v>2.912E-2</v>
      </c>
      <c r="R264" s="137">
        <f>Q264*H264</f>
        <v>0.52415999999999996</v>
      </c>
      <c r="S264" s="137">
        <v>0</v>
      </c>
      <c r="T264" s="138">
        <f>S264*H264</f>
        <v>0</v>
      </c>
      <c r="AR264" s="139" t="s">
        <v>147</v>
      </c>
      <c r="AT264" s="139" t="s">
        <v>143</v>
      </c>
      <c r="AU264" s="139" t="s">
        <v>79</v>
      </c>
      <c r="AY264" s="16" t="s">
        <v>140</v>
      </c>
      <c r="BE264" s="140">
        <f>IF(N264="základní",J264,0)</f>
        <v>0</v>
      </c>
      <c r="BF264" s="140">
        <f>IF(N264="snížená",J264,0)</f>
        <v>0</v>
      </c>
      <c r="BG264" s="140">
        <f>IF(N264="zákl. přenesená",J264,0)</f>
        <v>0</v>
      </c>
      <c r="BH264" s="140">
        <f>IF(N264="sníž. přenesená",J264,0)</f>
        <v>0</v>
      </c>
      <c r="BI264" s="140">
        <f>IF(N264="nulová",J264,0)</f>
        <v>0</v>
      </c>
      <c r="BJ264" s="16" t="s">
        <v>77</v>
      </c>
      <c r="BK264" s="140">
        <f>ROUND(I264*H264,2)</f>
        <v>0</v>
      </c>
      <c r="BL264" s="16" t="s">
        <v>147</v>
      </c>
      <c r="BM264" s="139" t="s">
        <v>406</v>
      </c>
    </row>
    <row r="265" spans="2:65" s="1" customFormat="1" ht="27">
      <c r="B265" s="28"/>
      <c r="D265" s="141" t="s">
        <v>149</v>
      </c>
      <c r="F265" s="142" t="s">
        <v>407</v>
      </c>
      <c r="L265" s="28"/>
      <c r="M265" s="143"/>
      <c r="T265" s="49"/>
      <c r="AT265" s="16" t="s">
        <v>149</v>
      </c>
      <c r="AU265" s="16" t="s">
        <v>79</v>
      </c>
    </row>
    <row r="266" spans="2:65" s="12" customFormat="1">
      <c r="B266" s="144"/>
      <c r="D266" s="141" t="s">
        <v>151</v>
      </c>
      <c r="F266" s="146">
        <v>18</v>
      </c>
      <c r="H266" s="147">
        <v>18</v>
      </c>
      <c r="L266" s="144"/>
      <c r="M266" s="148"/>
      <c r="T266" s="149"/>
      <c r="AT266" s="145" t="s">
        <v>151</v>
      </c>
      <c r="AU266" s="145" t="s">
        <v>79</v>
      </c>
      <c r="AV266" s="12" t="s">
        <v>79</v>
      </c>
      <c r="AW266" s="12" t="s">
        <v>4</v>
      </c>
      <c r="AX266" s="12" t="s">
        <v>77</v>
      </c>
      <c r="AY266" s="145" t="s">
        <v>140</v>
      </c>
    </row>
    <row r="267" spans="2:65" s="1" customFormat="1" ht="48" customHeight="1">
      <c r="B267" s="127"/>
      <c r="C267" s="128" t="s">
        <v>408</v>
      </c>
      <c r="D267" s="128" t="s">
        <v>143</v>
      </c>
      <c r="E267" s="129" t="s">
        <v>409</v>
      </c>
      <c r="F267" s="130" t="s">
        <v>410</v>
      </c>
      <c r="G267" s="131" t="s">
        <v>146</v>
      </c>
      <c r="H267" s="132"/>
      <c r="I267" s="133"/>
      <c r="J267" s="133">
        <f>ROUND(I267*H267,2)</f>
        <v>0</v>
      </c>
      <c r="K267" s="134"/>
      <c r="L267" s="28"/>
      <c r="M267" s="135" t="s">
        <v>3</v>
      </c>
      <c r="N267" s="136" t="s">
        <v>41</v>
      </c>
      <c r="O267" s="137">
        <v>8.4260000000000002</v>
      </c>
      <c r="P267" s="137">
        <f>O267*H267</f>
        <v>0</v>
      </c>
      <c r="Q267" s="137">
        <v>0</v>
      </c>
      <c r="R267" s="137">
        <f>Q267*H267</f>
        <v>0</v>
      </c>
      <c r="S267" s="137">
        <v>2.5</v>
      </c>
      <c r="T267" s="138">
        <f>S267*H267</f>
        <v>0</v>
      </c>
      <c r="AR267" s="139" t="s">
        <v>147</v>
      </c>
      <c r="AT267" s="139" t="s">
        <v>143</v>
      </c>
      <c r="AU267" s="139" t="s">
        <v>79</v>
      </c>
      <c r="AY267" s="16" t="s">
        <v>140</v>
      </c>
      <c r="BE267" s="140">
        <f>IF(N267="základní",J267,0)</f>
        <v>0</v>
      </c>
      <c r="BF267" s="140">
        <f>IF(N267="snížená",J267,0)</f>
        <v>0</v>
      </c>
      <c r="BG267" s="140">
        <f>IF(N267="zákl. přenesená",J267,0)</f>
        <v>0</v>
      </c>
      <c r="BH267" s="140">
        <f>IF(N267="sníž. přenesená",J267,0)</f>
        <v>0</v>
      </c>
      <c r="BI267" s="140">
        <f>IF(N267="nulová",J267,0)</f>
        <v>0</v>
      </c>
      <c r="BJ267" s="16" t="s">
        <v>77</v>
      </c>
      <c r="BK267" s="140">
        <f>ROUND(I267*H267,2)</f>
        <v>0</v>
      </c>
      <c r="BL267" s="16" t="s">
        <v>147</v>
      </c>
      <c r="BM267" s="139" t="s">
        <v>411</v>
      </c>
    </row>
    <row r="268" spans="2:65" s="1" customFormat="1" ht="27">
      <c r="B268" s="28"/>
      <c r="D268" s="141" t="s">
        <v>149</v>
      </c>
      <c r="F268" s="142" t="s">
        <v>410</v>
      </c>
      <c r="L268" s="28"/>
      <c r="M268" s="143"/>
      <c r="T268" s="49"/>
      <c r="AT268" s="16" t="s">
        <v>149</v>
      </c>
      <c r="AU268" s="16" t="s">
        <v>79</v>
      </c>
    </row>
    <row r="269" spans="2:65" s="12" customFormat="1">
      <c r="B269" s="144"/>
      <c r="D269" s="141" t="s">
        <v>151</v>
      </c>
      <c r="E269" s="145" t="s">
        <v>3</v>
      </c>
      <c r="F269" s="146" t="s">
        <v>412</v>
      </c>
      <c r="H269" s="147"/>
      <c r="L269" s="144"/>
      <c r="M269" s="148"/>
      <c r="T269" s="149"/>
      <c r="AT269" s="145" t="s">
        <v>151</v>
      </c>
      <c r="AU269" s="145" t="s">
        <v>79</v>
      </c>
      <c r="AV269" s="12" t="s">
        <v>79</v>
      </c>
      <c r="AW269" s="12" t="s">
        <v>32</v>
      </c>
      <c r="AX269" s="12" t="s">
        <v>70</v>
      </c>
      <c r="AY269" s="145" t="s">
        <v>140</v>
      </c>
    </row>
    <row r="270" spans="2:65" s="13" customFormat="1">
      <c r="B270" s="150"/>
      <c r="D270" s="141" t="s">
        <v>151</v>
      </c>
      <c r="E270" s="151" t="s">
        <v>3</v>
      </c>
      <c r="F270" s="152" t="s">
        <v>152</v>
      </c>
      <c r="H270" s="153"/>
      <c r="L270" s="150"/>
      <c r="M270" s="154"/>
      <c r="T270" s="155"/>
      <c r="AT270" s="151" t="s">
        <v>151</v>
      </c>
      <c r="AU270" s="151" t="s">
        <v>79</v>
      </c>
      <c r="AV270" s="13" t="s">
        <v>147</v>
      </c>
      <c r="AW270" s="13" t="s">
        <v>32</v>
      </c>
      <c r="AX270" s="13" t="s">
        <v>77</v>
      </c>
      <c r="AY270" s="151" t="s">
        <v>140</v>
      </c>
    </row>
    <row r="271" spans="2:65" s="1" customFormat="1" ht="24" customHeight="1">
      <c r="B271" s="127"/>
      <c r="C271" s="128" t="s">
        <v>413</v>
      </c>
      <c r="D271" s="128" t="s">
        <v>143</v>
      </c>
      <c r="E271" s="129" t="s">
        <v>414</v>
      </c>
      <c r="F271" s="130" t="s">
        <v>415</v>
      </c>
      <c r="G271" s="131" t="s">
        <v>156</v>
      </c>
      <c r="H271" s="132"/>
      <c r="I271" s="133"/>
      <c r="J271" s="133">
        <f>ROUND(I271*H271,2)</f>
        <v>0</v>
      </c>
      <c r="K271" s="134"/>
      <c r="L271" s="28"/>
      <c r="M271" s="135" t="s">
        <v>3</v>
      </c>
      <c r="N271" s="136" t="s">
        <v>41</v>
      </c>
      <c r="O271" s="137">
        <v>0.18</v>
      </c>
      <c r="P271" s="137">
        <f>O271*H271</f>
        <v>0</v>
      </c>
      <c r="Q271" s="137">
        <v>0</v>
      </c>
      <c r="R271" s="137">
        <f>Q271*H271</f>
        <v>0</v>
      </c>
      <c r="S271" s="137">
        <v>1.4E-2</v>
      </c>
      <c r="T271" s="138">
        <f>S271*H271</f>
        <v>0</v>
      </c>
      <c r="AR271" s="139" t="s">
        <v>147</v>
      </c>
      <c r="AT271" s="139" t="s">
        <v>143</v>
      </c>
      <c r="AU271" s="139" t="s">
        <v>79</v>
      </c>
      <c r="AY271" s="16" t="s">
        <v>140</v>
      </c>
      <c r="BE271" s="140">
        <f>IF(N271="základní",J271,0)</f>
        <v>0</v>
      </c>
      <c r="BF271" s="140">
        <f>IF(N271="snížená",J271,0)</f>
        <v>0</v>
      </c>
      <c r="BG271" s="140">
        <f>IF(N271="zákl. přenesená",J271,0)</f>
        <v>0</v>
      </c>
      <c r="BH271" s="140">
        <f>IF(N271="sníž. přenesená",J271,0)</f>
        <v>0</v>
      </c>
      <c r="BI271" s="140">
        <f>IF(N271="nulová",J271,0)</f>
        <v>0</v>
      </c>
      <c r="BJ271" s="16" t="s">
        <v>77</v>
      </c>
      <c r="BK271" s="140">
        <f>ROUND(I271*H271,2)</f>
        <v>0</v>
      </c>
      <c r="BL271" s="16" t="s">
        <v>147</v>
      </c>
      <c r="BM271" s="139" t="s">
        <v>416</v>
      </c>
    </row>
    <row r="272" spans="2:65" s="1" customFormat="1">
      <c r="B272" s="28"/>
      <c r="D272" s="141" t="s">
        <v>149</v>
      </c>
      <c r="F272" s="142" t="s">
        <v>415</v>
      </c>
      <c r="L272" s="28"/>
      <c r="M272" s="143"/>
      <c r="T272" s="49"/>
      <c r="AT272" s="16" t="s">
        <v>149</v>
      </c>
      <c r="AU272" s="16" t="s">
        <v>79</v>
      </c>
    </row>
    <row r="273" spans="2:65" s="12" customFormat="1">
      <c r="B273" s="144"/>
      <c r="D273" s="141" t="s">
        <v>151</v>
      </c>
      <c r="E273" s="145" t="s">
        <v>3</v>
      </c>
      <c r="F273" s="146" t="s">
        <v>279</v>
      </c>
      <c r="H273" s="147"/>
      <c r="L273" s="144"/>
      <c r="M273" s="148"/>
      <c r="T273" s="149"/>
      <c r="AT273" s="145" t="s">
        <v>151</v>
      </c>
      <c r="AU273" s="145" t="s">
        <v>79</v>
      </c>
      <c r="AV273" s="12" t="s">
        <v>79</v>
      </c>
      <c r="AW273" s="12" t="s">
        <v>32</v>
      </c>
      <c r="AX273" s="12" t="s">
        <v>70</v>
      </c>
      <c r="AY273" s="145" t="s">
        <v>140</v>
      </c>
    </row>
    <row r="274" spans="2:65" s="12" customFormat="1" ht="20">
      <c r="B274" s="144"/>
      <c r="D274" s="141" t="s">
        <v>151</v>
      </c>
      <c r="E274" s="145" t="s">
        <v>3</v>
      </c>
      <c r="F274" s="146" t="s">
        <v>280</v>
      </c>
      <c r="H274" s="147"/>
      <c r="L274" s="144"/>
      <c r="M274" s="148"/>
      <c r="T274" s="149"/>
      <c r="AT274" s="145" t="s">
        <v>151</v>
      </c>
      <c r="AU274" s="145" t="s">
        <v>79</v>
      </c>
      <c r="AV274" s="12" t="s">
        <v>79</v>
      </c>
      <c r="AW274" s="12" t="s">
        <v>32</v>
      </c>
      <c r="AX274" s="12" t="s">
        <v>70</v>
      </c>
      <c r="AY274" s="145" t="s">
        <v>140</v>
      </c>
    </row>
    <row r="275" spans="2:65" s="13" customFormat="1">
      <c r="B275" s="150"/>
      <c r="D275" s="141" t="s">
        <v>151</v>
      </c>
      <c r="E275" s="151" t="s">
        <v>3</v>
      </c>
      <c r="F275" s="152" t="s">
        <v>152</v>
      </c>
      <c r="H275" s="153"/>
      <c r="L275" s="150"/>
      <c r="M275" s="154"/>
      <c r="T275" s="155"/>
      <c r="AT275" s="151" t="s">
        <v>151</v>
      </c>
      <c r="AU275" s="151" t="s">
        <v>79</v>
      </c>
      <c r="AV275" s="13" t="s">
        <v>147</v>
      </c>
      <c r="AW275" s="13" t="s">
        <v>32</v>
      </c>
      <c r="AX275" s="13" t="s">
        <v>77</v>
      </c>
      <c r="AY275" s="151" t="s">
        <v>140</v>
      </c>
    </row>
    <row r="276" spans="2:65" s="1" customFormat="1" ht="24" customHeight="1">
      <c r="B276" s="127"/>
      <c r="C276" s="128" t="s">
        <v>417</v>
      </c>
      <c r="D276" s="128" t="s">
        <v>143</v>
      </c>
      <c r="E276" s="129" t="s">
        <v>418</v>
      </c>
      <c r="F276" s="130" t="s">
        <v>419</v>
      </c>
      <c r="G276" s="131" t="s">
        <v>156</v>
      </c>
      <c r="H276" s="132"/>
      <c r="I276" s="133"/>
      <c r="J276" s="133">
        <f>ROUND(I276*H276,2)</f>
        <v>0</v>
      </c>
      <c r="K276" s="134"/>
      <c r="L276" s="28"/>
      <c r="M276" s="135" t="s">
        <v>3</v>
      </c>
      <c r="N276" s="136" t="s">
        <v>41</v>
      </c>
      <c r="O276" s="137">
        <v>0</v>
      </c>
      <c r="P276" s="137">
        <f>O276*H276</f>
        <v>0</v>
      </c>
      <c r="Q276" s="137">
        <v>0</v>
      </c>
      <c r="R276" s="137">
        <f>Q276*H276</f>
        <v>0</v>
      </c>
      <c r="S276" s="137">
        <v>0</v>
      </c>
      <c r="T276" s="138">
        <f>S276*H276</f>
        <v>0</v>
      </c>
      <c r="AR276" s="139" t="s">
        <v>147</v>
      </c>
      <c r="AT276" s="139" t="s">
        <v>143</v>
      </c>
      <c r="AU276" s="139" t="s">
        <v>79</v>
      </c>
      <c r="AY276" s="16" t="s">
        <v>140</v>
      </c>
      <c r="BE276" s="140">
        <f>IF(N276="základní",J276,0)</f>
        <v>0</v>
      </c>
      <c r="BF276" s="140">
        <f>IF(N276="snížená",J276,0)</f>
        <v>0</v>
      </c>
      <c r="BG276" s="140">
        <f>IF(N276="zákl. přenesená",J276,0)</f>
        <v>0</v>
      </c>
      <c r="BH276" s="140">
        <f>IF(N276="sníž. přenesená",J276,0)</f>
        <v>0</v>
      </c>
      <c r="BI276" s="140">
        <f>IF(N276="nulová",J276,0)</f>
        <v>0</v>
      </c>
      <c r="BJ276" s="16" t="s">
        <v>77</v>
      </c>
      <c r="BK276" s="140">
        <f>ROUND(I276*H276,2)</f>
        <v>0</v>
      </c>
      <c r="BL276" s="16" t="s">
        <v>147</v>
      </c>
      <c r="BM276" s="139" t="s">
        <v>420</v>
      </c>
    </row>
    <row r="277" spans="2:65" s="1" customFormat="1">
      <c r="B277" s="28"/>
      <c r="D277" s="141" t="s">
        <v>149</v>
      </c>
      <c r="F277" s="142" t="s">
        <v>419</v>
      </c>
      <c r="L277" s="28"/>
      <c r="M277" s="143"/>
      <c r="T277" s="49"/>
      <c r="AT277" s="16" t="s">
        <v>149</v>
      </c>
      <c r="AU277" s="16" t="s">
        <v>79</v>
      </c>
    </row>
    <row r="278" spans="2:65" s="12" customFormat="1">
      <c r="B278" s="144"/>
      <c r="D278" s="141" t="s">
        <v>151</v>
      </c>
      <c r="E278" s="145" t="s">
        <v>3</v>
      </c>
      <c r="F278" s="146" t="s">
        <v>421</v>
      </c>
      <c r="H278" s="147"/>
      <c r="L278" s="144"/>
      <c r="M278" s="148"/>
      <c r="T278" s="149"/>
      <c r="AT278" s="145" t="s">
        <v>151</v>
      </c>
      <c r="AU278" s="145" t="s">
        <v>79</v>
      </c>
      <c r="AV278" s="12" t="s">
        <v>79</v>
      </c>
      <c r="AW278" s="12" t="s">
        <v>32</v>
      </c>
      <c r="AX278" s="12" t="s">
        <v>70</v>
      </c>
      <c r="AY278" s="145" t="s">
        <v>140</v>
      </c>
    </row>
    <row r="279" spans="2:65" s="12" customFormat="1">
      <c r="B279" s="144"/>
      <c r="D279" s="141" t="s">
        <v>151</v>
      </c>
      <c r="E279" s="145" t="s">
        <v>3</v>
      </c>
      <c r="F279" s="146" t="s">
        <v>422</v>
      </c>
      <c r="H279" s="147"/>
      <c r="L279" s="144"/>
      <c r="M279" s="148"/>
      <c r="T279" s="149"/>
      <c r="AT279" s="145" t="s">
        <v>151</v>
      </c>
      <c r="AU279" s="145" t="s">
        <v>79</v>
      </c>
      <c r="AV279" s="12" t="s">
        <v>79</v>
      </c>
      <c r="AW279" s="12" t="s">
        <v>32</v>
      </c>
      <c r="AX279" s="12" t="s">
        <v>70</v>
      </c>
      <c r="AY279" s="145" t="s">
        <v>140</v>
      </c>
    </row>
    <row r="280" spans="2:65" s="13" customFormat="1">
      <c r="B280" s="150"/>
      <c r="D280" s="141" t="s">
        <v>151</v>
      </c>
      <c r="E280" s="151" t="s">
        <v>3</v>
      </c>
      <c r="F280" s="152" t="s">
        <v>152</v>
      </c>
      <c r="H280" s="153"/>
      <c r="L280" s="150"/>
      <c r="M280" s="154"/>
      <c r="T280" s="155"/>
      <c r="AT280" s="151" t="s">
        <v>151</v>
      </c>
      <c r="AU280" s="151" t="s">
        <v>79</v>
      </c>
      <c r="AV280" s="13" t="s">
        <v>147</v>
      </c>
      <c r="AW280" s="13" t="s">
        <v>32</v>
      </c>
      <c r="AX280" s="13" t="s">
        <v>77</v>
      </c>
      <c r="AY280" s="151" t="s">
        <v>140</v>
      </c>
    </row>
    <row r="281" spans="2:65" s="1" customFormat="1" ht="36" customHeight="1">
      <c r="B281" s="127"/>
      <c r="C281" s="128" t="s">
        <v>423</v>
      </c>
      <c r="D281" s="128" t="s">
        <v>143</v>
      </c>
      <c r="E281" s="129" t="s">
        <v>424</v>
      </c>
      <c r="F281" s="130" t="s">
        <v>425</v>
      </c>
      <c r="G281" s="131" t="s">
        <v>156</v>
      </c>
      <c r="H281" s="132"/>
      <c r="I281" s="133"/>
      <c r="J281" s="133">
        <f>ROUND(I281*H281,2)</f>
        <v>0</v>
      </c>
      <c r="K281" s="134"/>
      <c r="L281" s="28"/>
      <c r="M281" s="135" t="s">
        <v>3</v>
      </c>
      <c r="N281" s="136" t="s">
        <v>41</v>
      </c>
      <c r="O281" s="137">
        <v>0.24099999999999999</v>
      </c>
      <c r="P281" s="137">
        <f>O281*H281</f>
        <v>0</v>
      </c>
      <c r="Q281" s="137">
        <v>0</v>
      </c>
      <c r="R281" s="137">
        <f>Q281*H281</f>
        <v>0</v>
      </c>
      <c r="S281" s="137">
        <v>0</v>
      </c>
      <c r="T281" s="138">
        <f>S281*H281</f>
        <v>0</v>
      </c>
      <c r="AR281" s="139" t="s">
        <v>147</v>
      </c>
      <c r="AT281" s="139" t="s">
        <v>143</v>
      </c>
      <c r="AU281" s="139" t="s">
        <v>79</v>
      </c>
      <c r="AY281" s="16" t="s">
        <v>140</v>
      </c>
      <c r="BE281" s="140">
        <f>IF(N281="základní",J281,0)</f>
        <v>0</v>
      </c>
      <c r="BF281" s="140">
        <f>IF(N281="snížená",J281,0)</f>
        <v>0</v>
      </c>
      <c r="BG281" s="140">
        <f>IF(N281="zákl. přenesená",J281,0)</f>
        <v>0</v>
      </c>
      <c r="BH281" s="140">
        <f>IF(N281="sníž. přenesená",J281,0)</f>
        <v>0</v>
      </c>
      <c r="BI281" s="140">
        <f>IF(N281="nulová",J281,0)</f>
        <v>0</v>
      </c>
      <c r="BJ281" s="16" t="s">
        <v>77</v>
      </c>
      <c r="BK281" s="140">
        <f>ROUND(I281*H281,2)</f>
        <v>0</v>
      </c>
      <c r="BL281" s="16" t="s">
        <v>147</v>
      </c>
      <c r="BM281" s="139" t="s">
        <v>426</v>
      </c>
    </row>
    <row r="282" spans="2:65" s="1" customFormat="1" ht="27">
      <c r="B282" s="28"/>
      <c r="D282" s="141" t="s">
        <v>149</v>
      </c>
      <c r="F282" s="142" t="s">
        <v>425</v>
      </c>
      <c r="L282" s="28"/>
      <c r="M282" s="143"/>
      <c r="T282" s="49"/>
      <c r="AT282" s="16" t="s">
        <v>149</v>
      </c>
      <c r="AU282" s="16" t="s">
        <v>79</v>
      </c>
    </row>
    <row r="283" spans="2:65" s="12" customFormat="1">
      <c r="B283" s="144"/>
      <c r="D283" s="141" t="s">
        <v>151</v>
      </c>
      <c r="E283" s="145" t="s">
        <v>3</v>
      </c>
      <c r="F283" s="146" t="s">
        <v>427</v>
      </c>
      <c r="H283" s="147"/>
      <c r="L283" s="144"/>
      <c r="M283" s="148"/>
      <c r="T283" s="149"/>
      <c r="AT283" s="145" t="s">
        <v>151</v>
      </c>
      <c r="AU283" s="145" t="s">
        <v>79</v>
      </c>
      <c r="AV283" s="12" t="s">
        <v>79</v>
      </c>
      <c r="AW283" s="12" t="s">
        <v>32</v>
      </c>
      <c r="AX283" s="12" t="s">
        <v>70</v>
      </c>
      <c r="AY283" s="145" t="s">
        <v>140</v>
      </c>
    </row>
    <row r="284" spans="2:65" s="12" customFormat="1">
      <c r="B284" s="144"/>
      <c r="D284" s="141" t="s">
        <v>151</v>
      </c>
      <c r="E284" s="145" t="s">
        <v>3</v>
      </c>
      <c r="F284" s="146" t="s">
        <v>428</v>
      </c>
      <c r="H284" s="147"/>
      <c r="L284" s="144"/>
      <c r="M284" s="148"/>
      <c r="T284" s="149"/>
      <c r="AT284" s="145" t="s">
        <v>151</v>
      </c>
      <c r="AU284" s="145" t="s">
        <v>79</v>
      </c>
      <c r="AV284" s="12" t="s">
        <v>79</v>
      </c>
      <c r="AW284" s="12" t="s">
        <v>32</v>
      </c>
      <c r="AX284" s="12" t="s">
        <v>70</v>
      </c>
      <c r="AY284" s="145" t="s">
        <v>140</v>
      </c>
    </row>
    <row r="285" spans="2:65" s="12" customFormat="1">
      <c r="B285" s="144"/>
      <c r="D285" s="141" t="s">
        <v>151</v>
      </c>
      <c r="E285" s="145" t="s">
        <v>3</v>
      </c>
      <c r="F285" s="146" t="s">
        <v>429</v>
      </c>
      <c r="H285" s="147"/>
      <c r="L285" s="144"/>
      <c r="M285" s="148"/>
      <c r="T285" s="149"/>
      <c r="AT285" s="145" t="s">
        <v>151</v>
      </c>
      <c r="AU285" s="145" t="s">
        <v>79</v>
      </c>
      <c r="AV285" s="12" t="s">
        <v>79</v>
      </c>
      <c r="AW285" s="12" t="s">
        <v>32</v>
      </c>
      <c r="AX285" s="12" t="s">
        <v>70</v>
      </c>
      <c r="AY285" s="145" t="s">
        <v>140</v>
      </c>
    </row>
    <row r="286" spans="2:65" s="12" customFormat="1">
      <c r="B286" s="144"/>
      <c r="D286" s="141" t="s">
        <v>151</v>
      </c>
      <c r="E286" s="145" t="s">
        <v>3</v>
      </c>
      <c r="F286" s="146" t="s">
        <v>430</v>
      </c>
      <c r="H286" s="147"/>
      <c r="L286" s="144"/>
      <c r="M286" s="148"/>
      <c r="T286" s="149"/>
      <c r="AT286" s="145" t="s">
        <v>151</v>
      </c>
      <c r="AU286" s="145" t="s">
        <v>79</v>
      </c>
      <c r="AV286" s="12" t="s">
        <v>79</v>
      </c>
      <c r="AW286" s="12" t="s">
        <v>32</v>
      </c>
      <c r="AX286" s="12" t="s">
        <v>70</v>
      </c>
      <c r="AY286" s="145" t="s">
        <v>140</v>
      </c>
    </row>
    <row r="287" spans="2:65" s="12" customFormat="1">
      <c r="B287" s="144"/>
      <c r="D287" s="141" t="s">
        <v>151</v>
      </c>
      <c r="E287" s="145" t="s">
        <v>3</v>
      </c>
      <c r="F287" s="146" t="s">
        <v>431</v>
      </c>
      <c r="H287" s="147"/>
      <c r="L287" s="144"/>
      <c r="M287" s="148"/>
      <c r="T287" s="149"/>
      <c r="AT287" s="145" t="s">
        <v>151</v>
      </c>
      <c r="AU287" s="145" t="s">
        <v>79</v>
      </c>
      <c r="AV287" s="12" t="s">
        <v>79</v>
      </c>
      <c r="AW287" s="12" t="s">
        <v>32</v>
      </c>
      <c r="AX287" s="12" t="s">
        <v>70</v>
      </c>
      <c r="AY287" s="145" t="s">
        <v>140</v>
      </c>
    </row>
    <row r="288" spans="2:65" s="13" customFormat="1">
      <c r="B288" s="150"/>
      <c r="D288" s="141" t="s">
        <v>151</v>
      </c>
      <c r="E288" s="151" t="s">
        <v>3</v>
      </c>
      <c r="F288" s="152" t="s">
        <v>152</v>
      </c>
      <c r="H288" s="153"/>
      <c r="L288" s="150"/>
      <c r="M288" s="154"/>
      <c r="T288" s="155"/>
      <c r="AT288" s="151" t="s">
        <v>151</v>
      </c>
      <c r="AU288" s="151" t="s">
        <v>79</v>
      </c>
      <c r="AV288" s="13" t="s">
        <v>147</v>
      </c>
      <c r="AW288" s="13" t="s">
        <v>32</v>
      </c>
      <c r="AX288" s="13" t="s">
        <v>77</v>
      </c>
      <c r="AY288" s="151" t="s">
        <v>140</v>
      </c>
    </row>
    <row r="289" spans="2:65" s="11" customFormat="1" ht="22.9" customHeight="1">
      <c r="B289" s="116"/>
      <c r="D289" s="117" t="s">
        <v>69</v>
      </c>
      <c r="E289" s="125" t="s">
        <v>432</v>
      </c>
      <c r="F289" s="125" t="s">
        <v>433</v>
      </c>
      <c r="J289" s="126">
        <f>BK289</f>
        <v>0</v>
      </c>
      <c r="L289" s="116"/>
      <c r="M289" s="120"/>
      <c r="P289" s="121">
        <f>SUM(P290:P304)</f>
        <v>13.9625</v>
      </c>
      <c r="R289" s="121">
        <f>SUM(R290:R304)</f>
        <v>0</v>
      </c>
      <c r="T289" s="122">
        <f>SUM(T290:T304)</f>
        <v>0</v>
      </c>
      <c r="AR289" s="117" t="s">
        <v>77</v>
      </c>
      <c r="AT289" s="123" t="s">
        <v>69</v>
      </c>
      <c r="AU289" s="123" t="s">
        <v>77</v>
      </c>
      <c r="AY289" s="117" t="s">
        <v>140</v>
      </c>
      <c r="BK289" s="124">
        <f>SUM(BK290:BK304)</f>
        <v>0</v>
      </c>
    </row>
    <row r="290" spans="2:65" s="1" customFormat="1" ht="24" customHeight="1">
      <c r="B290" s="127"/>
      <c r="C290" s="128" t="s">
        <v>434</v>
      </c>
      <c r="D290" s="128" t="s">
        <v>143</v>
      </c>
      <c r="E290" s="129" t="s">
        <v>435</v>
      </c>
      <c r="F290" s="130" t="s">
        <v>436</v>
      </c>
      <c r="G290" s="131" t="s">
        <v>350</v>
      </c>
      <c r="H290" s="250">
        <v>10</v>
      </c>
      <c r="I290" s="133"/>
      <c r="J290" s="133">
        <f>ROUND(I290*H290,2)</f>
        <v>0</v>
      </c>
      <c r="K290" s="134"/>
      <c r="L290" s="28"/>
      <c r="M290" s="135" t="s">
        <v>3</v>
      </c>
      <c r="N290" s="136" t="s">
        <v>41</v>
      </c>
      <c r="O290" s="137">
        <v>1.335</v>
      </c>
      <c r="P290" s="137">
        <f>O290*H290</f>
        <v>13.35</v>
      </c>
      <c r="Q290" s="137">
        <v>0</v>
      </c>
      <c r="R290" s="137">
        <f>Q290*H290</f>
        <v>0</v>
      </c>
      <c r="S290" s="137">
        <v>0</v>
      </c>
      <c r="T290" s="138">
        <f>S290*H290</f>
        <v>0</v>
      </c>
      <c r="AR290" s="139" t="s">
        <v>147</v>
      </c>
      <c r="AT290" s="139" t="s">
        <v>143</v>
      </c>
      <c r="AU290" s="139" t="s">
        <v>79</v>
      </c>
      <c r="AY290" s="16" t="s">
        <v>140</v>
      </c>
      <c r="BE290" s="140">
        <f>IF(N290="základní",J290,0)</f>
        <v>0</v>
      </c>
      <c r="BF290" s="140">
        <f>IF(N290="snížená",J290,0)</f>
        <v>0</v>
      </c>
      <c r="BG290" s="140">
        <f>IF(N290="zákl. přenesená",J290,0)</f>
        <v>0</v>
      </c>
      <c r="BH290" s="140">
        <f>IF(N290="sníž. přenesená",J290,0)</f>
        <v>0</v>
      </c>
      <c r="BI290" s="140">
        <f>IF(N290="nulová",J290,0)</f>
        <v>0</v>
      </c>
      <c r="BJ290" s="16" t="s">
        <v>77</v>
      </c>
      <c r="BK290" s="140">
        <f>ROUND(I290*H290,2)</f>
        <v>0</v>
      </c>
      <c r="BL290" s="16" t="s">
        <v>147</v>
      </c>
      <c r="BM290" s="139" t="s">
        <v>437</v>
      </c>
    </row>
    <row r="291" spans="2:65" s="1" customFormat="1">
      <c r="B291" s="28"/>
      <c r="D291" s="141" t="s">
        <v>149</v>
      </c>
      <c r="F291" s="142" t="s">
        <v>436</v>
      </c>
      <c r="L291" s="28"/>
      <c r="M291" s="143"/>
      <c r="T291" s="49"/>
      <c r="AT291" s="16" t="s">
        <v>149</v>
      </c>
      <c r="AU291" s="16" t="s">
        <v>79</v>
      </c>
    </row>
    <row r="292" spans="2:65" s="1" customFormat="1" ht="36" customHeight="1">
      <c r="B292" s="127"/>
      <c r="C292" s="128" t="s">
        <v>438</v>
      </c>
      <c r="D292" s="128" t="s">
        <v>143</v>
      </c>
      <c r="E292" s="129" t="s">
        <v>439</v>
      </c>
      <c r="F292" s="130" t="s">
        <v>440</v>
      </c>
      <c r="G292" s="131" t="s">
        <v>350</v>
      </c>
      <c r="H292" s="250">
        <v>100</v>
      </c>
      <c r="I292" s="133"/>
      <c r="J292" s="133">
        <f>ROUND(I292*H292,2)</f>
        <v>0</v>
      </c>
      <c r="K292" s="134"/>
      <c r="L292" s="28"/>
      <c r="M292" s="135" t="s">
        <v>3</v>
      </c>
      <c r="N292" s="136" t="s">
        <v>41</v>
      </c>
      <c r="O292" s="137">
        <v>0</v>
      </c>
      <c r="P292" s="137">
        <f>O292*H292</f>
        <v>0</v>
      </c>
      <c r="Q292" s="137">
        <v>0</v>
      </c>
      <c r="R292" s="137">
        <f>Q292*H292</f>
        <v>0</v>
      </c>
      <c r="S292" s="137">
        <v>0</v>
      </c>
      <c r="T292" s="138">
        <f>S292*H292</f>
        <v>0</v>
      </c>
      <c r="AR292" s="139" t="s">
        <v>147</v>
      </c>
      <c r="AT292" s="139" t="s">
        <v>143</v>
      </c>
      <c r="AU292" s="139" t="s">
        <v>79</v>
      </c>
      <c r="AY292" s="16" t="s">
        <v>140</v>
      </c>
      <c r="BE292" s="140">
        <f>IF(N292="základní",J292,0)</f>
        <v>0</v>
      </c>
      <c r="BF292" s="140">
        <f>IF(N292="snížená",J292,0)</f>
        <v>0</v>
      </c>
      <c r="BG292" s="140">
        <f>IF(N292="zákl. přenesená",J292,0)</f>
        <v>0</v>
      </c>
      <c r="BH292" s="140">
        <f>IF(N292="sníž. přenesená",J292,0)</f>
        <v>0</v>
      </c>
      <c r="BI292" s="140">
        <f>IF(N292="nulová",J292,0)</f>
        <v>0</v>
      </c>
      <c r="BJ292" s="16" t="s">
        <v>77</v>
      </c>
      <c r="BK292" s="140">
        <f>ROUND(I292*H292,2)</f>
        <v>0</v>
      </c>
      <c r="BL292" s="16" t="s">
        <v>147</v>
      </c>
      <c r="BM292" s="139" t="s">
        <v>441</v>
      </c>
    </row>
    <row r="293" spans="2:65" s="1" customFormat="1" ht="18">
      <c r="B293" s="28"/>
      <c r="D293" s="141" t="s">
        <v>149</v>
      </c>
      <c r="F293" s="142" t="s">
        <v>440</v>
      </c>
      <c r="L293" s="28"/>
      <c r="M293" s="143"/>
      <c r="T293" s="49"/>
      <c r="AT293" s="16" t="s">
        <v>149</v>
      </c>
      <c r="AU293" s="16" t="s">
        <v>79</v>
      </c>
    </row>
    <row r="294" spans="2:65" s="12" customFormat="1">
      <c r="B294" s="144"/>
      <c r="D294" s="141" t="s">
        <v>151</v>
      </c>
      <c r="F294" s="146" t="s">
        <v>1851</v>
      </c>
      <c r="H294" s="147">
        <v>100</v>
      </c>
      <c r="L294" s="144"/>
      <c r="M294" s="148"/>
      <c r="T294" s="149"/>
      <c r="AT294" s="145" t="s">
        <v>151</v>
      </c>
      <c r="AU294" s="145" t="s">
        <v>79</v>
      </c>
      <c r="AV294" s="12" t="s">
        <v>79</v>
      </c>
      <c r="AW294" s="12" t="s">
        <v>4</v>
      </c>
      <c r="AX294" s="12" t="s">
        <v>77</v>
      </c>
      <c r="AY294" s="145" t="s">
        <v>140</v>
      </c>
    </row>
    <row r="295" spans="2:65" s="1" customFormat="1" ht="24" customHeight="1">
      <c r="B295" s="127"/>
      <c r="C295" s="128" t="s">
        <v>442</v>
      </c>
      <c r="D295" s="128" t="s">
        <v>143</v>
      </c>
      <c r="E295" s="129" t="s">
        <v>443</v>
      </c>
      <c r="F295" s="130" t="s">
        <v>444</v>
      </c>
      <c r="G295" s="131" t="s">
        <v>372</v>
      </c>
      <c r="H295" s="250">
        <v>2.5</v>
      </c>
      <c r="I295" s="133"/>
      <c r="J295" s="133">
        <f>ROUND(I295*H295,2)</f>
        <v>0</v>
      </c>
      <c r="K295" s="134"/>
      <c r="L295" s="28"/>
      <c r="M295" s="135" t="s">
        <v>3</v>
      </c>
      <c r="N295" s="136" t="s">
        <v>41</v>
      </c>
      <c r="O295" s="137">
        <v>0.125</v>
      </c>
      <c r="P295" s="137">
        <f>O295*H295</f>
        <v>0.3125</v>
      </c>
      <c r="Q295" s="137">
        <v>0</v>
      </c>
      <c r="R295" s="137">
        <f>Q295*H295</f>
        <v>0</v>
      </c>
      <c r="S295" s="137">
        <v>0</v>
      </c>
      <c r="T295" s="138">
        <f>S295*H295</f>
        <v>0</v>
      </c>
      <c r="AR295" s="139" t="s">
        <v>147</v>
      </c>
      <c r="AT295" s="139" t="s">
        <v>143</v>
      </c>
      <c r="AU295" s="139" t="s">
        <v>79</v>
      </c>
      <c r="AY295" s="16" t="s">
        <v>140</v>
      </c>
      <c r="BE295" s="140">
        <f>IF(N295="základní",J295,0)</f>
        <v>0</v>
      </c>
      <c r="BF295" s="140">
        <f>IF(N295="snížená",J295,0)</f>
        <v>0</v>
      </c>
      <c r="BG295" s="140">
        <f>IF(N295="zákl. přenesená",J295,0)</f>
        <v>0</v>
      </c>
      <c r="BH295" s="140">
        <f>IF(N295="sníž. přenesená",J295,0)</f>
        <v>0</v>
      </c>
      <c r="BI295" s="140">
        <f>IF(N295="nulová",J295,0)</f>
        <v>0</v>
      </c>
      <c r="BJ295" s="16" t="s">
        <v>77</v>
      </c>
      <c r="BK295" s="140">
        <f>ROUND(I295*H295,2)</f>
        <v>0</v>
      </c>
      <c r="BL295" s="16" t="s">
        <v>147</v>
      </c>
      <c r="BM295" s="139" t="s">
        <v>445</v>
      </c>
    </row>
    <row r="296" spans="2:65" s="1" customFormat="1" ht="18">
      <c r="B296" s="28"/>
      <c r="D296" s="141" t="s">
        <v>149</v>
      </c>
      <c r="F296" s="142" t="s">
        <v>444</v>
      </c>
      <c r="L296" s="28"/>
      <c r="M296" s="143"/>
      <c r="T296" s="49"/>
      <c r="AT296" s="16" t="s">
        <v>149</v>
      </c>
      <c r="AU296" s="16" t="s">
        <v>79</v>
      </c>
    </row>
    <row r="297" spans="2:65" s="12" customFormat="1">
      <c r="B297" s="144"/>
      <c r="D297" s="141" t="s">
        <v>151</v>
      </c>
      <c r="E297" s="145" t="s">
        <v>3</v>
      </c>
      <c r="F297" s="146"/>
      <c r="H297" s="147">
        <v>2.5</v>
      </c>
      <c r="L297" s="144"/>
      <c r="M297" s="148"/>
      <c r="T297" s="149"/>
      <c r="AT297" s="145" t="s">
        <v>151</v>
      </c>
      <c r="AU297" s="145" t="s">
        <v>79</v>
      </c>
      <c r="AV297" s="12" t="s">
        <v>79</v>
      </c>
      <c r="AW297" s="12" t="s">
        <v>32</v>
      </c>
      <c r="AX297" s="12" t="s">
        <v>70</v>
      </c>
      <c r="AY297" s="145" t="s">
        <v>140</v>
      </c>
    </row>
    <row r="298" spans="2:65" s="13" customFormat="1">
      <c r="B298" s="150"/>
      <c r="D298" s="141" t="s">
        <v>151</v>
      </c>
      <c r="E298" s="151" t="s">
        <v>3</v>
      </c>
      <c r="F298" s="152" t="s">
        <v>152</v>
      </c>
      <c r="H298" s="153">
        <v>2.5</v>
      </c>
      <c r="L298" s="150"/>
      <c r="M298" s="154"/>
      <c r="T298" s="155"/>
      <c r="AT298" s="151" t="s">
        <v>151</v>
      </c>
      <c r="AU298" s="151" t="s">
        <v>79</v>
      </c>
      <c r="AV298" s="13" t="s">
        <v>147</v>
      </c>
      <c r="AW298" s="13" t="s">
        <v>32</v>
      </c>
      <c r="AX298" s="13" t="s">
        <v>77</v>
      </c>
      <c r="AY298" s="151" t="s">
        <v>140</v>
      </c>
    </row>
    <row r="299" spans="2:65" s="1" customFormat="1" ht="36" customHeight="1">
      <c r="B299" s="127"/>
      <c r="C299" s="128" t="s">
        <v>446</v>
      </c>
      <c r="D299" s="128" t="s">
        <v>143</v>
      </c>
      <c r="E299" s="129" t="s">
        <v>447</v>
      </c>
      <c r="F299" s="130" t="s">
        <v>448</v>
      </c>
      <c r="G299" s="131" t="s">
        <v>372</v>
      </c>
      <c r="H299" s="250">
        <v>50</v>
      </c>
      <c r="I299" s="133"/>
      <c r="J299" s="133">
        <f>ROUND(I299*H299,2)</f>
        <v>0</v>
      </c>
      <c r="K299" s="134"/>
      <c r="L299" s="28"/>
      <c r="M299" s="135" t="s">
        <v>3</v>
      </c>
      <c r="N299" s="136" t="s">
        <v>41</v>
      </c>
      <c r="O299" s="137">
        <v>6.0000000000000001E-3</v>
      </c>
      <c r="P299" s="137">
        <f>O299*H299</f>
        <v>0.3</v>
      </c>
      <c r="Q299" s="137">
        <v>0</v>
      </c>
      <c r="R299" s="137">
        <f>Q299*H299</f>
        <v>0</v>
      </c>
      <c r="S299" s="137">
        <v>0</v>
      </c>
      <c r="T299" s="138">
        <f>S299*H299</f>
        <v>0</v>
      </c>
      <c r="AR299" s="139" t="s">
        <v>147</v>
      </c>
      <c r="AT299" s="139" t="s">
        <v>143</v>
      </c>
      <c r="AU299" s="139" t="s">
        <v>79</v>
      </c>
      <c r="AY299" s="16" t="s">
        <v>140</v>
      </c>
      <c r="BE299" s="140">
        <f>IF(N299="základní",J299,0)</f>
        <v>0</v>
      </c>
      <c r="BF299" s="140">
        <f>IF(N299="snížená",J299,0)</f>
        <v>0</v>
      </c>
      <c r="BG299" s="140">
        <f>IF(N299="zákl. přenesená",J299,0)</f>
        <v>0</v>
      </c>
      <c r="BH299" s="140">
        <f>IF(N299="sníž. přenesená",J299,0)</f>
        <v>0</v>
      </c>
      <c r="BI299" s="140">
        <f>IF(N299="nulová",J299,0)</f>
        <v>0</v>
      </c>
      <c r="BJ299" s="16" t="s">
        <v>77</v>
      </c>
      <c r="BK299" s="140">
        <f>ROUND(I299*H299,2)</f>
        <v>0</v>
      </c>
      <c r="BL299" s="16" t="s">
        <v>147</v>
      </c>
      <c r="BM299" s="139" t="s">
        <v>449</v>
      </c>
    </row>
    <row r="300" spans="2:65" s="1" customFormat="1" ht="27">
      <c r="B300" s="28"/>
      <c r="D300" s="141" t="s">
        <v>149</v>
      </c>
      <c r="F300" s="142" t="s">
        <v>448</v>
      </c>
      <c r="L300" s="28"/>
      <c r="M300" s="143"/>
      <c r="T300" s="49"/>
      <c r="AT300" s="16" t="s">
        <v>149</v>
      </c>
      <c r="AU300" s="16" t="s">
        <v>79</v>
      </c>
    </row>
    <row r="301" spans="2:65" s="12" customFormat="1">
      <c r="B301" s="144"/>
      <c r="D301" s="141" t="s">
        <v>151</v>
      </c>
      <c r="E301" s="145" t="s">
        <v>3</v>
      </c>
      <c r="F301" s="146" t="s">
        <v>1852</v>
      </c>
      <c r="H301" s="147">
        <v>50</v>
      </c>
      <c r="L301" s="144"/>
      <c r="M301" s="148"/>
      <c r="T301" s="149"/>
      <c r="AT301" s="145" t="s">
        <v>151</v>
      </c>
      <c r="AU301" s="145" t="s">
        <v>79</v>
      </c>
      <c r="AV301" s="12" t="s">
        <v>79</v>
      </c>
      <c r="AW301" s="12" t="s">
        <v>32</v>
      </c>
      <c r="AX301" s="12" t="s">
        <v>70</v>
      </c>
      <c r="AY301" s="145" t="s">
        <v>140</v>
      </c>
    </row>
    <row r="302" spans="2:65" s="13" customFormat="1">
      <c r="B302" s="150"/>
      <c r="D302" s="141" t="s">
        <v>151</v>
      </c>
      <c r="E302" s="151" t="s">
        <v>3</v>
      </c>
      <c r="F302" s="152" t="s">
        <v>152</v>
      </c>
      <c r="H302" s="153">
        <v>50</v>
      </c>
      <c r="L302" s="150"/>
      <c r="M302" s="154"/>
      <c r="T302" s="155"/>
      <c r="AT302" s="151" t="s">
        <v>151</v>
      </c>
      <c r="AU302" s="151" t="s">
        <v>79</v>
      </c>
      <c r="AV302" s="13" t="s">
        <v>147</v>
      </c>
      <c r="AW302" s="13" t="s">
        <v>32</v>
      </c>
      <c r="AX302" s="13" t="s">
        <v>77</v>
      </c>
      <c r="AY302" s="151" t="s">
        <v>140</v>
      </c>
    </row>
    <row r="303" spans="2:65" s="1" customFormat="1" ht="36" customHeight="1">
      <c r="B303" s="127"/>
      <c r="C303" s="128" t="s">
        <v>450</v>
      </c>
      <c r="D303" s="128" t="s">
        <v>143</v>
      </c>
      <c r="E303" s="129" t="s">
        <v>451</v>
      </c>
      <c r="F303" s="130" t="s">
        <v>452</v>
      </c>
      <c r="G303" s="131" t="s">
        <v>372</v>
      </c>
      <c r="H303" s="250">
        <v>2.5</v>
      </c>
      <c r="I303" s="133"/>
      <c r="J303" s="133">
        <f>ROUND(I303*H303,2)</f>
        <v>0</v>
      </c>
      <c r="K303" s="134"/>
      <c r="L303" s="28"/>
      <c r="M303" s="135" t="s">
        <v>3</v>
      </c>
      <c r="N303" s="136" t="s">
        <v>41</v>
      </c>
      <c r="O303" s="137">
        <v>0</v>
      </c>
      <c r="P303" s="137">
        <f>O303*H303</f>
        <v>0</v>
      </c>
      <c r="Q303" s="137">
        <v>0</v>
      </c>
      <c r="R303" s="137">
        <f>Q303*H303</f>
        <v>0</v>
      </c>
      <c r="S303" s="137">
        <v>0</v>
      </c>
      <c r="T303" s="138">
        <f>S303*H303</f>
        <v>0</v>
      </c>
      <c r="AR303" s="139" t="s">
        <v>147</v>
      </c>
      <c r="AT303" s="139" t="s">
        <v>143</v>
      </c>
      <c r="AU303" s="139" t="s">
        <v>79</v>
      </c>
      <c r="AY303" s="16" t="s">
        <v>140</v>
      </c>
      <c r="BE303" s="140">
        <f>IF(N303="základní",J303,0)</f>
        <v>0</v>
      </c>
      <c r="BF303" s="140">
        <f>IF(N303="snížená",J303,0)</f>
        <v>0</v>
      </c>
      <c r="BG303" s="140">
        <f>IF(N303="zákl. přenesená",J303,0)</f>
        <v>0</v>
      </c>
      <c r="BH303" s="140">
        <f>IF(N303="sníž. přenesená",J303,0)</f>
        <v>0</v>
      </c>
      <c r="BI303" s="140">
        <f>IF(N303="nulová",J303,0)</f>
        <v>0</v>
      </c>
      <c r="BJ303" s="16" t="s">
        <v>77</v>
      </c>
      <c r="BK303" s="140">
        <f>ROUND(I303*H303,2)</f>
        <v>0</v>
      </c>
      <c r="BL303" s="16" t="s">
        <v>147</v>
      </c>
      <c r="BM303" s="139" t="s">
        <v>453</v>
      </c>
    </row>
    <row r="304" spans="2:65" s="1" customFormat="1" ht="27">
      <c r="B304" s="28"/>
      <c r="D304" s="141" t="s">
        <v>149</v>
      </c>
      <c r="F304" s="142" t="s">
        <v>452</v>
      </c>
      <c r="L304" s="28"/>
      <c r="M304" s="143"/>
      <c r="T304" s="49"/>
      <c r="AT304" s="16" t="s">
        <v>149</v>
      </c>
      <c r="AU304" s="16" t="s">
        <v>79</v>
      </c>
    </row>
    <row r="305" spans="2:65" s="11" customFormat="1" ht="22.9" customHeight="1">
      <c r="B305" s="116"/>
      <c r="D305" s="117" t="s">
        <v>69</v>
      </c>
      <c r="E305" s="125" t="s">
        <v>454</v>
      </c>
      <c r="F305" s="125" t="s">
        <v>455</v>
      </c>
      <c r="J305" s="126">
        <f>BK305</f>
        <v>0</v>
      </c>
      <c r="L305" s="116"/>
      <c r="M305" s="120"/>
      <c r="P305" s="121">
        <f>SUM(P306:P309)</f>
        <v>3.8985400000000006</v>
      </c>
      <c r="R305" s="121">
        <f>SUM(R306:R309)</f>
        <v>0</v>
      </c>
      <c r="T305" s="122">
        <f>SUM(T306:T309)</f>
        <v>0</v>
      </c>
      <c r="AR305" s="117" t="s">
        <v>77</v>
      </c>
      <c r="AT305" s="123" t="s">
        <v>69</v>
      </c>
      <c r="AU305" s="123" t="s">
        <v>77</v>
      </c>
      <c r="AY305" s="117" t="s">
        <v>140</v>
      </c>
      <c r="BK305" s="124">
        <f>SUM(BK306:BK309)</f>
        <v>0</v>
      </c>
    </row>
    <row r="306" spans="2:65" s="1" customFormat="1" ht="16.5" customHeight="1">
      <c r="B306" s="127"/>
      <c r="C306" s="128" t="s">
        <v>456</v>
      </c>
      <c r="D306" s="128" t="s">
        <v>143</v>
      </c>
      <c r="E306" s="129" t="s">
        <v>457</v>
      </c>
      <c r="F306" s="130" t="s">
        <v>458</v>
      </c>
      <c r="G306" s="131" t="s">
        <v>372</v>
      </c>
      <c r="H306" s="250">
        <v>7.94</v>
      </c>
      <c r="I306" s="133"/>
      <c r="J306" s="133">
        <f>ROUND(I306*H306,2)</f>
        <v>0</v>
      </c>
      <c r="K306" s="134"/>
      <c r="L306" s="28"/>
      <c r="M306" s="135" t="s">
        <v>3</v>
      </c>
      <c r="N306" s="136" t="s">
        <v>41</v>
      </c>
      <c r="O306" s="137">
        <v>0.32800000000000001</v>
      </c>
      <c r="P306" s="137">
        <f>O306*H306</f>
        <v>2.6043200000000004</v>
      </c>
      <c r="Q306" s="137">
        <v>0</v>
      </c>
      <c r="R306" s="137">
        <f>Q306*H306</f>
        <v>0</v>
      </c>
      <c r="S306" s="137">
        <v>0</v>
      </c>
      <c r="T306" s="138">
        <f>S306*H306</f>
        <v>0</v>
      </c>
      <c r="AR306" s="139" t="s">
        <v>147</v>
      </c>
      <c r="AT306" s="139" t="s">
        <v>143</v>
      </c>
      <c r="AU306" s="139" t="s">
        <v>79</v>
      </c>
      <c r="AY306" s="16" t="s">
        <v>140</v>
      </c>
      <c r="BE306" s="140">
        <f>IF(N306="základní",J306,0)</f>
        <v>0</v>
      </c>
      <c r="BF306" s="140">
        <f>IF(N306="snížená",J306,0)</f>
        <v>0</v>
      </c>
      <c r="BG306" s="140">
        <f>IF(N306="zákl. přenesená",J306,0)</f>
        <v>0</v>
      </c>
      <c r="BH306" s="140">
        <f>IF(N306="sníž. přenesená",J306,0)</f>
        <v>0</v>
      </c>
      <c r="BI306" s="140">
        <f>IF(N306="nulová",J306,0)</f>
        <v>0</v>
      </c>
      <c r="BJ306" s="16" t="s">
        <v>77</v>
      </c>
      <c r="BK306" s="140">
        <f>ROUND(I306*H306,2)</f>
        <v>0</v>
      </c>
      <c r="BL306" s="16" t="s">
        <v>147</v>
      </c>
      <c r="BM306" s="139" t="s">
        <v>459</v>
      </c>
    </row>
    <row r="307" spans="2:65" s="1" customFormat="1" ht="36">
      <c r="B307" s="28"/>
      <c r="D307" s="141" t="s">
        <v>149</v>
      </c>
      <c r="F307" s="142" t="s">
        <v>460</v>
      </c>
      <c r="L307" s="28"/>
      <c r="M307" s="143"/>
      <c r="T307" s="49"/>
      <c r="AT307" s="16" t="s">
        <v>149</v>
      </c>
      <c r="AU307" s="16" t="s">
        <v>79</v>
      </c>
    </row>
    <row r="308" spans="2:65" s="1" customFormat="1" ht="24" customHeight="1">
      <c r="B308" s="127"/>
      <c r="C308" s="128" t="s">
        <v>461</v>
      </c>
      <c r="D308" s="128" t="s">
        <v>143</v>
      </c>
      <c r="E308" s="129" t="s">
        <v>462</v>
      </c>
      <c r="F308" s="130" t="s">
        <v>463</v>
      </c>
      <c r="G308" s="131" t="s">
        <v>372</v>
      </c>
      <c r="H308" s="250">
        <v>7.94</v>
      </c>
      <c r="I308" s="133"/>
      <c r="J308" s="133">
        <f>ROUND(I308*H308,2)</f>
        <v>0</v>
      </c>
      <c r="K308" s="134"/>
      <c r="L308" s="28"/>
      <c r="M308" s="135" t="s">
        <v>3</v>
      </c>
      <c r="N308" s="136" t="s">
        <v>41</v>
      </c>
      <c r="O308" s="137">
        <v>0.16300000000000001</v>
      </c>
      <c r="P308" s="137">
        <f>O308*H308</f>
        <v>1.2942200000000001</v>
      </c>
      <c r="Q308" s="137">
        <v>0</v>
      </c>
      <c r="R308" s="137">
        <f>Q308*H308</f>
        <v>0</v>
      </c>
      <c r="S308" s="137">
        <v>0</v>
      </c>
      <c r="T308" s="138">
        <f>S308*H308</f>
        <v>0</v>
      </c>
      <c r="AR308" s="139" t="s">
        <v>147</v>
      </c>
      <c r="AT308" s="139" t="s">
        <v>143</v>
      </c>
      <c r="AU308" s="139" t="s">
        <v>79</v>
      </c>
      <c r="AY308" s="16" t="s">
        <v>140</v>
      </c>
      <c r="BE308" s="140">
        <f>IF(N308="základní",J308,0)</f>
        <v>0</v>
      </c>
      <c r="BF308" s="140">
        <f>IF(N308="snížená",J308,0)</f>
        <v>0</v>
      </c>
      <c r="BG308" s="140">
        <f>IF(N308="zákl. přenesená",J308,0)</f>
        <v>0</v>
      </c>
      <c r="BH308" s="140">
        <f>IF(N308="sníž. přenesená",J308,0)</f>
        <v>0</v>
      </c>
      <c r="BI308" s="140">
        <f>IF(N308="nulová",J308,0)</f>
        <v>0</v>
      </c>
      <c r="BJ308" s="16" t="s">
        <v>77</v>
      </c>
      <c r="BK308" s="140">
        <f>ROUND(I308*H308,2)</f>
        <v>0</v>
      </c>
      <c r="BL308" s="16" t="s">
        <v>147</v>
      </c>
      <c r="BM308" s="139" t="s">
        <v>464</v>
      </c>
    </row>
    <row r="309" spans="2:65" s="1" customFormat="1" ht="36">
      <c r="B309" s="28"/>
      <c r="D309" s="141" t="s">
        <v>149</v>
      </c>
      <c r="F309" s="142" t="s">
        <v>465</v>
      </c>
      <c r="L309" s="28"/>
      <c r="M309" s="143"/>
      <c r="T309" s="49"/>
      <c r="AT309" s="16" t="s">
        <v>149</v>
      </c>
      <c r="AU309" s="16" t="s">
        <v>79</v>
      </c>
    </row>
    <row r="310" spans="2:65" s="11" customFormat="1" ht="25.9" customHeight="1">
      <c r="B310" s="116"/>
      <c r="D310" s="117" t="s">
        <v>69</v>
      </c>
      <c r="E310" s="118" t="s">
        <v>466</v>
      </c>
      <c r="F310" s="118" t="s">
        <v>467</v>
      </c>
      <c r="J310" s="119">
        <f>BK310</f>
        <v>0</v>
      </c>
      <c r="L310" s="116"/>
      <c r="M310" s="120"/>
      <c r="P310" s="121">
        <f>P311+P314+P344+P356+P401+P412</f>
        <v>19.437000000000001</v>
      </c>
      <c r="R310" s="121">
        <f>R311+R314+R344+R356+R401+R412</f>
        <v>0.78095285000000003</v>
      </c>
      <c r="T310" s="122">
        <f>T311+T314+T344+T356+T401+T412</f>
        <v>0</v>
      </c>
      <c r="AR310" s="117" t="s">
        <v>79</v>
      </c>
      <c r="AT310" s="123" t="s">
        <v>69</v>
      </c>
      <c r="AU310" s="123" t="s">
        <v>70</v>
      </c>
      <c r="AY310" s="117" t="s">
        <v>140</v>
      </c>
      <c r="BK310" s="124">
        <f>BK311+BK314+BK344+BK356+BK401+BK412</f>
        <v>0</v>
      </c>
    </row>
    <row r="311" spans="2:65" s="11" customFormat="1" ht="22.9" customHeight="1">
      <c r="B311" s="116"/>
      <c r="D311" s="117" t="s">
        <v>69</v>
      </c>
      <c r="E311" s="125" t="s">
        <v>468</v>
      </c>
      <c r="F311" s="125" t="s">
        <v>469</v>
      </c>
      <c r="J311" s="126">
        <f>BK311</f>
        <v>0</v>
      </c>
      <c r="L311" s="116"/>
      <c r="M311" s="120"/>
      <c r="P311" s="121">
        <f>SUM(P312:P313)</f>
        <v>0</v>
      </c>
      <c r="R311" s="121">
        <f>SUM(R312:R313)</f>
        <v>0</v>
      </c>
      <c r="T311" s="122">
        <f>SUM(T312:T313)</f>
        <v>0</v>
      </c>
      <c r="AR311" s="117" t="s">
        <v>79</v>
      </c>
      <c r="AT311" s="123" t="s">
        <v>69</v>
      </c>
      <c r="AU311" s="123" t="s">
        <v>77</v>
      </c>
      <c r="AY311" s="117" t="s">
        <v>140</v>
      </c>
      <c r="BK311" s="124">
        <f>SUM(BK312:BK313)</f>
        <v>0</v>
      </c>
    </row>
    <row r="312" spans="2:65" s="1" customFormat="1" ht="24" customHeight="1">
      <c r="B312" s="127"/>
      <c r="C312" s="128" t="s">
        <v>470</v>
      </c>
      <c r="D312" s="128" t="s">
        <v>143</v>
      </c>
      <c r="E312" s="129" t="s">
        <v>471</v>
      </c>
      <c r="F312" s="130" t="s">
        <v>472</v>
      </c>
      <c r="G312" s="131" t="s">
        <v>473</v>
      </c>
      <c r="H312" s="132"/>
      <c r="I312" s="133"/>
      <c r="J312" s="133">
        <f>ROUND(I312*H312,2)</f>
        <v>0</v>
      </c>
      <c r="K312" s="134"/>
      <c r="L312" s="28"/>
      <c r="M312" s="135" t="s">
        <v>3</v>
      </c>
      <c r="N312" s="136" t="s">
        <v>41</v>
      </c>
      <c r="O312" s="137">
        <v>0.625</v>
      </c>
      <c r="P312" s="137">
        <f>O312*H312</f>
        <v>0</v>
      </c>
      <c r="Q312" s="137">
        <v>7.0400000000000003E-3</v>
      </c>
      <c r="R312" s="137">
        <f>Q312*H312</f>
        <v>0</v>
      </c>
      <c r="S312" s="137">
        <v>0</v>
      </c>
      <c r="T312" s="138">
        <f>S312*H312</f>
        <v>0</v>
      </c>
      <c r="AR312" s="139" t="s">
        <v>221</v>
      </c>
      <c r="AT312" s="139" t="s">
        <v>143</v>
      </c>
      <c r="AU312" s="139" t="s">
        <v>79</v>
      </c>
      <c r="AY312" s="16" t="s">
        <v>140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6" t="s">
        <v>77</v>
      </c>
      <c r="BK312" s="140">
        <f>ROUND(I312*H312,2)</f>
        <v>0</v>
      </c>
      <c r="BL312" s="16" t="s">
        <v>221</v>
      </c>
      <c r="BM312" s="139" t="s">
        <v>474</v>
      </c>
    </row>
    <row r="313" spans="2:65" s="1" customFormat="1" ht="18">
      <c r="B313" s="28"/>
      <c r="D313" s="141" t="s">
        <v>149</v>
      </c>
      <c r="F313" s="142" t="s">
        <v>472</v>
      </c>
      <c r="L313" s="28"/>
      <c r="M313" s="143"/>
      <c r="T313" s="49"/>
      <c r="AT313" s="16" t="s">
        <v>149</v>
      </c>
      <c r="AU313" s="16" t="s">
        <v>79</v>
      </c>
    </row>
    <row r="314" spans="2:65" s="11" customFormat="1" ht="22.9" customHeight="1">
      <c r="B314" s="116"/>
      <c r="D314" s="117" t="s">
        <v>69</v>
      </c>
      <c r="E314" s="125" t="s">
        <v>475</v>
      </c>
      <c r="F314" s="125" t="s">
        <v>476</v>
      </c>
      <c r="J314" s="126">
        <f>BK314</f>
        <v>0</v>
      </c>
      <c r="L314" s="116"/>
      <c r="M314" s="120"/>
      <c r="P314" s="121">
        <f>SUM(P315:P343)</f>
        <v>12.637</v>
      </c>
      <c r="R314" s="121">
        <f>SUM(R315:R343)</f>
        <v>0.72655285000000003</v>
      </c>
      <c r="T314" s="122">
        <f>SUM(T315:T343)</f>
        <v>0</v>
      </c>
      <c r="AR314" s="117" t="s">
        <v>79</v>
      </c>
      <c r="AT314" s="123" t="s">
        <v>69</v>
      </c>
      <c r="AU314" s="123" t="s">
        <v>77</v>
      </c>
      <c r="AY314" s="117" t="s">
        <v>140</v>
      </c>
      <c r="BK314" s="124">
        <f>SUM(BK315:BK343)</f>
        <v>0</v>
      </c>
    </row>
    <row r="315" spans="2:65" s="1" customFormat="1" ht="16.5" customHeight="1">
      <c r="B315" s="127"/>
      <c r="C315" s="128" t="s">
        <v>477</v>
      </c>
      <c r="D315" s="128" t="s">
        <v>143</v>
      </c>
      <c r="E315" s="129" t="s">
        <v>478</v>
      </c>
      <c r="F315" s="130" t="s">
        <v>479</v>
      </c>
      <c r="G315" s="131" t="s">
        <v>156</v>
      </c>
      <c r="H315" s="250">
        <v>17</v>
      </c>
      <c r="I315" s="133"/>
      <c r="J315" s="133">
        <f>ROUND(I315*H315,2)</f>
        <v>0</v>
      </c>
      <c r="K315" s="134"/>
      <c r="L315" s="28"/>
      <c r="M315" s="135" t="s">
        <v>3</v>
      </c>
      <c r="N315" s="136" t="s">
        <v>41</v>
      </c>
      <c r="O315" s="137">
        <v>0.34100000000000003</v>
      </c>
      <c r="P315" s="137">
        <f>O315*H315</f>
        <v>5.7970000000000006</v>
      </c>
      <c r="Q315" s="137">
        <v>0</v>
      </c>
      <c r="R315" s="137">
        <f>Q315*H315</f>
        <v>0</v>
      </c>
      <c r="S315" s="137">
        <v>0</v>
      </c>
      <c r="T315" s="138">
        <f>S315*H315</f>
        <v>0</v>
      </c>
      <c r="AR315" s="139" t="s">
        <v>221</v>
      </c>
      <c r="AT315" s="139" t="s">
        <v>143</v>
      </c>
      <c r="AU315" s="139" t="s">
        <v>79</v>
      </c>
      <c r="AY315" s="16" t="s">
        <v>140</v>
      </c>
      <c r="BE315" s="140">
        <f>IF(N315="základní",J315,0)</f>
        <v>0</v>
      </c>
      <c r="BF315" s="140">
        <f>IF(N315="snížená",J315,0)</f>
        <v>0</v>
      </c>
      <c r="BG315" s="140">
        <f>IF(N315="zákl. přenesená",J315,0)</f>
        <v>0</v>
      </c>
      <c r="BH315" s="140">
        <f>IF(N315="sníž. přenesená",J315,0)</f>
        <v>0</v>
      </c>
      <c r="BI315" s="140">
        <f>IF(N315="nulová",J315,0)</f>
        <v>0</v>
      </c>
      <c r="BJ315" s="16" t="s">
        <v>77</v>
      </c>
      <c r="BK315" s="140">
        <f>ROUND(I315*H315,2)</f>
        <v>0</v>
      </c>
      <c r="BL315" s="16" t="s">
        <v>221</v>
      </c>
      <c r="BM315" s="139" t="s">
        <v>480</v>
      </c>
    </row>
    <row r="316" spans="2:65" s="1" customFormat="1">
      <c r="B316" s="28"/>
      <c r="D316" s="141" t="s">
        <v>149</v>
      </c>
      <c r="F316" s="142" t="s">
        <v>479</v>
      </c>
      <c r="L316" s="28"/>
      <c r="M316" s="143"/>
      <c r="T316" s="49"/>
      <c r="AT316" s="16" t="s">
        <v>149</v>
      </c>
      <c r="AU316" s="16" t="s">
        <v>79</v>
      </c>
    </row>
    <row r="317" spans="2:65" s="1" customFormat="1" ht="16.5" customHeight="1">
      <c r="B317" s="127"/>
      <c r="C317" s="156" t="s">
        <v>481</v>
      </c>
      <c r="D317" s="156" t="s">
        <v>359</v>
      </c>
      <c r="E317" s="157" t="s">
        <v>482</v>
      </c>
      <c r="F317" s="158" t="s">
        <v>1853</v>
      </c>
      <c r="G317" s="159" t="s">
        <v>146</v>
      </c>
      <c r="H317" s="251">
        <v>1.3109999999999999</v>
      </c>
      <c r="I317" s="161"/>
      <c r="J317" s="161">
        <f>ROUND(I317*H317,2)</f>
        <v>0</v>
      </c>
      <c r="K317" s="162"/>
      <c r="L317" s="163"/>
      <c r="M317" s="164" t="s">
        <v>3</v>
      </c>
      <c r="N317" s="165" t="s">
        <v>41</v>
      </c>
      <c r="O317" s="137">
        <v>0</v>
      </c>
      <c r="P317" s="137">
        <f>O317*H317</f>
        <v>0</v>
      </c>
      <c r="Q317" s="137">
        <v>0.55000000000000004</v>
      </c>
      <c r="R317" s="137">
        <f>Q317*H317</f>
        <v>0.72105000000000008</v>
      </c>
      <c r="S317" s="137">
        <v>0</v>
      </c>
      <c r="T317" s="138">
        <f>S317*H317</f>
        <v>0</v>
      </c>
      <c r="AR317" s="139" t="s">
        <v>274</v>
      </c>
      <c r="AT317" s="139" t="s">
        <v>359</v>
      </c>
      <c r="AU317" s="139" t="s">
        <v>79</v>
      </c>
      <c r="AY317" s="16" t="s">
        <v>140</v>
      </c>
      <c r="BE317" s="140">
        <f>IF(N317="základní",J317,0)</f>
        <v>0</v>
      </c>
      <c r="BF317" s="140">
        <f>IF(N317="snížená",J317,0)</f>
        <v>0</v>
      </c>
      <c r="BG317" s="140">
        <f>IF(N317="zákl. přenesená",J317,0)</f>
        <v>0</v>
      </c>
      <c r="BH317" s="140">
        <f>IF(N317="sníž. přenesená",J317,0)</f>
        <v>0</v>
      </c>
      <c r="BI317" s="140">
        <f>IF(N317="nulová",J317,0)</f>
        <v>0</v>
      </c>
      <c r="BJ317" s="16" t="s">
        <v>77</v>
      </c>
      <c r="BK317" s="140">
        <f>ROUND(I317*H317,2)</f>
        <v>0</v>
      </c>
      <c r="BL317" s="16" t="s">
        <v>221</v>
      </c>
      <c r="BM317" s="139" t="s">
        <v>484</v>
      </c>
    </row>
    <row r="318" spans="2:65" s="1" customFormat="1">
      <c r="B318" s="28"/>
      <c r="D318" s="141" t="s">
        <v>149</v>
      </c>
      <c r="F318" s="142" t="s">
        <v>483</v>
      </c>
      <c r="L318" s="28"/>
      <c r="M318" s="143"/>
      <c r="T318" s="49"/>
      <c r="AT318" s="16" t="s">
        <v>149</v>
      </c>
      <c r="AU318" s="16" t="s">
        <v>79</v>
      </c>
    </row>
    <row r="319" spans="2:65" s="12" customFormat="1">
      <c r="B319" s="144"/>
      <c r="D319" s="141" t="s">
        <v>151</v>
      </c>
      <c r="E319" s="145" t="s">
        <v>3</v>
      </c>
      <c r="F319" s="146" t="s">
        <v>485</v>
      </c>
      <c r="H319" s="147">
        <v>1.3109999999999999</v>
      </c>
      <c r="L319" s="144"/>
      <c r="M319" s="148"/>
      <c r="T319" s="149"/>
      <c r="AT319" s="145" t="s">
        <v>151</v>
      </c>
      <c r="AU319" s="145" t="s">
        <v>79</v>
      </c>
      <c r="AV319" s="12" t="s">
        <v>79</v>
      </c>
      <c r="AW319" s="12" t="s">
        <v>32</v>
      </c>
      <c r="AX319" s="12" t="s">
        <v>77</v>
      </c>
      <c r="AY319" s="145" t="s">
        <v>140</v>
      </c>
    </row>
    <row r="320" spans="2:65" s="1" customFormat="1" ht="24" customHeight="1">
      <c r="B320" s="127"/>
      <c r="C320" s="128" t="s">
        <v>486</v>
      </c>
      <c r="D320" s="128" t="s">
        <v>143</v>
      </c>
      <c r="E320" s="129" t="s">
        <v>487</v>
      </c>
      <c r="F320" s="130" t="s">
        <v>488</v>
      </c>
      <c r="G320" s="131" t="s">
        <v>156</v>
      </c>
      <c r="H320" s="250">
        <v>1.3109999999999999</v>
      </c>
      <c r="I320" s="133"/>
      <c r="J320" s="133">
        <f>ROUND(I320*H320,2)</f>
        <v>0</v>
      </c>
      <c r="K320" s="134"/>
      <c r="L320" s="28"/>
      <c r="M320" s="135" t="s">
        <v>3</v>
      </c>
      <c r="N320" s="136" t="s">
        <v>41</v>
      </c>
      <c r="O320" s="137">
        <v>0</v>
      </c>
      <c r="P320" s="137">
        <f>O320*H320</f>
        <v>0</v>
      </c>
      <c r="Q320" s="137">
        <v>2.0000000000000001E-4</v>
      </c>
      <c r="R320" s="137">
        <f>Q320*H320</f>
        <v>2.6219999999999998E-4</v>
      </c>
      <c r="S320" s="137">
        <v>0</v>
      </c>
      <c r="T320" s="138">
        <f>S320*H320</f>
        <v>0</v>
      </c>
      <c r="AR320" s="139" t="s">
        <v>221</v>
      </c>
      <c r="AT320" s="139" t="s">
        <v>143</v>
      </c>
      <c r="AU320" s="139" t="s">
        <v>79</v>
      </c>
      <c r="AY320" s="16" t="s">
        <v>140</v>
      </c>
      <c r="BE320" s="140">
        <f>IF(N320="základní",J320,0)</f>
        <v>0</v>
      </c>
      <c r="BF320" s="140">
        <f>IF(N320="snížená",J320,0)</f>
        <v>0</v>
      </c>
      <c r="BG320" s="140">
        <f>IF(N320="zákl. přenesená",J320,0)</f>
        <v>0</v>
      </c>
      <c r="BH320" s="140">
        <f>IF(N320="sníž. přenesená",J320,0)</f>
        <v>0</v>
      </c>
      <c r="BI320" s="140">
        <f>IF(N320="nulová",J320,0)</f>
        <v>0</v>
      </c>
      <c r="BJ320" s="16" t="s">
        <v>77</v>
      </c>
      <c r="BK320" s="140">
        <f>ROUND(I320*H320,2)</f>
        <v>0</v>
      </c>
      <c r="BL320" s="16" t="s">
        <v>221</v>
      </c>
      <c r="BM320" s="139" t="s">
        <v>489</v>
      </c>
    </row>
    <row r="321" spans="2:65" s="1" customFormat="1" ht="18">
      <c r="B321" s="28"/>
      <c r="D321" s="141" t="s">
        <v>149</v>
      </c>
      <c r="F321" s="142" t="s">
        <v>488</v>
      </c>
      <c r="L321" s="28"/>
      <c r="M321" s="143"/>
      <c r="T321" s="49"/>
      <c r="AT321" s="16" t="s">
        <v>149</v>
      </c>
      <c r="AU321" s="16" t="s">
        <v>79</v>
      </c>
    </row>
    <row r="322" spans="2:65" s="1" customFormat="1" ht="36" customHeight="1">
      <c r="B322" s="127"/>
      <c r="C322" s="128" t="s">
        <v>490</v>
      </c>
      <c r="D322" s="128" t="s">
        <v>143</v>
      </c>
      <c r="E322" s="129" t="s">
        <v>491</v>
      </c>
      <c r="F322" s="130" t="s">
        <v>492</v>
      </c>
      <c r="G322" s="131" t="s">
        <v>350</v>
      </c>
      <c r="H322" s="250">
        <v>22.5</v>
      </c>
      <c r="I322" s="133"/>
      <c r="J322" s="133">
        <f>ROUND(I322*H322,2)</f>
        <v>0</v>
      </c>
      <c r="K322" s="134"/>
      <c r="L322" s="28"/>
      <c r="M322" s="135" t="s">
        <v>3</v>
      </c>
      <c r="N322" s="136" t="s">
        <v>41</v>
      </c>
      <c r="O322" s="137">
        <v>0.30399999999999999</v>
      </c>
      <c r="P322" s="137">
        <f>O322*H322</f>
        <v>6.84</v>
      </c>
      <c r="Q322" s="137">
        <v>0</v>
      </c>
      <c r="R322" s="137">
        <f>Q322*H322</f>
        <v>0</v>
      </c>
      <c r="S322" s="137">
        <v>0</v>
      </c>
      <c r="T322" s="138">
        <f>S322*H322</f>
        <v>0</v>
      </c>
      <c r="AR322" s="139" t="s">
        <v>221</v>
      </c>
      <c r="AT322" s="139" t="s">
        <v>143</v>
      </c>
      <c r="AU322" s="139" t="s">
        <v>79</v>
      </c>
      <c r="AY322" s="16" t="s">
        <v>140</v>
      </c>
      <c r="BE322" s="140">
        <f>IF(N322="základní",J322,0)</f>
        <v>0</v>
      </c>
      <c r="BF322" s="140">
        <f>IF(N322="snížená",J322,0)</f>
        <v>0</v>
      </c>
      <c r="BG322" s="140">
        <f>IF(N322="zákl. přenesená",J322,0)</f>
        <v>0</v>
      </c>
      <c r="BH322" s="140">
        <f>IF(N322="sníž. přenesená",J322,0)</f>
        <v>0</v>
      </c>
      <c r="BI322" s="140">
        <f>IF(N322="nulová",J322,0)</f>
        <v>0</v>
      </c>
      <c r="BJ322" s="16" t="s">
        <v>77</v>
      </c>
      <c r="BK322" s="140">
        <f>ROUND(I322*H322,2)</f>
        <v>0</v>
      </c>
      <c r="BL322" s="16" t="s">
        <v>221</v>
      </c>
      <c r="BM322" s="139" t="s">
        <v>493</v>
      </c>
    </row>
    <row r="323" spans="2:65" s="1" customFormat="1" ht="18">
      <c r="B323" s="28"/>
      <c r="D323" s="141" t="s">
        <v>149</v>
      </c>
      <c r="F323" s="142" t="s">
        <v>492</v>
      </c>
      <c r="L323" s="28"/>
      <c r="M323" s="143"/>
      <c r="T323" s="49"/>
      <c r="AT323" s="16" t="s">
        <v>149</v>
      </c>
      <c r="AU323" s="16" t="s">
        <v>79</v>
      </c>
    </row>
    <row r="324" spans="2:65" s="12" customFormat="1">
      <c r="B324" s="144"/>
      <c r="D324" s="141" t="s">
        <v>151</v>
      </c>
      <c r="E324" s="145" t="s">
        <v>3</v>
      </c>
      <c r="F324" s="146" t="s">
        <v>494</v>
      </c>
      <c r="H324" s="147">
        <v>4.5</v>
      </c>
      <c r="L324" s="144"/>
      <c r="M324" s="148"/>
      <c r="T324" s="149"/>
      <c r="AT324" s="145" t="s">
        <v>151</v>
      </c>
      <c r="AU324" s="145" t="s">
        <v>79</v>
      </c>
      <c r="AV324" s="12" t="s">
        <v>79</v>
      </c>
      <c r="AW324" s="12" t="s">
        <v>32</v>
      </c>
      <c r="AX324" s="12" t="s">
        <v>70</v>
      </c>
      <c r="AY324" s="145" t="s">
        <v>140</v>
      </c>
    </row>
    <row r="325" spans="2:65" s="12" customFormat="1">
      <c r="B325" s="144"/>
      <c r="D325" s="141" t="s">
        <v>151</v>
      </c>
      <c r="E325" s="145" t="s">
        <v>3</v>
      </c>
      <c r="F325" s="146" t="s">
        <v>495</v>
      </c>
      <c r="H325" s="147">
        <v>4.5</v>
      </c>
      <c r="L325" s="144"/>
      <c r="M325" s="148"/>
      <c r="T325" s="149"/>
      <c r="AT325" s="145" t="s">
        <v>151</v>
      </c>
      <c r="AU325" s="145" t="s">
        <v>79</v>
      </c>
      <c r="AV325" s="12" t="s">
        <v>79</v>
      </c>
      <c r="AW325" s="12" t="s">
        <v>32</v>
      </c>
      <c r="AX325" s="12" t="s">
        <v>70</v>
      </c>
      <c r="AY325" s="145" t="s">
        <v>140</v>
      </c>
    </row>
    <row r="326" spans="2:65" s="12" customFormat="1">
      <c r="B326" s="144"/>
      <c r="D326" s="141" t="s">
        <v>151</v>
      </c>
      <c r="E326" s="145" t="s">
        <v>3</v>
      </c>
      <c r="F326" s="146" t="s">
        <v>496</v>
      </c>
      <c r="H326" s="147">
        <v>4.5</v>
      </c>
      <c r="L326" s="144"/>
      <c r="M326" s="148"/>
      <c r="T326" s="149"/>
      <c r="AT326" s="145" t="s">
        <v>151</v>
      </c>
      <c r="AU326" s="145" t="s">
        <v>79</v>
      </c>
      <c r="AV326" s="12" t="s">
        <v>79</v>
      </c>
      <c r="AW326" s="12" t="s">
        <v>32</v>
      </c>
      <c r="AX326" s="12" t="s">
        <v>70</v>
      </c>
      <c r="AY326" s="145" t="s">
        <v>140</v>
      </c>
    </row>
    <row r="327" spans="2:65" s="12" customFormat="1">
      <c r="B327" s="144"/>
      <c r="D327" s="141" t="s">
        <v>151</v>
      </c>
      <c r="E327" s="145" t="s">
        <v>3</v>
      </c>
      <c r="F327" s="146" t="s">
        <v>497</v>
      </c>
      <c r="H327" s="147">
        <v>4.5</v>
      </c>
      <c r="L327" s="144"/>
      <c r="M327" s="148"/>
      <c r="T327" s="149"/>
      <c r="AT327" s="145" t="s">
        <v>151</v>
      </c>
      <c r="AU327" s="145" t="s">
        <v>79</v>
      </c>
      <c r="AV327" s="12" t="s">
        <v>79</v>
      </c>
      <c r="AW327" s="12" t="s">
        <v>32</v>
      </c>
      <c r="AX327" s="12" t="s">
        <v>70</v>
      </c>
      <c r="AY327" s="145" t="s">
        <v>140</v>
      </c>
    </row>
    <row r="328" spans="2:65" s="12" customFormat="1">
      <c r="B328" s="144"/>
      <c r="D328" s="141" t="s">
        <v>151</v>
      </c>
      <c r="E328" s="145" t="s">
        <v>3</v>
      </c>
      <c r="F328" s="146" t="s">
        <v>498</v>
      </c>
      <c r="H328" s="147">
        <v>4.5</v>
      </c>
      <c r="L328" s="144"/>
      <c r="M328" s="148"/>
      <c r="T328" s="149"/>
      <c r="AT328" s="145" t="s">
        <v>151</v>
      </c>
      <c r="AU328" s="145" t="s">
        <v>79</v>
      </c>
      <c r="AV328" s="12" t="s">
        <v>79</v>
      </c>
      <c r="AW328" s="12" t="s">
        <v>32</v>
      </c>
      <c r="AX328" s="12" t="s">
        <v>70</v>
      </c>
      <c r="AY328" s="145" t="s">
        <v>140</v>
      </c>
    </row>
    <row r="329" spans="2:65" s="13" customFormat="1">
      <c r="B329" s="150"/>
      <c r="D329" s="141" t="s">
        <v>151</v>
      </c>
      <c r="E329" s="151" t="s">
        <v>3</v>
      </c>
      <c r="F329" s="152" t="s">
        <v>152</v>
      </c>
      <c r="H329" s="153">
        <v>22.5</v>
      </c>
      <c r="L329" s="150"/>
      <c r="M329" s="154"/>
      <c r="T329" s="155"/>
      <c r="AT329" s="151" t="s">
        <v>151</v>
      </c>
      <c r="AU329" s="151" t="s">
        <v>79</v>
      </c>
      <c r="AV329" s="13" t="s">
        <v>147</v>
      </c>
      <c r="AW329" s="13" t="s">
        <v>32</v>
      </c>
      <c r="AX329" s="13" t="s">
        <v>77</v>
      </c>
      <c r="AY329" s="151" t="s">
        <v>140</v>
      </c>
    </row>
    <row r="330" spans="2:65" s="1" customFormat="1" ht="16.5" customHeight="1">
      <c r="B330" s="127"/>
      <c r="C330" s="156" t="s">
        <v>499</v>
      </c>
      <c r="D330" s="156" t="s">
        <v>359</v>
      </c>
      <c r="E330" s="157" t="s">
        <v>500</v>
      </c>
      <c r="F330" s="158" t="s">
        <v>1840</v>
      </c>
      <c r="G330" s="159" t="s">
        <v>146</v>
      </c>
      <c r="H330" s="251">
        <v>1.865</v>
      </c>
      <c r="I330" s="161"/>
      <c r="J330" s="161">
        <f>ROUND(I330*H330,2)</f>
        <v>0</v>
      </c>
      <c r="K330" s="162"/>
      <c r="L330" s="163"/>
      <c r="M330" s="164" t="s">
        <v>3</v>
      </c>
      <c r="N330" s="165" t="s">
        <v>41</v>
      </c>
      <c r="O330" s="137">
        <v>0</v>
      </c>
      <c r="P330" s="137">
        <f>O330*H330</f>
        <v>0</v>
      </c>
      <c r="Q330" s="137">
        <v>0</v>
      </c>
      <c r="R330" s="137">
        <f>Q330*H330</f>
        <v>0</v>
      </c>
      <c r="S330" s="137">
        <v>0</v>
      </c>
      <c r="T330" s="138">
        <f>S330*H330</f>
        <v>0</v>
      </c>
      <c r="AR330" s="139" t="s">
        <v>274</v>
      </c>
      <c r="AT330" s="139" t="s">
        <v>359</v>
      </c>
      <c r="AU330" s="139" t="s">
        <v>79</v>
      </c>
      <c r="AY330" s="16" t="s">
        <v>140</v>
      </c>
      <c r="BE330" s="140">
        <f>IF(N330="základní",J330,0)</f>
        <v>0</v>
      </c>
      <c r="BF330" s="140">
        <f>IF(N330="snížená",J330,0)</f>
        <v>0</v>
      </c>
      <c r="BG330" s="140">
        <f>IF(N330="zákl. přenesená",J330,0)</f>
        <v>0</v>
      </c>
      <c r="BH330" s="140">
        <f>IF(N330="sníž. přenesená",J330,0)</f>
        <v>0</v>
      </c>
      <c r="BI330" s="140">
        <f>IF(N330="nulová",J330,0)</f>
        <v>0</v>
      </c>
      <c r="BJ330" s="16" t="s">
        <v>77</v>
      </c>
      <c r="BK330" s="140">
        <f>ROUND(I330*H330,2)</f>
        <v>0</v>
      </c>
      <c r="BL330" s="16" t="s">
        <v>221</v>
      </c>
      <c r="BM330" s="139" t="s">
        <v>502</v>
      </c>
    </row>
    <row r="331" spans="2:65" s="1" customFormat="1">
      <c r="B331" s="28"/>
      <c r="D331" s="141" t="s">
        <v>149</v>
      </c>
      <c r="F331" s="142" t="s">
        <v>501</v>
      </c>
      <c r="L331" s="28"/>
      <c r="M331" s="143"/>
      <c r="T331" s="49"/>
      <c r="AT331" s="16" t="s">
        <v>149</v>
      </c>
      <c r="AU331" s="16" t="s">
        <v>79</v>
      </c>
    </row>
    <row r="332" spans="2:65" s="12" customFormat="1">
      <c r="B332" s="144"/>
      <c r="D332" s="141" t="s">
        <v>151</v>
      </c>
      <c r="E332" s="145" t="s">
        <v>3</v>
      </c>
      <c r="F332" s="146" t="s">
        <v>503</v>
      </c>
      <c r="H332" s="147">
        <v>0.373</v>
      </c>
      <c r="L332" s="144"/>
      <c r="M332" s="148"/>
      <c r="T332" s="149"/>
      <c r="AT332" s="145" t="s">
        <v>151</v>
      </c>
      <c r="AU332" s="145" t="s">
        <v>79</v>
      </c>
      <c r="AV332" s="12" t="s">
        <v>79</v>
      </c>
      <c r="AW332" s="12" t="s">
        <v>32</v>
      </c>
      <c r="AX332" s="12" t="s">
        <v>70</v>
      </c>
      <c r="AY332" s="145" t="s">
        <v>140</v>
      </c>
    </row>
    <row r="333" spans="2:65" s="12" customFormat="1">
      <c r="B333" s="144"/>
      <c r="D333" s="141" t="s">
        <v>151</v>
      </c>
      <c r="E333" s="145" t="s">
        <v>3</v>
      </c>
      <c r="F333" s="146" t="s">
        <v>504</v>
      </c>
      <c r="H333" s="147">
        <v>0.373</v>
      </c>
      <c r="L333" s="144"/>
      <c r="M333" s="148"/>
      <c r="T333" s="149"/>
      <c r="AT333" s="145" t="s">
        <v>151</v>
      </c>
      <c r="AU333" s="145" t="s">
        <v>79</v>
      </c>
      <c r="AV333" s="12" t="s">
        <v>79</v>
      </c>
      <c r="AW333" s="12" t="s">
        <v>32</v>
      </c>
      <c r="AX333" s="12" t="s">
        <v>70</v>
      </c>
      <c r="AY333" s="145" t="s">
        <v>140</v>
      </c>
    </row>
    <row r="334" spans="2:65" s="12" customFormat="1">
      <c r="B334" s="144"/>
      <c r="D334" s="141" t="s">
        <v>151</v>
      </c>
      <c r="E334" s="145" t="s">
        <v>3</v>
      </c>
      <c r="F334" s="146" t="s">
        <v>505</v>
      </c>
      <c r="H334" s="147">
        <v>0.373</v>
      </c>
      <c r="L334" s="144"/>
      <c r="M334" s="148"/>
      <c r="T334" s="149"/>
      <c r="AT334" s="145" t="s">
        <v>151</v>
      </c>
      <c r="AU334" s="145" t="s">
        <v>79</v>
      </c>
      <c r="AV334" s="12" t="s">
        <v>79</v>
      </c>
      <c r="AW334" s="12" t="s">
        <v>32</v>
      </c>
      <c r="AX334" s="12" t="s">
        <v>70</v>
      </c>
      <c r="AY334" s="145" t="s">
        <v>140</v>
      </c>
    </row>
    <row r="335" spans="2:65" s="12" customFormat="1">
      <c r="B335" s="144"/>
      <c r="D335" s="141" t="s">
        <v>151</v>
      </c>
      <c r="E335" s="145" t="s">
        <v>3</v>
      </c>
      <c r="F335" s="146" t="s">
        <v>506</v>
      </c>
      <c r="H335" s="147">
        <v>0.373</v>
      </c>
      <c r="L335" s="144"/>
      <c r="M335" s="148"/>
      <c r="T335" s="149"/>
      <c r="AT335" s="145" t="s">
        <v>151</v>
      </c>
      <c r="AU335" s="145" t="s">
        <v>79</v>
      </c>
      <c r="AV335" s="12" t="s">
        <v>79</v>
      </c>
      <c r="AW335" s="12" t="s">
        <v>32</v>
      </c>
      <c r="AX335" s="12" t="s">
        <v>70</v>
      </c>
      <c r="AY335" s="145" t="s">
        <v>140</v>
      </c>
    </row>
    <row r="336" spans="2:65" s="12" customFormat="1">
      <c r="B336" s="144"/>
      <c r="D336" s="141" t="s">
        <v>151</v>
      </c>
      <c r="E336" s="145" t="s">
        <v>3</v>
      </c>
      <c r="F336" s="146" t="s">
        <v>507</v>
      </c>
      <c r="H336" s="147">
        <v>0.373</v>
      </c>
      <c r="L336" s="144"/>
      <c r="M336" s="148"/>
      <c r="T336" s="149"/>
      <c r="AT336" s="145" t="s">
        <v>151</v>
      </c>
      <c r="AU336" s="145" t="s">
        <v>79</v>
      </c>
      <c r="AV336" s="12" t="s">
        <v>79</v>
      </c>
      <c r="AW336" s="12" t="s">
        <v>32</v>
      </c>
      <c r="AX336" s="12" t="s">
        <v>70</v>
      </c>
      <c r="AY336" s="145" t="s">
        <v>140</v>
      </c>
    </row>
    <row r="337" spans="2:65" s="13" customFormat="1">
      <c r="B337" s="150"/>
      <c r="D337" s="141" t="s">
        <v>151</v>
      </c>
      <c r="E337" s="151" t="s">
        <v>3</v>
      </c>
      <c r="F337" s="152" t="s">
        <v>152</v>
      </c>
      <c r="H337" s="153">
        <v>1.865</v>
      </c>
      <c r="L337" s="150"/>
      <c r="M337" s="154"/>
      <c r="T337" s="155"/>
      <c r="AT337" s="151" t="s">
        <v>151</v>
      </c>
      <c r="AU337" s="151" t="s">
        <v>79</v>
      </c>
      <c r="AV337" s="13" t="s">
        <v>147</v>
      </c>
      <c r="AW337" s="13" t="s">
        <v>32</v>
      </c>
      <c r="AX337" s="13" t="s">
        <v>77</v>
      </c>
      <c r="AY337" s="151" t="s">
        <v>140</v>
      </c>
    </row>
    <row r="338" spans="2:65" s="1" customFormat="1" ht="24" customHeight="1">
      <c r="B338" s="127"/>
      <c r="C338" s="128" t="s">
        <v>508</v>
      </c>
      <c r="D338" s="128" t="s">
        <v>143</v>
      </c>
      <c r="E338" s="129" t="s">
        <v>509</v>
      </c>
      <c r="F338" s="130" t="s">
        <v>510</v>
      </c>
      <c r="G338" s="131" t="s">
        <v>146</v>
      </c>
      <c r="H338" s="250">
        <v>1.865</v>
      </c>
      <c r="I338" s="133"/>
      <c r="J338" s="133">
        <f>ROUND(I338*H338,2)</f>
        <v>0</v>
      </c>
      <c r="K338" s="134"/>
      <c r="L338" s="28"/>
      <c r="M338" s="135" t="s">
        <v>3</v>
      </c>
      <c r="N338" s="136" t="s">
        <v>41</v>
      </c>
      <c r="O338" s="137">
        <v>0</v>
      </c>
      <c r="P338" s="137">
        <f>O338*H338</f>
        <v>0</v>
      </c>
      <c r="Q338" s="137">
        <v>2.81E-3</v>
      </c>
      <c r="R338" s="137">
        <f>Q338*H338</f>
        <v>5.2406500000000003E-3</v>
      </c>
      <c r="S338" s="137">
        <v>0</v>
      </c>
      <c r="T338" s="138">
        <f>S338*H338</f>
        <v>0</v>
      </c>
      <c r="AR338" s="139" t="s">
        <v>221</v>
      </c>
      <c r="AT338" s="139" t="s">
        <v>143</v>
      </c>
      <c r="AU338" s="139" t="s">
        <v>79</v>
      </c>
      <c r="AY338" s="16" t="s">
        <v>140</v>
      </c>
      <c r="BE338" s="140">
        <f>IF(N338="základní",J338,0)</f>
        <v>0</v>
      </c>
      <c r="BF338" s="140">
        <f>IF(N338="snížená",J338,0)</f>
        <v>0</v>
      </c>
      <c r="BG338" s="140">
        <f>IF(N338="zákl. přenesená",J338,0)</f>
        <v>0</v>
      </c>
      <c r="BH338" s="140">
        <f>IF(N338="sníž. přenesená",J338,0)</f>
        <v>0</v>
      </c>
      <c r="BI338" s="140">
        <f>IF(N338="nulová",J338,0)</f>
        <v>0</v>
      </c>
      <c r="BJ338" s="16" t="s">
        <v>77</v>
      </c>
      <c r="BK338" s="140">
        <f>ROUND(I338*H338,2)</f>
        <v>0</v>
      </c>
      <c r="BL338" s="16" t="s">
        <v>221</v>
      </c>
      <c r="BM338" s="139" t="s">
        <v>511</v>
      </c>
    </row>
    <row r="339" spans="2:65" s="1" customFormat="1" ht="18">
      <c r="B339" s="28"/>
      <c r="D339" s="141" t="s">
        <v>149</v>
      </c>
      <c r="F339" s="142" t="s">
        <v>510</v>
      </c>
      <c r="L339" s="28"/>
      <c r="M339" s="143"/>
      <c r="T339" s="49"/>
      <c r="AT339" s="16" t="s">
        <v>149</v>
      </c>
      <c r="AU339" s="16" t="s">
        <v>79</v>
      </c>
    </row>
    <row r="340" spans="2:65" s="1" customFormat="1" ht="24" customHeight="1">
      <c r="B340" s="127"/>
      <c r="C340" s="128" t="s">
        <v>512</v>
      </c>
      <c r="D340" s="128" t="s">
        <v>143</v>
      </c>
      <c r="E340" s="129" t="s">
        <v>513</v>
      </c>
      <c r="F340" s="130" t="s">
        <v>514</v>
      </c>
      <c r="G340" s="131" t="s">
        <v>515</v>
      </c>
      <c r="H340" s="250">
        <v>941.61</v>
      </c>
      <c r="I340" s="133"/>
      <c r="J340" s="133">
        <f>ROUND(I340*H340,2)</f>
        <v>0</v>
      </c>
      <c r="K340" s="134"/>
      <c r="L340" s="28"/>
      <c r="M340" s="135" t="s">
        <v>3</v>
      </c>
      <c r="N340" s="136" t="s">
        <v>41</v>
      </c>
      <c r="O340" s="137">
        <v>0</v>
      </c>
      <c r="P340" s="137">
        <f>O340*H340</f>
        <v>0</v>
      </c>
      <c r="Q340" s="137">
        <v>0</v>
      </c>
      <c r="R340" s="137">
        <f>Q340*H340</f>
        <v>0</v>
      </c>
      <c r="S340" s="137">
        <v>0</v>
      </c>
      <c r="T340" s="138">
        <f>S340*H340</f>
        <v>0</v>
      </c>
      <c r="AR340" s="139" t="s">
        <v>221</v>
      </c>
      <c r="AT340" s="139" t="s">
        <v>143</v>
      </c>
      <c r="AU340" s="139" t="s">
        <v>79</v>
      </c>
      <c r="AY340" s="16" t="s">
        <v>140</v>
      </c>
      <c r="BE340" s="140">
        <f>IF(N340="základní",J340,0)</f>
        <v>0</v>
      </c>
      <c r="BF340" s="140">
        <f>IF(N340="snížená",J340,0)</f>
        <v>0</v>
      </c>
      <c r="BG340" s="140">
        <f>IF(N340="zákl. přenesená",J340,0)</f>
        <v>0</v>
      </c>
      <c r="BH340" s="140">
        <f>IF(N340="sníž. přenesená",J340,0)</f>
        <v>0</v>
      </c>
      <c r="BI340" s="140">
        <f>IF(N340="nulová",J340,0)</f>
        <v>0</v>
      </c>
      <c r="BJ340" s="16" t="s">
        <v>77</v>
      </c>
      <c r="BK340" s="140">
        <f>ROUND(I340*H340,2)</f>
        <v>0</v>
      </c>
      <c r="BL340" s="16" t="s">
        <v>221</v>
      </c>
      <c r="BM340" s="139" t="s">
        <v>516</v>
      </c>
    </row>
    <row r="341" spans="2:65" s="1" customFormat="1" ht="27">
      <c r="B341" s="28"/>
      <c r="D341" s="141" t="s">
        <v>149</v>
      </c>
      <c r="F341" s="142" t="s">
        <v>517</v>
      </c>
      <c r="L341" s="28"/>
      <c r="M341" s="143"/>
      <c r="T341" s="49"/>
      <c r="AT341" s="16" t="s">
        <v>149</v>
      </c>
      <c r="AU341" s="16" t="s">
        <v>79</v>
      </c>
    </row>
    <row r="342" spans="2:65" s="1" customFormat="1" ht="24" customHeight="1">
      <c r="B342" s="127"/>
      <c r="C342" s="128" t="s">
        <v>518</v>
      </c>
      <c r="D342" s="128" t="s">
        <v>143</v>
      </c>
      <c r="E342" s="129" t="s">
        <v>519</v>
      </c>
      <c r="F342" s="130" t="s">
        <v>520</v>
      </c>
      <c r="G342" s="131" t="s">
        <v>515</v>
      </c>
      <c r="H342" s="250">
        <v>941.61</v>
      </c>
      <c r="I342" s="133"/>
      <c r="J342" s="133">
        <f>ROUND(I342*H342,2)</f>
        <v>0</v>
      </c>
      <c r="K342" s="134"/>
      <c r="L342" s="28"/>
      <c r="M342" s="135" t="s">
        <v>3</v>
      </c>
      <c r="N342" s="136" t="s">
        <v>41</v>
      </c>
      <c r="O342" s="137">
        <v>0</v>
      </c>
      <c r="P342" s="137">
        <f>O342*H342</f>
        <v>0</v>
      </c>
      <c r="Q342" s="137">
        <v>0</v>
      </c>
      <c r="R342" s="137">
        <f>Q342*H342</f>
        <v>0</v>
      </c>
      <c r="S342" s="137">
        <v>0</v>
      </c>
      <c r="T342" s="138">
        <f>S342*H342</f>
        <v>0</v>
      </c>
      <c r="AR342" s="139" t="s">
        <v>221</v>
      </c>
      <c r="AT342" s="139" t="s">
        <v>143</v>
      </c>
      <c r="AU342" s="139" t="s">
        <v>79</v>
      </c>
      <c r="AY342" s="16" t="s">
        <v>140</v>
      </c>
      <c r="BE342" s="140">
        <f>IF(N342="základní",J342,0)</f>
        <v>0</v>
      </c>
      <c r="BF342" s="140">
        <f>IF(N342="snížená",J342,0)</f>
        <v>0</v>
      </c>
      <c r="BG342" s="140">
        <f>IF(N342="zákl. přenesená",J342,0)</f>
        <v>0</v>
      </c>
      <c r="BH342" s="140">
        <f>IF(N342="sníž. přenesená",J342,0)</f>
        <v>0</v>
      </c>
      <c r="BI342" s="140">
        <f>IF(N342="nulová",J342,0)</f>
        <v>0</v>
      </c>
      <c r="BJ342" s="16" t="s">
        <v>77</v>
      </c>
      <c r="BK342" s="140">
        <f>ROUND(I342*H342,2)</f>
        <v>0</v>
      </c>
      <c r="BL342" s="16" t="s">
        <v>221</v>
      </c>
      <c r="BM342" s="139" t="s">
        <v>521</v>
      </c>
    </row>
    <row r="343" spans="2:65" s="1" customFormat="1" ht="27">
      <c r="B343" s="28"/>
      <c r="D343" s="141" t="s">
        <v>149</v>
      </c>
      <c r="F343" s="142" t="s">
        <v>522</v>
      </c>
      <c r="L343" s="28"/>
      <c r="M343" s="143"/>
      <c r="T343" s="49"/>
      <c r="AT343" s="16" t="s">
        <v>149</v>
      </c>
      <c r="AU343" s="16" t="s">
        <v>79</v>
      </c>
    </row>
    <row r="344" spans="2:65" s="11" customFormat="1" ht="22.9" customHeight="1">
      <c r="B344" s="116"/>
      <c r="D344" s="117" t="s">
        <v>69</v>
      </c>
      <c r="E344" s="125" t="s">
        <v>523</v>
      </c>
      <c r="F344" s="125" t="s">
        <v>996</v>
      </c>
      <c r="J344" s="126">
        <f>BK344</f>
        <v>0</v>
      </c>
      <c r="L344" s="116"/>
      <c r="M344" s="120"/>
      <c r="P344" s="121">
        <f>SUM(P345:P355)</f>
        <v>0</v>
      </c>
      <c r="R344" s="121">
        <f>SUM(R345:R355)</f>
        <v>0</v>
      </c>
      <c r="T344" s="122">
        <f>SUM(T345:T355)</f>
        <v>0</v>
      </c>
      <c r="AR344" s="117" t="s">
        <v>79</v>
      </c>
      <c r="AT344" s="123" t="s">
        <v>69</v>
      </c>
      <c r="AU344" s="123" t="s">
        <v>77</v>
      </c>
      <c r="AY344" s="117" t="s">
        <v>140</v>
      </c>
      <c r="BK344" s="124">
        <f>SUM(BK345:BK355)</f>
        <v>0</v>
      </c>
    </row>
    <row r="345" spans="2:65" s="1" customFormat="1" ht="16.149999999999999" customHeight="1">
      <c r="B345" s="127"/>
      <c r="C345" s="128" t="s">
        <v>525</v>
      </c>
      <c r="D345" s="128" t="s">
        <v>143</v>
      </c>
      <c r="E345" s="129" t="s">
        <v>526</v>
      </c>
      <c r="F345" s="130" t="s">
        <v>1841</v>
      </c>
      <c r="G345" s="131" t="s">
        <v>219</v>
      </c>
      <c r="H345" s="250">
        <v>1</v>
      </c>
      <c r="I345" s="133"/>
      <c r="J345" s="133">
        <f>ROUND(I345*H345,2)</f>
        <v>0</v>
      </c>
      <c r="K345" s="134"/>
      <c r="L345" s="28"/>
      <c r="M345" s="135" t="s">
        <v>3</v>
      </c>
      <c r="N345" s="136" t="s">
        <v>41</v>
      </c>
      <c r="O345" s="137">
        <v>0</v>
      </c>
      <c r="P345" s="137">
        <f>O345*H345</f>
        <v>0</v>
      </c>
      <c r="Q345" s="137">
        <v>0</v>
      </c>
      <c r="R345" s="137">
        <f>Q345*H345</f>
        <v>0</v>
      </c>
      <c r="S345" s="137">
        <v>0</v>
      </c>
      <c r="T345" s="138">
        <f>S345*H345</f>
        <v>0</v>
      </c>
      <c r="AR345" s="139" t="s">
        <v>221</v>
      </c>
      <c r="AT345" s="139" t="s">
        <v>143</v>
      </c>
      <c r="AU345" s="139" t="s">
        <v>79</v>
      </c>
      <c r="AY345" s="16" t="s">
        <v>140</v>
      </c>
      <c r="BE345" s="140">
        <f>IF(N345="základní",J345,0)</f>
        <v>0</v>
      </c>
      <c r="BF345" s="140">
        <f>IF(N345="snížená",J345,0)</f>
        <v>0</v>
      </c>
      <c r="BG345" s="140">
        <f>IF(N345="zákl. přenesená",J345,0)</f>
        <v>0</v>
      </c>
      <c r="BH345" s="140">
        <f>IF(N345="sníž. přenesená",J345,0)</f>
        <v>0</v>
      </c>
      <c r="BI345" s="140">
        <f>IF(N345="nulová",J345,0)</f>
        <v>0</v>
      </c>
      <c r="BJ345" s="16" t="s">
        <v>77</v>
      </c>
      <c r="BK345" s="140">
        <f>ROUND(I345*H345,2)</f>
        <v>0</v>
      </c>
      <c r="BL345" s="16" t="s">
        <v>221</v>
      </c>
      <c r="BM345" s="139" t="s">
        <v>528</v>
      </c>
    </row>
    <row r="346" spans="2:65" s="1" customFormat="1" ht="0.65" customHeight="1">
      <c r="B346" s="28"/>
      <c r="D346" s="141" t="s">
        <v>149</v>
      </c>
      <c r="F346" s="142" t="s">
        <v>527</v>
      </c>
      <c r="L346" s="28"/>
      <c r="M346" s="143"/>
      <c r="T346" s="49"/>
      <c r="AT346" s="16" t="s">
        <v>149</v>
      </c>
      <c r="AU346" s="16" t="s">
        <v>79</v>
      </c>
    </row>
    <row r="347" spans="2:65" s="1" customFormat="1" ht="72" hidden="1">
      <c r="B347" s="28"/>
      <c r="D347" s="141" t="s">
        <v>529</v>
      </c>
      <c r="F347" s="166" t="s">
        <v>530</v>
      </c>
      <c r="L347" s="28"/>
      <c r="M347" s="143"/>
      <c r="T347" s="49"/>
      <c r="AT347" s="16" t="s">
        <v>529</v>
      </c>
      <c r="AU347" s="16" t="s">
        <v>79</v>
      </c>
    </row>
    <row r="348" spans="2:65" s="12" customFormat="1">
      <c r="B348" s="144"/>
      <c r="D348" s="141" t="s">
        <v>151</v>
      </c>
      <c r="E348" s="145" t="s">
        <v>3</v>
      </c>
      <c r="F348" s="12" t="s">
        <v>1842</v>
      </c>
      <c r="H348" s="147">
        <v>0</v>
      </c>
      <c r="L348" s="144"/>
      <c r="M348" s="148"/>
      <c r="T348" s="149"/>
      <c r="AT348" s="145" t="s">
        <v>151</v>
      </c>
      <c r="AU348" s="145" t="s">
        <v>79</v>
      </c>
      <c r="AV348" s="12" t="s">
        <v>79</v>
      </c>
      <c r="AW348" s="12" t="s">
        <v>32</v>
      </c>
      <c r="AX348" s="12" t="s">
        <v>70</v>
      </c>
      <c r="AY348" s="145" t="s">
        <v>140</v>
      </c>
    </row>
    <row r="349" spans="2:65" s="12" customFormat="1">
      <c r="B349" s="144"/>
      <c r="D349" s="141" t="s">
        <v>151</v>
      </c>
      <c r="E349" s="145" t="s">
        <v>3</v>
      </c>
      <c r="H349" s="147">
        <v>0</v>
      </c>
      <c r="L349" s="144"/>
      <c r="M349" s="148"/>
      <c r="T349" s="149"/>
      <c r="AT349" s="145" t="s">
        <v>151</v>
      </c>
      <c r="AU349" s="145" t="s">
        <v>79</v>
      </c>
      <c r="AV349" s="12" t="s">
        <v>79</v>
      </c>
      <c r="AW349" s="12" t="s">
        <v>32</v>
      </c>
      <c r="AX349" s="12" t="s">
        <v>70</v>
      </c>
      <c r="AY349" s="145" t="s">
        <v>140</v>
      </c>
    </row>
    <row r="350" spans="2:65" s="12" customFormat="1">
      <c r="B350" s="144"/>
      <c r="D350" s="141" t="s">
        <v>151</v>
      </c>
      <c r="E350" s="145" t="s">
        <v>3</v>
      </c>
      <c r="F350" s="146">
        <v>1</v>
      </c>
      <c r="H350" s="147">
        <v>1</v>
      </c>
      <c r="L350" s="144"/>
      <c r="M350" s="148"/>
      <c r="T350" s="149"/>
      <c r="AT350" s="145" t="s">
        <v>151</v>
      </c>
      <c r="AU350" s="145" t="s">
        <v>79</v>
      </c>
      <c r="AV350" s="12" t="s">
        <v>79</v>
      </c>
      <c r="AW350" s="12" t="s">
        <v>32</v>
      </c>
      <c r="AX350" s="12" t="s">
        <v>70</v>
      </c>
      <c r="AY350" s="145" t="s">
        <v>140</v>
      </c>
    </row>
    <row r="351" spans="2:65" s="13" customFormat="1">
      <c r="B351" s="150"/>
      <c r="D351" s="141" t="s">
        <v>151</v>
      </c>
      <c r="E351" s="151" t="s">
        <v>3</v>
      </c>
      <c r="F351" s="152" t="s">
        <v>152</v>
      </c>
      <c r="H351" s="153">
        <v>1</v>
      </c>
      <c r="L351" s="150"/>
      <c r="M351" s="154"/>
      <c r="T351" s="155"/>
      <c r="AT351" s="151" t="s">
        <v>151</v>
      </c>
      <c r="AU351" s="151" t="s">
        <v>79</v>
      </c>
      <c r="AV351" s="13" t="s">
        <v>147</v>
      </c>
      <c r="AW351" s="13" t="s">
        <v>32</v>
      </c>
      <c r="AX351" s="13" t="s">
        <v>77</v>
      </c>
      <c r="AY351" s="151" t="s">
        <v>140</v>
      </c>
    </row>
    <row r="352" spans="2:65" s="1" customFormat="1" ht="24" customHeight="1">
      <c r="B352" s="127"/>
      <c r="C352" s="128" t="s">
        <v>531</v>
      </c>
      <c r="D352" s="128" t="s">
        <v>143</v>
      </c>
      <c r="E352" s="129" t="s">
        <v>532</v>
      </c>
      <c r="F352" s="130" t="s">
        <v>1843</v>
      </c>
      <c r="G352" s="131" t="s">
        <v>515</v>
      </c>
      <c r="H352" s="250">
        <v>248</v>
      </c>
      <c r="I352" s="133"/>
      <c r="J352" s="133">
        <f>ROUND(I352*H352,2)</f>
        <v>0</v>
      </c>
      <c r="K352" s="134"/>
      <c r="L352" s="28"/>
      <c r="M352" s="135" t="s">
        <v>3</v>
      </c>
      <c r="N352" s="136" t="s">
        <v>41</v>
      </c>
      <c r="O352" s="137">
        <v>0</v>
      </c>
      <c r="P352" s="137">
        <f>O352*H352</f>
        <v>0</v>
      </c>
      <c r="Q352" s="137">
        <v>0</v>
      </c>
      <c r="R352" s="137">
        <f>Q352*H352</f>
        <v>0</v>
      </c>
      <c r="S352" s="137">
        <v>0</v>
      </c>
      <c r="T352" s="138">
        <f>S352*H352</f>
        <v>0</v>
      </c>
      <c r="AR352" s="139" t="s">
        <v>221</v>
      </c>
      <c r="AT352" s="139" t="s">
        <v>143</v>
      </c>
      <c r="AU352" s="139" t="s">
        <v>79</v>
      </c>
      <c r="AY352" s="16" t="s">
        <v>140</v>
      </c>
      <c r="BE352" s="140">
        <f>IF(N352="základní",J352,0)</f>
        <v>0</v>
      </c>
      <c r="BF352" s="140">
        <f>IF(N352="snížená",J352,0)</f>
        <v>0</v>
      </c>
      <c r="BG352" s="140">
        <f>IF(N352="zákl. přenesená",J352,0)</f>
        <v>0</v>
      </c>
      <c r="BH352" s="140">
        <f>IF(N352="sníž. přenesená",J352,0)</f>
        <v>0</v>
      </c>
      <c r="BI352" s="140">
        <f>IF(N352="nulová",J352,0)</f>
        <v>0</v>
      </c>
      <c r="BJ352" s="16" t="s">
        <v>77</v>
      </c>
      <c r="BK352" s="140">
        <f>ROUND(I352*H352,2)</f>
        <v>0</v>
      </c>
      <c r="BL352" s="16" t="s">
        <v>221</v>
      </c>
      <c r="BM352" s="139" t="s">
        <v>534</v>
      </c>
    </row>
    <row r="353" spans="2:65" s="1" customFormat="1" ht="27">
      <c r="B353" s="28"/>
      <c r="D353" s="141" t="s">
        <v>149</v>
      </c>
      <c r="F353" s="142" t="s">
        <v>535</v>
      </c>
      <c r="L353" s="28"/>
      <c r="M353" s="143"/>
      <c r="T353" s="49"/>
      <c r="AT353" s="16" t="s">
        <v>149</v>
      </c>
      <c r="AU353" s="16" t="s">
        <v>79</v>
      </c>
    </row>
    <row r="354" spans="2:65" s="1" customFormat="1" ht="24" customHeight="1">
      <c r="B354" s="127"/>
      <c r="C354" s="128" t="s">
        <v>536</v>
      </c>
      <c r="D354" s="128" t="s">
        <v>143</v>
      </c>
      <c r="E354" s="129" t="s">
        <v>537</v>
      </c>
      <c r="F354" s="130" t="s">
        <v>538</v>
      </c>
      <c r="G354" s="131" t="s">
        <v>515</v>
      </c>
      <c r="H354" s="250">
        <v>248</v>
      </c>
      <c r="I354" s="133"/>
      <c r="J354" s="133">
        <f>ROUND(I354*H354,2)</f>
        <v>0</v>
      </c>
      <c r="K354" s="134"/>
      <c r="L354" s="28"/>
      <c r="M354" s="135" t="s">
        <v>3</v>
      </c>
      <c r="N354" s="136" t="s">
        <v>41</v>
      </c>
      <c r="O354" s="137">
        <v>0</v>
      </c>
      <c r="P354" s="137">
        <f>O354*H354</f>
        <v>0</v>
      </c>
      <c r="Q354" s="137">
        <v>0</v>
      </c>
      <c r="R354" s="137">
        <f>Q354*H354</f>
        <v>0</v>
      </c>
      <c r="S354" s="137">
        <v>0</v>
      </c>
      <c r="T354" s="138">
        <f>S354*H354</f>
        <v>0</v>
      </c>
      <c r="AR354" s="139" t="s">
        <v>221</v>
      </c>
      <c r="AT354" s="139" t="s">
        <v>143</v>
      </c>
      <c r="AU354" s="139" t="s">
        <v>79</v>
      </c>
      <c r="AY354" s="16" t="s">
        <v>140</v>
      </c>
      <c r="BE354" s="140">
        <f>IF(N354="základní",J354,0)</f>
        <v>0</v>
      </c>
      <c r="BF354" s="140">
        <f>IF(N354="snížená",J354,0)</f>
        <v>0</v>
      </c>
      <c r="BG354" s="140">
        <f>IF(N354="zákl. přenesená",J354,0)</f>
        <v>0</v>
      </c>
      <c r="BH354" s="140">
        <f>IF(N354="sníž. přenesená",J354,0)</f>
        <v>0</v>
      </c>
      <c r="BI354" s="140">
        <f>IF(N354="nulová",J354,0)</f>
        <v>0</v>
      </c>
      <c r="BJ354" s="16" t="s">
        <v>77</v>
      </c>
      <c r="BK354" s="140">
        <f>ROUND(I354*H354,2)</f>
        <v>0</v>
      </c>
      <c r="BL354" s="16" t="s">
        <v>221</v>
      </c>
      <c r="BM354" s="139" t="s">
        <v>539</v>
      </c>
    </row>
    <row r="355" spans="2:65" s="1" customFormat="1" ht="27">
      <c r="B355" s="28"/>
      <c r="D355" s="141" t="s">
        <v>149</v>
      </c>
      <c r="F355" s="142" t="s">
        <v>540</v>
      </c>
      <c r="L355" s="28"/>
      <c r="M355" s="143"/>
      <c r="T355" s="49"/>
      <c r="AT355" s="16" t="s">
        <v>149</v>
      </c>
      <c r="AU355" s="16" t="s">
        <v>79</v>
      </c>
    </row>
    <row r="356" spans="2:65" s="11" customFormat="1" ht="22.9" customHeight="1">
      <c r="B356" s="116"/>
      <c r="D356" s="117" t="s">
        <v>69</v>
      </c>
      <c r="E356" s="125" t="s">
        <v>541</v>
      </c>
      <c r="F356" s="125" t="s">
        <v>542</v>
      </c>
      <c r="J356" s="126">
        <f>BK356</f>
        <v>0</v>
      </c>
      <c r="L356" s="116"/>
      <c r="M356" s="120"/>
      <c r="P356" s="121">
        <f>SUM(P357:P400)</f>
        <v>0</v>
      </c>
      <c r="R356" s="121">
        <f>SUM(R357:R400)</f>
        <v>0</v>
      </c>
      <c r="T356" s="122">
        <f>SUM(T357:T400)</f>
        <v>0</v>
      </c>
      <c r="AR356" s="117" t="s">
        <v>79</v>
      </c>
      <c r="AT356" s="123" t="s">
        <v>69</v>
      </c>
      <c r="AU356" s="123" t="s">
        <v>77</v>
      </c>
      <c r="AY356" s="117" t="s">
        <v>140</v>
      </c>
      <c r="BK356" s="124">
        <f>SUM(BK357:BK400)</f>
        <v>0</v>
      </c>
    </row>
    <row r="357" spans="2:65" s="1" customFormat="1" ht="24" customHeight="1">
      <c r="B357" s="127"/>
      <c r="C357" s="128" t="s">
        <v>543</v>
      </c>
      <c r="D357" s="128" t="s">
        <v>143</v>
      </c>
      <c r="E357" s="129" t="s">
        <v>544</v>
      </c>
      <c r="F357" s="130" t="s">
        <v>545</v>
      </c>
      <c r="G357" s="131" t="s">
        <v>473</v>
      </c>
      <c r="H357" s="132"/>
      <c r="I357" s="133"/>
      <c r="J357" s="133">
        <f>ROUND(I357*H357,2)</f>
        <v>0</v>
      </c>
      <c r="K357" s="134"/>
      <c r="L357" s="28"/>
      <c r="M357" s="135" t="s">
        <v>3</v>
      </c>
      <c r="N357" s="136" t="s">
        <v>41</v>
      </c>
      <c r="O357" s="137">
        <v>0</v>
      </c>
      <c r="P357" s="137">
        <f>O357*H357</f>
        <v>0</v>
      </c>
      <c r="Q357" s="137">
        <v>0</v>
      </c>
      <c r="R357" s="137">
        <f>Q357*H357</f>
        <v>0</v>
      </c>
      <c r="S357" s="137">
        <v>0</v>
      </c>
      <c r="T357" s="138">
        <f>S357*H357</f>
        <v>0</v>
      </c>
      <c r="AR357" s="139" t="s">
        <v>221</v>
      </c>
      <c r="AT357" s="139" t="s">
        <v>143</v>
      </c>
      <c r="AU357" s="139" t="s">
        <v>79</v>
      </c>
      <c r="AY357" s="16" t="s">
        <v>140</v>
      </c>
      <c r="BE357" s="140">
        <f>IF(N357="základní",J357,0)</f>
        <v>0</v>
      </c>
      <c r="BF357" s="140">
        <f>IF(N357="snížená",J357,0)</f>
        <v>0</v>
      </c>
      <c r="BG357" s="140">
        <f>IF(N357="zákl. přenesená",J357,0)</f>
        <v>0</v>
      </c>
      <c r="BH357" s="140">
        <f>IF(N357="sníž. přenesená",J357,0)</f>
        <v>0</v>
      </c>
      <c r="BI357" s="140">
        <f>IF(N357="nulová",J357,0)</f>
        <v>0</v>
      </c>
      <c r="BJ357" s="16" t="s">
        <v>77</v>
      </c>
      <c r="BK357" s="140">
        <f>ROUND(I357*H357,2)</f>
        <v>0</v>
      </c>
      <c r="BL357" s="16" t="s">
        <v>221</v>
      </c>
      <c r="BM357" s="139" t="s">
        <v>546</v>
      </c>
    </row>
    <row r="358" spans="2:65" s="1" customFormat="1" ht="18">
      <c r="B358" s="28"/>
      <c r="D358" s="141" t="s">
        <v>149</v>
      </c>
      <c r="F358" s="142" t="s">
        <v>545</v>
      </c>
      <c r="L358" s="28"/>
      <c r="M358" s="143"/>
      <c r="T358" s="49"/>
      <c r="AT358" s="16" t="s">
        <v>149</v>
      </c>
      <c r="AU358" s="16" t="s">
        <v>79</v>
      </c>
    </row>
    <row r="359" spans="2:65" s="1" customFormat="1" ht="36" customHeight="1">
      <c r="B359" s="127"/>
      <c r="C359" s="128" t="s">
        <v>547</v>
      </c>
      <c r="D359" s="128" t="s">
        <v>143</v>
      </c>
      <c r="E359" s="129" t="s">
        <v>548</v>
      </c>
      <c r="F359" s="130" t="s">
        <v>549</v>
      </c>
      <c r="G359" s="131" t="s">
        <v>473</v>
      </c>
      <c r="H359" s="132"/>
      <c r="I359" s="133"/>
      <c r="J359" s="133">
        <f>ROUND(I359*H359,2)</f>
        <v>0</v>
      </c>
      <c r="K359" s="134"/>
      <c r="L359" s="28"/>
      <c r="M359" s="135" t="s">
        <v>3</v>
      </c>
      <c r="N359" s="136" t="s">
        <v>41</v>
      </c>
      <c r="O359" s="137">
        <v>0</v>
      </c>
      <c r="P359" s="137">
        <f>O359*H359</f>
        <v>0</v>
      </c>
      <c r="Q359" s="137">
        <v>0</v>
      </c>
      <c r="R359" s="137">
        <f>Q359*H359</f>
        <v>0</v>
      </c>
      <c r="S359" s="137">
        <v>0</v>
      </c>
      <c r="T359" s="138">
        <f>S359*H359</f>
        <v>0</v>
      </c>
      <c r="AR359" s="139" t="s">
        <v>221</v>
      </c>
      <c r="AT359" s="139" t="s">
        <v>143</v>
      </c>
      <c r="AU359" s="139" t="s">
        <v>79</v>
      </c>
      <c r="AY359" s="16" t="s">
        <v>140</v>
      </c>
      <c r="BE359" s="140">
        <f>IF(N359="základní",J359,0)</f>
        <v>0</v>
      </c>
      <c r="BF359" s="140">
        <f>IF(N359="snížená",J359,0)</f>
        <v>0</v>
      </c>
      <c r="BG359" s="140">
        <f>IF(N359="zákl. přenesená",J359,0)</f>
        <v>0</v>
      </c>
      <c r="BH359" s="140">
        <f>IF(N359="sníž. přenesená",J359,0)</f>
        <v>0</v>
      </c>
      <c r="BI359" s="140">
        <f>IF(N359="nulová",J359,0)</f>
        <v>0</v>
      </c>
      <c r="BJ359" s="16" t="s">
        <v>77</v>
      </c>
      <c r="BK359" s="140">
        <f>ROUND(I359*H359,2)</f>
        <v>0</v>
      </c>
      <c r="BL359" s="16" t="s">
        <v>221</v>
      </c>
      <c r="BM359" s="139" t="s">
        <v>550</v>
      </c>
    </row>
    <row r="360" spans="2:65" s="1" customFormat="1" ht="18">
      <c r="B360" s="28"/>
      <c r="D360" s="141" t="s">
        <v>149</v>
      </c>
      <c r="F360" s="142" t="s">
        <v>549</v>
      </c>
      <c r="L360" s="28"/>
      <c r="M360" s="143"/>
      <c r="T360" s="49"/>
      <c r="AT360" s="16" t="s">
        <v>149</v>
      </c>
      <c r="AU360" s="16" t="s">
        <v>79</v>
      </c>
    </row>
    <row r="361" spans="2:65" s="1" customFormat="1" ht="24" customHeight="1">
      <c r="B361" s="127"/>
      <c r="C361" s="128" t="s">
        <v>551</v>
      </c>
      <c r="D361" s="128" t="s">
        <v>143</v>
      </c>
      <c r="E361" s="129" t="s">
        <v>552</v>
      </c>
      <c r="F361" s="130" t="s">
        <v>553</v>
      </c>
      <c r="G361" s="131" t="s">
        <v>473</v>
      </c>
      <c r="H361" s="132"/>
      <c r="I361" s="133"/>
      <c r="J361" s="133">
        <f>ROUND(I361*H361,2)</f>
        <v>0</v>
      </c>
      <c r="K361" s="134"/>
      <c r="L361" s="28"/>
      <c r="M361" s="135" t="s">
        <v>3</v>
      </c>
      <c r="N361" s="136" t="s">
        <v>41</v>
      </c>
      <c r="O361" s="137">
        <v>0</v>
      </c>
      <c r="P361" s="137">
        <f>O361*H361</f>
        <v>0</v>
      </c>
      <c r="Q361" s="137">
        <v>0</v>
      </c>
      <c r="R361" s="137">
        <f>Q361*H361</f>
        <v>0</v>
      </c>
      <c r="S361" s="137">
        <v>0</v>
      </c>
      <c r="T361" s="138">
        <f>S361*H361</f>
        <v>0</v>
      </c>
      <c r="AR361" s="139" t="s">
        <v>221</v>
      </c>
      <c r="AT361" s="139" t="s">
        <v>143</v>
      </c>
      <c r="AU361" s="139" t="s">
        <v>79</v>
      </c>
      <c r="AY361" s="16" t="s">
        <v>140</v>
      </c>
      <c r="BE361" s="140">
        <f>IF(N361="základní",J361,0)</f>
        <v>0</v>
      </c>
      <c r="BF361" s="140">
        <f>IF(N361="snížená",J361,0)</f>
        <v>0</v>
      </c>
      <c r="BG361" s="140">
        <f>IF(N361="zákl. přenesená",J361,0)</f>
        <v>0</v>
      </c>
      <c r="BH361" s="140">
        <f>IF(N361="sníž. přenesená",J361,0)</f>
        <v>0</v>
      </c>
      <c r="BI361" s="140">
        <f>IF(N361="nulová",J361,0)</f>
        <v>0</v>
      </c>
      <c r="BJ361" s="16" t="s">
        <v>77</v>
      </c>
      <c r="BK361" s="140">
        <f>ROUND(I361*H361,2)</f>
        <v>0</v>
      </c>
      <c r="BL361" s="16" t="s">
        <v>221</v>
      </c>
      <c r="BM361" s="139" t="s">
        <v>554</v>
      </c>
    </row>
    <row r="362" spans="2:65" s="1" customFormat="1" ht="18">
      <c r="B362" s="28"/>
      <c r="D362" s="141" t="s">
        <v>149</v>
      </c>
      <c r="F362" s="142" t="s">
        <v>553</v>
      </c>
      <c r="L362" s="28"/>
      <c r="M362" s="143"/>
      <c r="T362" s="49"/>
      <c r="AT362" s="16" t="s">
        <v>149</v>
      </c>
      <c r="AU362" s="16" t="s">
        <v>79</v>
      </c>
    </row>
    <row r="363" spans="2:65" s="1" customFormat="1" ht="24" customHeight="1">
      <c r="B363" s="127"/>
      <c r="C363" s="128" t="s">
        <v>555</v>
      </c>
      <c r="D363" s="128" t="s">
        <v>143</v>
      </c>
      <c r="E363" s="129" t="s">
        <v>556</v>
      </c>
      <c r="F363" s="130" t="s">
        <v>553</v>
      </c>
      <c r="G363" s="131" t="s">
        <v>473</v>
      </c>
      <c r="H363" s="132"/>
      <c r="I363" s="133"/>
      <c r="J363" s="133">
        <f>ROUND(I363*H363,2)</f>
        <v>0</v>
      </c>
      <c r="K363" s="134"/>
      <c r="L363" s="28"/>
      <c r="M363" s="135" t="s">
        <v>3</v>
      </c>
      <c r="N363" s="136" t="s">
        <v>41</v>
      </c>
      <c r="O363" s="137">
        <v>0</v>
      </c>
      <c r="P363" s="137">
        <f>O363*H363</f>
        <v>0</v>
      </c>
      <c r="Q363" s="137">
        <v>0</v>
      </c>
      <c r="R363" s="137">
        <f>Q363*H363</f>
        <v>0</v>
      </c>
      <c r="S363" s="137">
        <v>0</v>
      </c>
      <c r="T363" s="138">
        <f>S363*H363</f>
        <v>0</v>
      </c>
      <c r="AR363" s="139" t="s">
        <v>221</v>
      </c>
      <c r="AT363" s="139" t="s">
        <v>143</v>
      </c>
      <c r="AU363" s="139" t="s">
        <v>79</v>
      </c>
      <c r="AY363" s="16" t="s">
        <v>140</v>
      </c>
      <c r="BE363" s="140">
        <f>IF(N363="základní",J363,0)</f>
        <v>0</v>
      </c>
      <c r="BF363" s="140">
        <f>IF(N363="snížená",J363,0)</f>
        <v>0</v>
      </c>
      <c r="BG363" s="140">
        <f>IF(N363="zákl. přenesená",J363,0)</f>
        <v>0</v>
      </c>
      <c r="BH363" s="140">
        <f>IF(N363="sníž. přenesená",J363,0)</f>
        <v>0</v>
      </c>
      <c r="BI363" s="140">
        <f>IF(N363="nulová",J363,0)</f>
        <v>0</v>
      </c>
      <c r="BJ363" s="16" t="s">
        <v>77</v>
      </c>
      <c r="BK363" s="140">
        <f>ROUND(I363*H363,2)</f>
        <v>0</v>
      </c>
      <c r="BL363" s="16" t="s">
        <v>221</v>
      </c>
      <c r="BM363" s="139" t="s">
        <v>557</v>
      </c>
    </row>
    <row r="364" spans="2:65" s="1" customFormat="1" ht="18">
      <c r="B364" s="28"/>
      <c r="D364" s="141" t="s">
        <v>149</v>
      </c>
      <c r="F364" s="142" t="s">
        <v>553</v>
      </c>
      <c r="L364" s="28"/>
      <c r="M364" s="143"/>
      <c r="T364" s="49"/>
      <c r="AT364" s="16" t="s">
        <v>149</v>
      </c>
      <c r="AU364" s="16" t="s">
        <v>79</v>
      </c>
    </row>
    <row r="365" spans="2:65" s="1" customFormat="1" ht="24" customHeight="1">
      <c r="B365" s="127"/>
      <c r="C365" s="128" t="s">
        <v>558</v>
      </c>
      <c r="D365" s="128" t="s">
        <v>143</v>
      </c>
      <c r="E365" s="129" t="s">
        <v>559</v>
      </c>
      <c r="F365" s="130" t="s">
        <v>560</v>
      </c>
      <c r="G365" s="131" t="s">
        <v>473</v>
      </c>
      <c r="H365" s="132"/>
      <c r="I365" s="133"/>
      <c r="J365" s="133">
        <f>ROUND(I365*H365,2)</f>
        <v>0</v>
      </c>
      <c r="K365" s="134"/>
      <c r="L365" s="28"/>
      <c r="M365" s="135" t="s">
        <v>3</v>
      </c>
      <c r="N365" s="136" t="s">
        <v>41</v>
      </c>
      <c r="O365" s="137">
        <v>0</v>
      </c>
      <c r="P365" s="137">
        <f>O365*H365</f>
        <v>0</v>
      </c>
      <c r="Q365" s="137">
        <v>0</v>
      </c>
      <c r="R365" s="137">
        <f>Q365*H365</f>
        <v>0</v>
      </c>
      <c r="S365" s="137">
        <v>0</v>
      </c>
      <c r="T365" s="138">
        <f>S365*H365</f>
        <v>0</v>
      </c>
      <c r="AR365" s="139" t="s">
        <v>221</v>
      </c>
      <c r="AT365" s="139" t="s">
        <v>143</v>
      </c>
      <c r="AU365" s="139" t="s">
        <v>79</v>
      </c>
      <c r="AY365" s="16" t="s">
        <v>140</v>
      </c>
      <c r="BE365" s="140">
        <f>IF(N365="základní",J365,0)</f>
        <v>0</v>
      </c>
      <c r="BF365" s="140">
        <f>IF(N365="snížená",J365,0)</f>
        <v>0</v>
      </c>
      <c r="BG365" s="140">
        <f>IF(N365="zákl. přenesená",J365,0)</f>
        <v>0</v>
      </c>
      <c r="BH365" s="140">
        <f>IF(N365="sníž. přenesená",J365,0)</f>
        <v>0</v>
      </c>
      <c r="BI365" s="140">
        <f>IF(N365="nulová",J365,0)</f>
        <v>0</v>
      </c>
      <c r="BJ365" s="16" t="s">
        <v>77</v>
      </c>
      <c r="BK365" s="140">
        <f>ROUND(I365*H365,2)</f>
        <v>0</v>
      </c>
      <c r="BL365" s="16" t="s">
        <v>221</v>
      </c>
      <c r="BM365" s="139" t="s">
        <v>561</v>
      </c>
    </row>
    <row r="366" spans="2:65" s="1" customFormat="1" ht="18">
      <c r="B366" s="28"/>
      <c r="D366" s="141" t="s">
        <v>149</v>
      </c>
      <c r="F366" s="142" t="s">
        <v>560</v>
      </c>
      <c r="L366" s="28"/>
      <c r="M366" s="143"/>
      <c r="T366" s="49"/>
      <c r="AT366" s="16" t="s">
        <v>149</v>
      </c>
      <c r="AU366" s="16" t="s">
        <v>79</v>
      </c>
    </row>
    <row r="367" spans="2:65" s="1" customFormat="1" ht="36" customHeight="1">
      <c r="B367" s="127"/>
      <c r="C367" s="128" t="s">
        <v>562</v>
      </c>
      <c r="D367" s="128" t="s">
        <v>143</v>
      </c>
      <c r="E367" s="129" t="s">
        <v>563</v>
      </c>
      <c r="F367" s="130" t="s">
        <v>564</v>
      </c>
      <c r="G367" s="131" t="s">
        <v>473</v>
      </c>
      <c r="H367" s="132"/>
      <c r="I367" s="133"/>
      <c r="J367" s="133">
        <f>ROUND(I367*H367,2)</f>
        <v>0</v>
      </c>
      <c r="K367" s="134"/>
      <c r="L367" s="28"/>
      <c r="M367" s="135" t="s">
        <v>3</v>
      </c>
      <c r="N367" s="136" t="s">
        <v>41</v>
      </c>
      <c r="O367" s="137">
        <v>0</v>
      </c>
      <c r="P367" s="137">
        <f>O367*H367</f>
        <v>0</v>
      </c>
      <c r="Q367" s="137">
        <v>0</v>
      </c>
      <c r="R367" s="137">
        <f>Q367*H367</f>
        <v>0</v>
      </c>
      <c r="S367" s="137">
        <v>0</v>
      </c>
      <c r="T367" s="138">
        <f>S367*H367</f>
        <v>0</v>
      </c>
      <c r="AR367" s="139" t="s">
        <v>221</v>
      </c>
      <c r="AT367" s="139" t="s">
        <v>143</v>
      </c>
      <c r="AU367" s="139" t="s">
        <v>79</v>
      </c>
      <c r="AY367" s="16" t="s">
        <v>140</v>
      </c>
      <c r="BE367" s="140">
        <f>IF(N367="základní",J367,0)</f>
        <v>0</v>
      </c>
      <c r="BF367" s="140">
        <f>IF(N367="snížená",J367,0)</f>
        <v>0</v>
      </c>
      <c r="BG367" s="140">
        <f>IF(N367="zákl. přenesená",J367,0)</f>
        <v>0</v>
      </c>
      <c r="BH367" s="140">
        <f>IF(N367="sníž. přenesená",J367,0)</f>
        <v>0</v>
      </c>
      <c r="BI367" s="140">
        <f>IF(N367="nulová",J367,0)</f>
        <v>0</v>
      </c>
      <c r="BJ367" s="16" t="s">
        <v>77</v>
      </c>
      <c r="BK367" s="140">
        <f>ROUND(I367*H367,2)</f>
        <v>0</v>
      </c>
      <c r="BL367" s="16" t="s">
        <v>221</v>
      </c>
      <c r="BM367" s="139" t="s">
        <v>565</v>
      </c>
    </row>
    <row r="368" spans="2:65" s="1" customFormat="1" ht="27">
      <c r="B368" s="28"/>
      <c r="D368" s="141" t="s">
        <v>149</v>
      </c>
      <c r="F368" s="142" t="s">
        <v>564</v>
      </c>
      <c r="L368" s="28"/>
      <c r="M368" s="143"/>
      <c r="T368" s="49"/>
      <c r="AT368" s="16" t="s">
        <v>149</v>
      </c>
      <c r="AU368" s="16" t="s">
        <v>79</v>
      </c>
    </row>
    <row r="369" spans="2:65" s="1" customFormat="1" ht="36" customHeight="1">
      <c r="B369" s="127"/>
      <c r="C369" s="128" t="s">
        <v>566</v>
      </c>
      <c r="D369" s="128" t="s">
        <v>143</v>
      </c>
      <c r="E369" s="129" t="s">
        <v>567</v>
      </c>
      <c r="F369" s="130" t="s">
        <v>568</v>
      </c>
      <c r="G369" s="131" t="s">
        <v>473</v>
      </c>
      <c r="H369" s="132"/>
      <c r="I369" s="133"/>
      <c r="J369" s="133">
        <f>ROUND(I369*H369,2)</f>
        <v>0</v>
      </c>
      <c r="K369" s="134"/>
      <c r="L369" s="28"/>
      <c r="M369" s="135" t="s">
        <v>3</v>
      </c>
      <c r="N369" s="136" t="s">
        <v>41</v>
      </c>
      <c r="O369" s="137">
        <v>0</v>
      </c>
      <c r="P369" s="137">
        <f>O369*H369</f>
        <v>0</v>
      </c>
      <c r="Q369" s="137">
        <v>0</v>
      </c>
      <c r="R369" s="137">
        <f>Q369*H369</f>
        <v>0</v>
      </c>
      <c r="S369" s="137">
        <v>0</v>
      </c>
      <c r="T369" s="138">
        <f>S369*H369</f>
        <v>0</v>
      </c>
      <c r="AR369" s="139" t="s">
        <v>221</v>
      </c>
      <c r="AT369" s="139" t="s">
        <v>143</v>
      </c>
      <c r="AU369" s="139" t="s">
        <v>79</v>
      </c>
      <c r="AY369" s="16" t="s">
        <v>140</v>
      </c>
      <c r="BE369" s="140">
        <f>IF(N369="základní",J369,0)</f>
        <v>0</v>
      </c>
      <c r="BF369" s="140">
        <f>IF(N369="snížená",J369,0)</f>
        <v>0</v>
      </c>
      <c r="BG369" s="140">
        <f>IF(N369="zákl. přenesená",J369,0)</f>
        <v>0</v>
      </c>
      <c r="BH369" s="140">
        <f>IF(N369="sníž. přenesená",J369,0)</f>
        <v>0</v>
      </c>
      <c r="BI369" s="140">
        <f>IF(N369="nulová",J369,0)</f>
        <v>0</v>
      </c>
      <c r="BJ369" s="16" t="s">
        <v>77</v>
      </c>
      <c r="BK369" s="140">
        <f>ROUND(I369*H369,2)</f>
        <v>0</v>
      </c>
      <c r="BL369" s="16" t="s">
        <v>221</v>
      </c>
      <c r="BM369" s="139" t="s">
        <v>569</v>
      </c>
    </row>
    <row r="370" spans="2:65" s="1" customFormat="1" ht="18">
      <c r="B370" s="28"/>
      <c r="D370" s="141" t="s">
        <v>149</v>
      </c>
      <c r="F370" s="142" t="s">
        <v>568</v>
      </c>
      <c r="L370" s="28"/>
      <c r="M370" s="143"/>
      <c r="T370" s="49"/>
      <c r="AT370" s="16" t="s">
        <v>149</v>
      </c>
      <c r="AU370" s="16" t="s">
        <v>79</v>
      </c>
    </row>
    <row r="371" spans="2:65" s="1" customFormat="1" ht="24" customHeight="1">
      <c r="B371" s="127"/>
      <c r="C371" s="128" t="s">
        <v>570</v>
      </c>
      <c r="D371" s="128" t="s">
        <v>143</v>
      </c>
      <c r="E371" s="129" t="s">
        <v>571</v>
      </c>
      <c r="F371" s="130" t="s">
        <v>572</v>
      </c>
      <c r="G371" s="131" t="s">
        <v>156</v>
      </c>
      <c r="H371" s="132"/>
      <c r="I371" s="133"/>
      <c r="J371" s="133">
        <f>ROUND(I371*H371,2)</f>
        <v>0</v>
      </c>
      <c r="K371" s="134"/>
      <c r="L371" s="28"/>
      <c r="M371" s="135" t="s">
        <v>3</v>
      </c>
      <c r="N371" s="136" t="s">
        <v>41</v>
      </c>
      <c r="O371" s="137">
        <v>0</v>
      </c>
      <c r="P371" s="137">
        <f>O371*H371</f>
        <v>0</v>
      </c>
      <c r="Q371" s="137">
        <v>0</v>
      </c>
      <c r="R371" s="137">
        <f>Q371*H371</f>
        <v>0</v>
      </c>
      <c r="S371" s="137">
        <v>0</v>
      </c>
      <c r="T371" s="138">
        <f>S371*H371</f>
        <v>0</v>
      </c>
      <c r="AR371" s="139" t="s">
        <v>221</v>
      </c>
      <c r="AT371" s="139" t="s">
        <v>143</v>
      </c>
      <c r="AU371" s="139" t="s">
        <v>79</v>
      </c>
      <c r="AY371" s="16" t="s">
        <v>140</v>
      </c>
      <c r="BE371" s="140">
        <f>IF(N371="základní",J371,0)</f>
        <v>0</v>
      </c>
      <c r="BF371" s="140">
        <f>IF(N371="snížená",J371,0)</f>
        <v>0</v>
      </c>
      <c r="BG371" s="140">
        <f>IF(N371="zákl. přenesená",J371,0)</f>
        <v>0</v>
      </c>
      <c r="BH371" s="140">
        <f>IF(N371="sníž. přenesená",J371,0)</f>
        <v>0</v>
      </c>
      <c r="BI371" s="140">
        <f>IF(N371="nulová",J371,0)</f>
        <v>0</v>
      </c>
      <c r="BJ371" s="16" t="s">
        <v>77</v>
      </c>
      <c r="BK371" s="140">
        <f>ROUND(I371*H371,2)</f>
        <v>0</v>
      </c>
      <c r="BL371" s="16" t="s">
        <v>221</v>
      </c>
      <c r="BM371" s="139" t="s">
        <v>573</v>
      </c>
    </row>
    <row r="372" spans="2:65" s="1" customFormat="1" ht="18">
      <c r="B372" s="28"/>
      <c r="D372" s="141" t="s">
        <v>149</v>
      </c>
      <c r="F372" s="142" t="s">
        <v>572</v>
      </c>
      <c r="L372" s="28"/>
      <c r="M372" s="143"/>
      <c r="T372" s="49"/>
      <c r="AT372" s="16" t="s">
        <v>149</v>
      </c>
      <c r="AU372" s="16" t="s">
        <v>79</v>
      </c>
    </row>
    <row r="373" spans="2:65" s="1" customFormat="1" ht="24" customHeight="1">
      <c r="B373" s="127"/>
      <c r="C373" s="128" t="s">
        <v>574</v>
      </c>
      <c r="D373" s="128" t="s">
        <v>143</v>
      </c>
      <c r="E373" s="129" t="s">
        <v>575</v>
      </c>
      <c r="F373" s="130" t="s">
        <v>576</v>
      </c>
      <c r="G373" s="131" t="s">
        <v>473</v>
      </c>
      <c r="H373" s="132"/>
      <c r="I373" s="133"/>
      <c r="J373" s="133">
        <f>ROUND(I373*H373,2)</f>
        <v>0</v>
      </c>
      <c r="K373" s="134"/>
      <c r="L373" s="28"/>
      <c r="M373" s="135" t="s">
        <v>3</v>
      </c>
      <c r="N373" s="136" t="s">
        <v>41</v>
      </c>
      <c r="O373" s="137">
        <v>0</v>
      </c>
      <c r="P373" s="137">
        <f>O373*H373</f>
        <v>0</v>
      </c>
      <c r="Q373" s="137">
        <v>0</v>
      </c>
      <c r="R373" s="137">
        <f>Q373*H373</f>
        <v>0</v>
      </c>
      <c r="S373" s="137">
        <v>0</v>
      </c>
      <c r="T373" s="138">
        <f>S373*H373</f>
        <v>0</v>
      </c>
      <c r="AR373" s="139" t="s">
        <v>221</v>
      </c>
      <c r="AT373" s="139" t="s">
        <v>143</v>
      </c>
      <c r="AU373" s="139" t="s">
        <v>79</v>
      </c>
      <c r="AY373" s="16" t="s">
        <v>140</v>
      </c>
      <c r="BE373" s="140">
        <f>IF(N373="základní",J373,0)</f>
        <v>0</v>
      </c>
      <c r="BF373" s="140">
        <f>IF(N373="snížená",J373,0)</f>
        <v>0</v>
      </c>
      <c r="BG373" s="140">
        <f>IF(N373="zákl. přenesená",J373,0)</f>
        <v>0</v>
      </c>
      <c r="BH373" s="140">
        <f>IF(N373="sníž. přenesená",J373,0)</f>
        <v>0</v>
      </c>
      <c r="BI373" s="140">
        <f>IF(N373="nulová",J373,0)</f>
        <v>0</v>
      </c>
      <c r="BJ373" s="16" t="s">
        <v>77</v>
      </c>
      <c r="BK373" s="140">
        <f>ROUND(I373*H373,2)</f>
        <v>0</v>
      </c>
      <c r="BL373" s="16" t="s">
        <v>221</v>
      </c>
      <c r="BM373" s="139" t="s">
        <v>577</v>
      </c>
    </row>
    <row r="374" spans="2:65" s="1" customFormat="1" ht="18">
      <c r="B374" s="28"/>
      <c r="D374" s="141" t="s">
        <v>149</v>
      </c>
      <c r="F374" s="142" t="s">
        <v>576</v>
      </c>
      <c r="L374" s="28"/>
      <c r="M374" s="143"/>
      <c r="T374" s="49"/>
      <c r="AT374" s="16" t="s">
        <v>149</v>
      </c>
      <c r="AU374" s="16" t="s">
        <v>79</v>
      </c>
    </row>
    <row r="375" spans="2:65" s="1" customFormat="1" ht="24" customHeight="1">
      <c r="B375" s="127"/>
      <c r="C375" s="128" t="s">
        <v>578</v>
      </c>
      <c r="D375" s="128" t="s">
        <v>143</v>
      </c>
      <c r="E375" s="129" t="s">
        <v>579</v>
      </c>
      <c r="F375" s="130" t="s">
        <v>580</v>
      </c>
      <c r="G375" s="131" t="s">
        <v>156</v>
      </c>
      <c r="H375" s="132"/>
      <c r="I375" s="133"/>
      <c r="J375" s="133">
        <f>ROUND(I375*H375,2)</f>
        <v>0</v>
      </c>
      <c r="K375" s="134"/>
      <c r="L375" s="28"/>
      <c r="M375" s="135" t="s">
        <v>3</v>
      </c>
      <c r="N375" s="136" t="s">
        <v>41</v>
      </c>
      <c r="O375" s="137">
        <v>0</v>
      </c>
      <c r="P375" s="137">
        <f>O375*H375</f>
        <v>0</v>
      </c>
      <c r="Q375" s="137">
        <v>0</v>
      </c>
      <c r="R375" s="137">
        <f>Q375*H375</f>
        <v>0</v>
      </c>
      <c r="S375" s="137">
        <v>0</v>
      </c>
      <c r="T375" s="138">
        <f>S375*H375</f>
        <v>0</v>
      </c>
      <c r="AR375" s="139" t="s">
        <v>221</v>
      </c>
      <c r="AT375" s="139" t="s">
        <v>143</v>
      </c>
      <c r="AU375" s="139" t="s">
        <v>79</v>
      </c>
      <c r="AY375" s="16" t="s">
        <v>140</v>
      </c>
      <c r="BE375" s="140">
        <f>IF(N375="základní",J375,0)</f>
        <v>0</v>
      </c>
      <c r="BF375" s="140">
        <f>IF(N375="snížená",J375,0)</f>
        <v>0</v>
      </c>
      <c r="BG375" s="140">
        <f>IF(N375="zákl. přenesená",J375,0)</f>
        <v>0</v>
      </c>
      <c r="BH375" s="140">
        <f>IF(N375="sníž. přenesená",J375,0)</f>
        <v>0</v>
      </c>
      <c r="BI375" s="140">
        <f>IF(N375="nulová",J375,0)</f>
        <v>0</v>
      </c>
      <c r="BJ375" s="16" t="s">
        <v>77</v>
      </c>
      <c r="BK375" s="140">
        <f>ROUND(I375*H375,2)</f>
        <v>0</v>
      </c>
      <c r="BL375" s="16" t="s">
        <v>221</v>
      </c>
      <c r="BM375" s="139" t="s">
        <v>581</v>
      </c>
    </row>
    <row r="376" spans="2:65" s="1" customFormat="1" ht="18">
      <c r="B376" s="28"/>
      <c r="D376" s="141" t="s">
        <v>149</v>
      </c>
      <c r="F376" s="142" t="s">
        <v>580</v>
      </c>
      <c r="L376" s="28"/>
      <c r="M376" s="143"/>
      <c r="T376" s="49"/>
      <c r="AT376" s="16" t="s">
        <v>149</v>
      </c>
      <c r="AU376" s="16" t="s">
        <v>79</v>
      </c>
    </row>
    <row r="377" spans="2:65" s="1" customFormat="1" ht="48" customHeight="1">
      <c r="B377" s="127"/>
      <c r="C377" s="128" t="s">
        <v>582</v>
      </c>
      <c r="D377" s="128" t="s">
        <v>143</v>
      </c>
      <c r="E377" s="129" t="s">
        <v>583</v>
      </c>
      <c r="F377" s="130" t="s">
        <v>584</v>
      </c>
      <c r="G377" s="131" t="s">
        <v>156</v>
      </c>
      <c r="H377" s="132"/>
      <c r="I377" s="133"/>
      <c r="J377" s="133">
        <f>ROUND(I377*H377,2)</f>
        <v>0</v>
      </c>
      <c r="K377" s="134"/>
      <c r="L377" s="28"/>
      <c r="M377" s="135" t="s">
        <v>3</v>
      </c>
      <c r="N377" s="136" t="s">
        <v>41</v>
      </c>
      <c r="O377" s="137">
        <v>1.08</v>
      </c>
      <c r="P377" s="137">
        <f>O377*H377</f>
        <v>0</v>
      </c>
      <c r="Q377" s="137">
        <v>4.1200000000000001E-2</v>
      </c>
      <c r="R377" s="137">
        <f>Q377*H377</f>
        <v>0</v>
      </c>
      <c r="S377" s="137">
        <v>0</v>
      </c>
      <c r="T377" s="138">
        <f>S377*H377</f>
        <v>0</v>
      </c>
      <c r="AR377" s="139" t="s">
        <v>221</v>
      </c>
      <c r="AT377" s="139" t="s">
        <v>143</v>
      </c>
      <c r="AU377" s="139" t="s">
        <v>79</v>
      </c>
      <c r="AY377" s="16" t="s">
        <v>140</v>
      </c>
      <c r="BE377" s="140">
        <f>IF(N377="základní",J377,0)</f>
        <v>0</v>
      </c>
      <c r="BF377" s="140">
        <f>IF(N377="snížená",J377,0)</f>
        <v>0</v>
      </c>
      <c r="BG377" s="140">
        <f>IF(N377="zákl. přenesená",J377,0)</f>
        <v>0</v>
      </c>
      <c r="BH377" s="140">
        <f>IF(N377="sníž. přenesená",J377,0)</f>
        <v>0</v>
      </c>
      <c r="BI377" s="140">
        <f>IF(N377="nulová",J377,0)</f>
        <v>0</v>
      </c>
      <c r="BJ377" s="16" t="s">
        <v>77</v>
      </c>
      <c r="BK377" s="140">
        <f>ROUND(I377*H377,2)</f>
        <v>0</v>
      </c>
      <c r="BL377" s="16" t="s">
        <v>221</v>
      </c>
      <c r="BM377" s="139" t="s">
        <v>585</v>
      </c>
    </row>
    <row r="378" spans="2:65" s="1" customFormat="1" ht="27">
      <c r="B378" s="28"/>
      <c r="D378" s="141" t="s">
        <v>149</v>
      </c>
      <c r="F378" s="142" t="s">
        <v>584</v>
      </c>
      <c r="L378" s="28"/>
      <c r="M378" s="143"/>
      <c r="T378" s="49"/>
      <c r="AT378" s="16" t="s">
        <v>149</v>
      </c>
      <c r="AU378" s="16" t="s">
        <v>79</v>
      </c>
    </row>
    <row r="379" spans="2:65" s="12" customFormat="1">
      <c r="B379" s="144"/>
      <c r="D379" s="141" t="s">
        <v>151</v>
      </c>
      <c r="E379" s="145" t="s">
        <v>3</v>
      </c>
      <c r="F379" s="146" t="s">
        <v>586</v>
      </c>
      <c r="H379" s="147"/>
      <c r="L379" s="144"/>
      <c r="M379" s="148"/>
      <c r="T379" s="149"/>
      <c r="AT379" s="145" t="s">
        <v>151</v>
      </c>
      <c r="AU379" s="145" t="s">
        <v>79</v>
      </c>
      <c r="AV379" s="12" t="s">
        <v>79</v>
      </c>
      <c r="AW379" s="12" t="s">
        <v>32</v>
      </c>
      <c r="AX379" s="12" t="s">
        <v>70</v>
      </c>
      <c r="AY379" s="145" t="s">
        <v>140</v>
      </c>
    </row>
    <row r="380" spans="2:65" s="12" customFormat="1">
      <c r="B380" s="144"/>
      <c r="D380" s="141" t="s">
        <v>151</v>
      </c>
      <c r="E380" s="145" t="s">
        <v>3</v>
      </c>
      <c r="F380" s="146" t="s">
        <v>587</v>
      </c>
      <c r="H380" s="147"/>
      <c r="L380" s="144"/>
      <c r="M380" s="148"/>
      <c r="T380" s="149"/>
      <c r="AT380" s="145" t="s">
        <v>151</v>
      </c>
      <c r="AU380" s="145" t="s">
        <v>79</v>
      </c>
      <c r="AV380" s="12" t="s">
        <v>79</v>
      </c>
      <c r="AW380" s="12" t="s">
        <v>32</v>
      </c>
      <c r="AX380" s="12" t="s">
        <v>70</v>
      </c>
      <c r="AY380" s="145" t="s">
        <v>140</v>
      </c>
    </row>
    <row r="381" spans="2:65" s="12" customFormat="1">
      <c r="B381" s="144"/>
      <c r="D381" s="141" t="s">
        <v>151</v>
      </c>
      <c r="E381" s="145" t="s">
        <v>3</v>
      </c>
      <c r="F381" s="146" t="s">
        <v>588</v>
      </c>
      <c r="H381" s="147"/>
      <c r="L381" s="144"/>
      <c r="M381" s="148"/>
      <c r="T381" s="149"/>
      <c r="AT381" s="145" t="s">
        <v>151</v>
      </c>
      <c r="AU381" s="145" t="s">
        <v>79</v>
      </c>
      <c r="AV381" s="12" t="s">
        <v>79</v>
      </c>
      <c r="AW381" s="12" t="s">
        <v>32</v>
      </c>
      <c r="AX381" s="12" t="s">
        <v>70</v>
      </c>
      <c r="AY381" s="145" t="s">
        <v>140</v>
      </c>
    </row>
    <row r="382" spans="2:65" s="12" customFormat="1">
      <c r="B382" s="144"/>
      <c r="D382" s="141" t="s">
        <v>151</v>
      </c>
      <c r="E382" s="145" t="s">
        <v>3</v>
      </c>
      <c r="F382" s="146" t="s">
        <v>589</v>
      </c>
      <c r="H382" s="147"/>
      <c r="L382" s="144"/>
      <c r="M382" s="148"/>
      <c r="T382" s="149"/>
      <c r="AT382" s="145" t="s">
        <v>151</v>
      </c>
      <c r="AU382" s="145" t="s">
        <v>79</v>
      </c>
      <c r="AV382" s="12" t="s">
        <v>79</v>
      </c>
      <c r="AW382" s="12" t="s">
        <v>32</v>
      </c>
      <c r="AX382" s="12" t="s">
        <v>70</v>
      </c>
      <c r="AY382" s="145" t="s">
        <v>140</v>
      </c>
    </row>
    <row r="383" spans="2:65" s="12" customFormat="1">
      <c r="B383" s="144"/>
      <c r="D383" s="141" t="s">
        <v>151</v>
      </c>
      <c r="E383" s="145" t="s">
        <v>3</v>
      </c>
      <c r="F383" s="146" t="s">
        <v>421</v>
      </c>
      <c r="H383" s="147"/>
      <c r="L383" s="144"/>
      <c r="M383" s="148"/>
      <c r="T383" s="149"/>
      <c r="AT383" s="145" t="s">
        <v>151</v>
      </c>
      <c r="AU383" s="145" t="s">
        <v>79</v>
      </c>
      <c r="AV383" s="12" t="s">
        <v>79</v>
      </c>
      <c r="AW383" s="12" t="s">
        <v>32</v>
      </c>
      <c r="AX383" s="12" t="s">
        <v>70</v>
      </c>
      <c r="AY383" s="145" t="s">
        <v>140</v>
      </c>
    </row>
    <row r="384" spans="2:65" s="12" customFormat="1">
      <c r="B384" s="144"/>
      <c r="D384" s="141" t="s">
        <v>151</v>
      </c>
      <c r="E384" s="145" t="s">
        <v>3</v>
      </c>
      <c r="F384" s="146" t="s">
        <v>422</v>
      </c>
      <c r="H384" s="147"/>
      <c r="L384" s="144"/>
      <c r="M384" s="148"/>
      <c r="T384" s="149"/>
      <c r="AT384" s="145" t="s">
        <v>151</v>
      </c>
      <c r="AU384" s="145" t="s">
        <v>79</v>
      </c>
      <c r="AV384" s="12" t="s">
        <v>79</v>
      </c>
      <c r="AW384" s="12" t="s">
        <v>32</v>
      </c>
      <c r="AX384" s="12" t="s">
        <v>70</v>
      </c>
      <c r="AY384" s="145" t="s">
        <v>140</v>
      </c>
    </row>
    <row r="385" spans="2:65" s="12" customFormat="1">
      <c r="B385" s="144"/>
      <c r="D385" s="141" t="s">
        <v>151</v>
      </c>
      <c r="E385" s="145" t="s">
        <v>3</v>
      </c>
      <c r="F385" s="146" t="s">
        <v>590</v>
      </c>
      <c r="H385" s="147"/>
      <c r="L385" s="144"/>
      <c r="M385" s="148"/>
      <c r="T385" s="149"/>
      <c r="AT385" s="145" t="s">
        <v>151</v>
      </c>
      <c r="AU385" s="145" t="s">
        <v>79</v>
      </c>
      <c r="AV385" s="12" t="s">
        <v>79</v>
      </c>
      <c r="AW385" s="12" t="s">
        <v>32</v>
      </c>
      <c r="AX385" s="12" t="s">
        <v>70</v>
      </c>
      <c r="AY385" s="145" t="s">
        <v>140</v>
      </c>
    </row>
    <row r="386" spans="2:65" s="13" customFormat="1">
      <c r="B386" s="150"/>
      <c r="D386" s="141" t="s">
        <v>151</v>
      </c>
      <c r="E386" s="151" t="s">
        <v>3</v>
      </c>
      <c r="F386" s="152" t="s">
        <v>152</v>
      </c>
      <c r="H386" s="153"/>
      <c r="L386" s="150"/>
      <c r="M386" s="154"/>
      <c r="T386" s="155"/>
      <c r="AT386" s="151" t="s">
        <v>151</v>
      </c>
      <c r="AU386" s="151" t="s">
        <v>79</v>
      </c>
      <c r="AV386" s="13" t="s">
        <v>147</v>
      </c>
      <c r="AW386" s="13" t="s">
        <v>32</v>
      </c>
      <c r="AX386" s="13" t="s">
        <v>77</v>
      </c>
      <c r="AY386" s="151" t="s">
        <v>140</v>
      </c>
    </row>
    <row r="387" spans="2:65" s="1" customFormat="1" ht="24" customHeight="1">
      <c r="B387" s="127"/>
      <c r="C387" s="156" t="s">
        <v>591</v>
      </c>
      <c r="D387" s="156" t="s">
        <v>359</v>
      </c>
      <c r="E387" s="157" t="s">
        <v>592</v>
      </c>
      <c r="F387" s="158" t="s">
        <v>593</v>
      </c>
      <c r="G387" s="159" t="s">
        <v>156</v>
      </c>
      <c r="H387" s="160"/>
      <c r="I387" s="161"/>
      <c r="J387" s="161">
        <f>ROUND(I387*H387,2)</f>
        <v>0</v>
      </c>
      <c r="K387" s="162"/>
      <c r="L387" s="163"/>
      <c r="M387" s="164" t="s">
        <v>3</v>
      </c>
      <c r="N387" s="165" t="s">
        <v>41</v>
      </c>
      <c r="O387" s="137">
        <v>0</v>
      </c>
      <c r="P387" s="137">
        <f>O387*H387</f>
        <v>0</v>
      </c>
      <c r="Q387" s="137">
        <v>0</v>
      </c>
      <c r="R387" s="137">
        <f>Q387*H387</f>
        <v>0</v>
      </c>
      <c r="S387" s="137">
        <v>0</v>
      </c>
      <c r="T387" s="138">
        <f>S387*H387</f>
        <v>0</v>
      </c>
      <c r="AR387" s="139" t="s">
        <v>274</v>
      </c>
      <c r="AT387" s="139" t="s">
        <v>359</v>
      </c>
      <c r="AU387" s="139" t="s">
        <v>79</v>
      </c>
      <c r="AY387" s="16" t="s">
        <v>140</v>
      </c>
      <c r="BE387" s="140">
        <f>IF(N387="základní",J387,0)</f>
        <v>0</v>
      </c>
      <c r="BF387" s="140">
        <f>IF(N387="snížená",J387,0)</f>
        <v>0</v>
      </c>
      <c r="BG387" s="140">
        <f>IF(N387="zákl. přenesená",J387,0)</f>
        <v>0</v>
      </c>
      <c r="BH387" s="140">
        <f>IF(N387="sníž. přenesená",J387,0)</f>
        <v>0</v>
      </c>
      <c r="BI387" s="140">
        <f>IF(N387="nulová",J387,0)</f>
        <v>0</v>
      </c>
      <c r="BJ387" s="16" t="s">
        <v>77</v>
      </c>
      <c r="BK387" s="140">
        <f>ROUND(I387*H387,2)</f>
        <v>0</v>
      </c>
      <c r="BL387" s="16" t="s">
        <v>221</v>
      </c>
      <c r="BM387" s="139" t="s">
        <v>594</v>
      </c>
    </row>
    <row r="388" spans="2:65" s="1" customFormat="1" ht="18">
      <c r="B388" s="28"/>
      <c r="D388" s="141" t="s">
        <v>149</v>
      </c>
      <c r="F388" s="142" t="s">
        <v>593</v>
      </c>
      <c r="L388" s="28"/>
      <c r="M388" s="143"/>
      <c r="T388" s="49"/>
      <c r="AT388" s="16" t="s">
        <v>149</v>
      </c>
      <c r="AU388" s="16" t="s">
        <v>79</v>
      </c>
    </row>
    <row r="389" spans="2:65" s="12" customFormat="1" ht="20">
      <c r="B389" s="144"/>
      <c r="D389" s="141" t="s">
        <v>151</v>
      </c>
      <c r="E389" s="145" t="s">
        <v>3</v>
      </c>
      <c r="F389" s="146" t="s">
        <v>595</v>
      </c>
      <c r="H389" s="147"/>
      <c r="L389" s="144"/>
      <c r="M389" s="148"/>
      <c r="T389" s="149"/>
      <c r="AT389" s="145" t="s">
        <v>151</v>
      </c>
      <c r="AU389" s="145" t="s">
        <v>79</v>
      </c>
      <c r="AV389" s="12" t="s">
        <v>79</v>
      </c>
      <c r="AW389" s="12" t="s">
        <v>32</v>
      </c>
      <c r="AX389" s="12" t="s">
        <v>70</v>
      </c>
      <c r="AY389" s="145" t="s">
        <v>140</v>
      </c>
    </row>
    <row r="390" spans="2:65" s="12" customFormat="1" ht="20">
      <c r="B390" s="144"/>
      <c r="D390" s="141" t="s">
        <v>151</v>
      </c>
      <c r="E390" s="145" t="s">
        <v>3</v>
      </c>
      <c r="F390" s="146" t="s">
        <v>596</v>
      </c>
      <c r="H390" s="147"/>
      <c r="L390" s="144"/>
      <c r="M390" s="148"/>
      <c r="T390" s="149"/>
      <c r="AT390" s="145" t="s">
        <v>151</v>
      </c>
      <c r="AU390" s="145" t="s">
        <v>79</v>
      </c>
      <c r="AV390" s="12" t="s">
        <v>79</v>
      </c>
      <c r="AW390" s="12" t="s">
        <v>32</v>
      </c>
      <c r="AX390" s="12" t="s">
        <v>70</v>
      </c>
      <c r="AY390" s="145" t="s">
        <v>140</v>
      </c>
    </row>
    <row r="391" spans="2:65" s="12" customFormat="1" ht="20">
      <c r="B391" s="144"/>
      <c r="D391" s="141" t="s">
        <v>151</v>
      </c>
      <c r="E391" s="145" t="s">
        <v>3</v>
      </c>
      <c r="F391" s="146" t="s">
        <v>597</v>
      </c>
      <c r="H391" s="147"/>
      <c r="L391" s="144"/>
      <c r="M391" s="148"/>
      <c r="T391" s="149"/>
      <c r="AT391" s="145" t="s">
        <v>151</v>
      </c>
      <c r="AU391" s="145" t="s">
        <v>79</v>
      </c>
      <c r="AV391" s="12" t="s">
        <v>79</v>
      </c>
      <c r="AW391" s="12" t="s">
        <v>32</v>
      </c>
      <c r="AX391" s="12" t="s">
        <v>70</v>
      </c>
      <c r="AY391" s="145" t="s">
        <v>140</v>
      </c>
    </row>
    <row r="392" spans="2:65" s="12" customFormat="1" ht="20">
      <c r="B392" s="144"/>
      <c r="D392" s="141" t="s">
        <v>151</v>
      </c>
      <c r="E392" s="145" t="s">
        <v>3</v>
      </c>
      <c r="F392" s="146" t="s">
        <v>598</v>
      </c>
      <c r="H392" s="147"/>
      <c r="L392" s="144"/>
      <c r="M392" s="148"/>
      <c r="T392" s="149"/>
      <c r="AT392" s="145" t="s">
        <v>151</v>
      </c>
      <c r="AU392" s="145" t="s">
        <v>79</v>
      </c>
      <c r="AV392" s="12" t="s">
        <v>79</v>
      </c>
      <c r="AW392" s="12" t="s">
        <v>32</v>
      </c>
      <c r="AX392" s="12" t="s">
        <v>70</v>
      </c>
      <c r="AY392" s="145" t="s">
        <v>140</v>
      </c>
    </row>
    <row r="393" spans="2:65" s="12" customFormat="1">
      <c r="B393" s="144"/>
      <c r="D393" s="141" t="s">
        <v>151</v>
      </c>
      <c r="E393" s="145" t="s">
        <v>3</v>
      </c>
      <c r="F393" s="146" t="s">
        <v>599</v>
      </c>
      <c r="H393" s="147"/>
      <c r="L393" s="144"/>
      <c r="M393" s="148"/>
      <c r="T393" s="149"/>
      <c r="AT393" s="145" t="s">
        <v>151</v>
      </c>
      <c r="AU393" s="145" t="s">
        <v>79</v>
      </c>
      <c r="AV393" s="12" t="s">
        <v>79</v>
      </c>
      <c r="AW393" s="12" t="s">
        <v>32</v>
      </c>
      <c r="AX393" s="12" t="s">
        <v>70</v>
      </c>
      <c r="AY393" s="145" t="s">
        <v>140</v>
      </c>
    </row>
    <row r="394" spans="2:65" s="12" customFormat="1">
      <c r="B394" s="144"/>
      <c r="D394" s="141" t="s">
        <v>151</v>
      </c>
      <c r="E394" s="145" t="s">
        <v>3</v>
      </c>
      <c r="F394" s="146" t="s">
        <v>600</v>
      </c>
      <c r="H394" s="147"/>
      <c r="L394" s="144"/>
      <c r="M394" s="148"/>
      <c r="T394" s="149"/>
      <c r="AT394" s="145" t="s">
        <v>151</v>
      </c>
      <c r="AU394" s="145" t="s">
        <v>79</v>
      </c>
      <c r="AV394" s="12" t="s">
        <v>79</v>
      </c>
      <c r="AW394" s="12" t="s">
        <v>32</v>
      </c>
      <c r="AX394" s="12" t="s">
        <v>70</v>
      </c>
      <c r="AY394" s="145" t="s">
        <v>140</v>
      </c>
    </row>
    <row r="395" spans="2:65" s="12" customFormat="1" ht="20">
      <c r="B395" s="144"/>
      <c r="D395" s="141" t="s">
        <v>151</v>
      </c>
      <c r="E395" s="145" t="s">
        <v>3</v>
      </c>
      <c r="F395" s="146" t="s">
        <v>601</v>
      </c>
      <c r="H395" s="147"/>
      <c r="L395" s="144"/>
      <c r="M395" s="148"/>
      <c r="T395" s="149"/>
      <c r="AT395" s="145" t="s">
        <v>151</v>
      </c>
      <c r="AU395" s="145" t="s">
        <v>79</v>
      </c>
      <c r="AV395" s="12" t="s">
        <v>79</v>
      </c>
      <c r="AW395" s="12" t="s">
        <v>32</v>
      </c>
      <c r="AX395" s="12" t="s">
        <v>70</v>
      </c>
      <c r="AY395" s="145" t="s">
        <v>140</v>
      </c>
    </row>
    <row r="396" spans="2:65" s="13" customFormat="1">
      <c r="B396" s="150"/>
      <c r="D396" s="141" t="s">
        <v>151</v>
      </c>
      <c r="E396" s="151" t="s">
        <v>3</v>
      </c>
      <c r="F396" s="152" t="s">
        <v>152</v>
      </c>
      <c r="H396" s="153"/>
      <c r="L396" s="150"/>
      <c r="M396" s="154"/>
      <c r="T396" s="155"/>
      <c r="AT396" s="151" t="s">
        <v>151</v>
      </c>
      <c r="AU396" s="151" t="s">
        <v>79</v>
      </c>
      <c r="AV396" s="13" t="s">
        <v>147</v>
      </c>
      <c r="AW396" s="13" t="s">
        <v>32</v>
      </c>
      <c r="AX396" s="13" t="s">
        <v>77</v>
      </c>
      <c r="AY396" s="151" t="s">
        <v>140</v>
      </c>
    </row>
    <row r="397" spans="2:65" s="1" customFormat="1" ht="24" customHeight="1">
      <c r="B397" s="127"/>
      <c r="C397" s="128" t="s">
        <v>602</v>
      </c>
      <c r="D397" s="128" t="s">
        <v>143</v>
      </c>
      <c r="E397" s="129" t="s">
        <v>603</v>
      </c>
      <c r="F397" s="130" t="s">
        <v>604</v>
      </c>
      <c r="G397" s="131" t="s">
        <v>515</v>
      </c>
      <c r="H397" s="132"/>
      <c r="I397" s="133"/>
      <c r="J397" s="133">
        <f>ROUND(I397*H397,2)</f>
        <v>0</v>
      </c>
      <c r="K397" s="134"/>
      <c r="L397" s="28"/>
      <c r="M397" s="135" t="s">
        <v>3</v>
      </c>
      <c r="N397" s="136" t="s">
        <v>41</v>
      </c>
      <c r="O397" s="137">
        <v>0</v>
      </c>
      <c r="P397" s="137">
        <f>O397*H397</f>
        <v>0</v>
      </c>
      <c r="Q397" s="137">
        <v>0</v>
      </c>
      <c r="R397" s="137">
        <f>Q397*H397</f>
        <v>0</v>
      </c>
      <c r="S397" s="137">
        <v>0</v>
      </c>
      <c r="T397" s="138">
        <f>S397*H397</f>
        <v>0</v>
      </c>
      <c r="AR397" s="139" t="s">
        <v>221</v>
      </c>
      <c r="AT397" s="139" t="s">
        <v>143</v>
      </c>
      <c r="AU397" s="139" t="s">
        <v>79</v>
      </c>
      <c r="AY397" s="16" t="s">
        <v>140</v>
      </c>
      <c r="BE397" s="140">
        <f>IF(N397="základní",J397,0)</f>
        <v>0</v>
      </c>
      <c r="BF397" s="140">
        <f>IF(N397="snížená",J397,0)</f>
        <v>0</v>
      </c>
      <c r="BG397" s="140">
        <f>IF(N397="zákl. přenesená",J397,0)</f>
        <v>0</v>
      </c>
      <c r="BH397" s="140">
        <f>IF(N397="sníž. přenesená",J397,0)</f>
        <v>0</v>
      </c>
      <c r="BI397" s="140">
        <f>IF(N397="nulová",J397,0)</f>
        <v>0</v>
      </c>
      <c r="BJ397" s="16" t="s">
        <v>77</v>
      </c>
      <c r="BK397" s="140">
        <f>ROUND(I397*H397,2)</f>
        <v>0</v>
      </c>
      <c r="BL397" s="16" t="s">
        <v>221</v>
      </c>
      <c r="BM397" s="139" t="s">
        <v>605</v>
      </c>
    </row>
    <row r="398" spans="2:65" s="1" customFormat="1" ht="27">
      <c r="B398" s="28"/>
      <c r="D398" s="141" t="s">
        <v>149</v>
      </c>
      <c r="F398" s="142" t="s">
        <v>606</v>
      </c>
      <c r="L398" s="28"/>
      <c r="M398" s="143"/>
      <c r="T398" s="49"/>
      <c r="AT398" s="16" t="s">
        <v>149</v>
      </c>
      <c r="AU398" s="16" t="s">
        <v>79</v>
      </c>
    </row>
    <row r="399" spans="2:65" s="1" customFormat="1" ht="24" customHeight="1">
      <c r="B399" s="127"/>
      <c r="C399" s="128" t="s">
        <v>607</v>
      </c>
      <c r="D399" s="128" t="s">
        <v>143</v>
      </c>
      <c r="E399" s="129" t="s">
        <v>608</v>
      </c>
      <c r="F399" s="130" t="s">
        <v>609</v>
      </c>
      <c r="G399" s="131" t="s">
        <v>515</v>
      </c>
      <c r="H399" s="132"/>
      <c r="I399" s="133"/>
      <c r="J399" s="133">
        <f>ROUND(I399*H399,2)</f>
        <v>0</v>
      </c>
      <c r="K399" s="134"/>
      <c r="L399" s="28"/>
      <c r="M399" s="135" t="s">
        <v>3</v>
      </c>
      <c r="N399" s="136" t="s">
        <v>41</v>
      </c>
      <c r="O399" s="137">
        <v>0</v>
      </c>
      <c r="P399" s="137">
        <f>O399*H399</f>
        <v>0</v>
      </c>
      <c r="Q399" s="137">
        <v>0</v>
      </c>
      <c r="R399" s="137">
        <f>Q399*H399</f>
        <v>0</v>
      </c>
      <c r="S399" s="137">
        <v>0</v>
      </c>
      <c r="T399" s="138">
        <f>S399*H399</f>
        <v>0</v>
      </c>
      <c r="AR399" s="139" t="s">
        <v>221</v>
      </c>
      <c r="AT399" s="139" t="s">
        <v>143</v>
      </c>
      <c r="AU399" s="139" t="s">
        <v>79</v>
      </c>
      <c r="AY399" s="16" t="s">
        <v>140</v>
      </c>
      <c r="BE399" s="140">
        <f>IF(N399="základní",J399,0)</f>
        <v>0</v>
      </c>
      <c r="BF399" s="140">
        <f>IF(N399="snížená",J399,0)</f>
        <v>0</v>
      </c>
      <c r="BG399" s="140">
        <f>IF(N399="zákl. přenesená",J399,0)</f>
        <v>0</v>
      </c>
      <c r="BH399" s="140">
        <f>IF(N399="sníž. přenesená",J399,0)</f>
        <v>0</v>
      </c>
      <c r="BI399" s="140">
        <f>IF(N399="nulová",J399,0)</f>
        <v>0</v>
      </c>
      <c r="BJ399" s="16" t="s">
        <v>77</v>
      </c>
      <c r="BK399" s="140">
        <f>ROUND(I399*H399,2)</f>
        <v>0</v>
      </c>
      <c r="BL399" s="16" t="s">
        <v>221</v>
      </c>
      <c r="BM399" s="139" t="s">
        <v>610</v>
      </c>
    </row>
    <row r="400" spans="2:65" s="1" customFormat="1" ht="36">
      <c r="B400" s="28"/>
      <c r="D400" s="141" t="s">
        <v>149</v>
      </c>
      <c r="F400" s="142" t="s">
        <v>611</v>
      </c>
      <c r="L400" s="28"/>
      <c r="M400" s="143"/>
      <c r="T400" s="49"/>
      <c r="AT400" s="16" t="s">
        <v>149</v>
      </c>
      <c r="AU400" s="16" t="s">
        <v>79</v>
      </c>
    </row>
    <row r="401" spans="2:65" s="11" customFormat="1" ht="22.9" customHeight="1">
      <c r="B401" s="116"/>
      <c r="D401" s="117" t="s">
        <v>69</v>
      </c>
      <c r="E401" s="125" t="s">
        <v>612</v>
      </c>
      <c r="F401" s="125" t="s">
        <v>613</v>
      </c>
      <c r="J401" s="126">
        <f>BK401</f>
        <v>0</v>
      </c>
      <c r="L401" s="116"/>
      <c r="M401" s="120"/>
      <c r="P401" s="121">
        <f>SUM(P402:P411)</f>
        <v>0</v>
      </c>
      <c r="R401" s="121">
        <f>SUM(R402:R411)</f>
        <v>0</v>
      </c>
      <c r="T401" s="122">
        <f>SUM(T402:T411)</f>
        <v>0</v>
      </c>
      <c r="AR401" s="117" t="s">
        <v>79</v>
      </c>
      <c r="AT401" s="123" t="s">
        <v>69</v>
      </c>
      <c r="AU401" s="123" t="s">
        <v>77</v>
      </c>
      <c r="AY401" s="117" t="s">
        <v>140</v>
      </c>
      <c r="BK401" s="124">
        <f>SUM(BK402:BK411)</f>
        <v>0</v>
      </c>
    </row>
    <row r="402" spans="2:65" s="1" customFormat="1" ht="24" customHeight="1">
      <c r="B402" s="127"/>
      <c r="C402" s="128" t="s">
        <v>614</v>
      </c>
      <c r="D402" s="128" t="s">
        <v>143</v>
      </c>
      <c r="E402" s="129" t="s">
        <v>615</v>
      </c>
      <c r="F402" s="130" t="s">
        <v>616</v>
      </c>
      <c r="G402" s="131" t="s">
        <v>350</v>
      </c>
      <c r="H402" s="132"/>
      <c r="I402" s="133"/>
      <c r="J402" s="133">
        <f>ROUND(I402*H402,2)</f>
        <v>0</v>
      </c>
      <c r="K402" s="134"/>
      <c r="L402" s="28"/>
      <c r="M402" s="135" t="s">
        <v>3</v>
      </c>
      <c r="N402" s="136" t="s">
        <v>41</v>
      </c>
      <c r="O402" s="137">
        <v>0.03</v>
      </c>
      <c r="P402" s="137">
        <f>O402*H402</f>
        <v>0</v>
      </c>
      <c r="Q402" s="137">
        <v>0</v>
      </c>
      <c r="R402" s="137">
        <f>Q402*H402</f>
        <v>0</v>
      </c>
      <c r="S402" s="137">
        <v>0</v>
      </c>
      <c r="T402" s="138">
        <f>S402*H402</f>
        <v>0</v>
      </c>
      <c r="AR402" s="139" t="s">
        <v>221</v>
      </c>
      <c r="AT402" s="139" t="s">
        <v>143</v>
      </c>
      <c r="AU402" s="139" t="s">
        <v>79</v>
      </c>
      <c r="AY402" s="16" t="s">
        <v>140</v>
      </c>
      <c r="BE402" s="140">
        <f>IF(N402="základní",J402,0)</f>
        <v>0</v>
      </c>
      <c r="BF402" s="140">
        <f>IF(N402="snížená",J402,0)</f>
        <v>0</v>
      </c>
      <c r="BG402" s="140">
        <f>IF(N402="zákl. přenesená",J402,0)</f>
        <v>0</v>
      </c>
      <c r="BH402" s="140">
        <f>IF(N402="sníž. přenesená",J402,0)</f>
        <v>0</v>
      </c>
      <c r="BI402" s="140">
        <f>IF(N402="nulová",J402,0)</f>
        <v>0</v>
      </c>
      <c r="BJ402" s="16" t="s">
        <v>77</v>
      </c>
      <c r="BK402" s="140">
        <f>ROUND(I402*H402,2)</f>
        <v>0</v>
      </c>
      <c r="BL402" s="16" t="s">
        <v>221</v>
      </c>
      <c r="BM402" s="139" t="s">
        <v>617</v>
      </c>
    </row>
    <row r="403" spans="2:65" s="1" customFormat="1" ht="18">
      <c r="B403" s="28"/>
      <c r="D403" s="141" t="s">
        <v>149</v>
      </c>
      <c r="F403" s="142" t="s">
        <v>618</v>
      </c>
      <c r="L403" s="28"/>
      <c r="M403" s="143"/>
      <c r="T403" s="49"/>
      <c r="AT403" s="16" t="s">
        <v>149</v>
      </c>
      <c r="AU403" s="16" t="s">
        <v>79</v>
      </c>
    </row>
    <row r="404" spans="2:65" s="1" customFormat="1" ht="24" customHeight="1">
      <c r="B404" s="127"/>
      <c r="C404" s="156" t="s">
        <v>619</v>
      </c>
      <c r="D404" s="156" t="s">
        <v>359</v>
      </c>
      <c r="E404" s="157" t="s">
        <v>620</v>
      </c>
      <c r="F404" s="158" t="s">
        <v>621</v>
      </c>
      <c r="G404" s="159" t="s">
        <v>350</v>
      </c>
      <c r="H404" s="160"/>
      <c r="I404" s="161"/>
      <c r="J404" s="161">
        <f>ROUND(I404*H404,2)</f>
        <v>0</v>
      </c>
      <c r="K404" s="162"/>
      <c r="L404" s="163"/>
      <c r="M404" s="164" t="s">
        <v>3</v>
      </c>
      <c r="N404" s="165" t="s">
        <v>41</v>
      </c>
      <c r="O404" s="137">
        <v>0</v>
      </c>
      <c r="P404" s="137">
        <f>O404*H404</f>
        <v>0</v>
      </c>
      <c r="Q404" s="137">
        <v>0</v>
      </c>
      <c r="R404" s="137">
        <f>Q404*H404</f>
        <v>0</v>
      </c>
      <c r="S404" s="137">
        <v>0</v>
      </c>
      <c r="T404" s="138">
        <f>S404*H404</f>
        <v>0</v>
      </c>
      <c r="AR404" s="139" t="s">
        <v>274</v>
      </c>
      <c r="AT404" s="139" t="s">
        <v>359</v>
      </c>
      <c r="AU404" s="139" t="s">
        <v>79</v>
      </c>
      <c r="AY404" s="16" t="s">
        <v>140</v>
      </c>
      <c r="BE404" s="140">
        <f>IF(N404="základní",J404,0)</f>
        <v>0</v>
      </c>
      <c r="BF404" s="140">
        <f>IF(N404="snížená",J404,0)</f>
        <v>0</v>
      </c>
      <c r="BG404" s="140">
        <f>IF(N404="zákl. přenesená",J404,0)</f>
        <v>0</v>
      </c>
      <c r="BH404" s="140">
        <f>IF(N404="sníž. přenesená",J404,0)</f>
        <v>0</v>
      </c>
      <c r="BI404" s="140">
        <f>IF(N404="nulová",J404,0)</f>
        <v>0</v>
      </c>
      <c r="BJ404" s="16" t="s">
        <v>77</v>
      </c>
      <c r="BK404" s="140">
        <f>ROUND(I404*H404,2)</f>
        <v>0</v>
      </c>
      <c r="BL404" s="16" t="s">
        <v>221</v>
      </c>
      <c r="BM404" s="139" t="s">
        <v>622</v>
      </c>
    </row>
    <row r="405" spans="2:65" s="1" customFormat="1">
      <c r="B405" s="28"/>
      <c r="D405" s="141" t="s">
        <v>149</v>
      </c>
      <c r="F405" s="142" t="s">
        <v>621</v>
      </c>
      <c r="L405" s="28"/>
      <c r="M405" s="143"/>
      <c r="T405" s="49"/>
      <c r="AT405" s="16" t="s">
        <v>149</v>
      </c>
      <c r="AU405" s="16" t="s">
        <v>79</v>
      </c>
    </row>
    <row r="406" spans="2:65" s="12" customFormat="1">
      <c r="B406" s="144"/>
      <c r="D406" s="141" t="s">
        <v>151</v>
      </c>
      <c r="F406" s="146" t="s">
        <v>623</v>
      </c>
      <c r="H406" s="147"/>
      <c r="L406" s="144"/>
      <c r="M406" s="148"/>
      <c r="T406" s="149"/>
      <c r="AT406" s="145" t="s">
        <v>151</v>
      </c>
      <c r="AU406" s="145" t="s">
        <v>79</v>
      </c>
      <c r="AV406" s="12" t="s">
        <v>79</v>
      </c>
      <c r="AW406" s="12" t="s">
        <v>4</v>
      </c>
      <c r="AX406" s="12" t="s">
        <v>77</v>
      </c>
      <c r="AY406" s="145" t="s">
        <v>140</v>
      </c>
    </row>
    <row r="407" spans="2:65" s="1" customFormat="1" ht="24" customHeight="1">
      <c r="B407" s="127"/>
      <c r="C407" s="128" t="s">
        <v>624</v>
      </c>
      <c r="D407" s="128" t="s">
        <v>143</v>
      </c>
      <c r="E407" s="129" t="s">
        <v>625</v>
      </c>
      <c r="F407" s="130" t="s">
        <v>626</v>
      </c>
      <c r="G407" s="131" t="s">
        <v>156</v>
      </c>
      <c r="H407" s="132"/>
      <c r="I407" s="133"/>
      <c r="J407" s="133">
        <f>ROUND(I407*H407,2)</f>
        <v>0</v>
      </c>
      <c r="K407" s="134"/>
      <c r="L407" s="28"/>
      <c r="M407" s="135" t="s">
        <v>3</v>
      </c>
      <c r="N407" s="136" t="s">
        <v>41</v>
      </c>
      <c r="O407" s="137">
        <v>1.4E-2</v>
      </c>
      <c r="P407" s="137">
        <f>O407*H407</f>
        <v>0</v>
      </c>
      <c r="Q407" s="137">
        <v>0</v>
      </c>
      <c r="R407" s="137">
        <f>Q407*H407</f>
        <v>0</v>
      </c>
      <c r="S407" s="137">
        <v>0</v>
      </c>
      <c r="T407" s="138">
        <f>S407*H407</f>
        <v>0</v>
      </c>
      <c r="AR407" s="139" t="s">
        <v>221</v>
      </c>
      <c r="AT407" s="139" t="s">
        <v>143</v>
      </c>
      <c r="AU407" s="139" t="s">
        <v>79</v>
      </c>
      <c r="AY407" s="16" t="s">
        <v>140</v>
      </c>
      <c r="BE407" s="140">
        <f>IF(N407="základní",J407,0)</f>
        <v>0</v>
      </c>
      <c r="BF407" s="140">
        <f>IF(N407="snížená",J407,0)</f>
        <v>0</v>
      </c>
      <c r="BG407" s="140">
        <f>IF(N407="zákl. přenesená",J407,0)</f>
        <v>0</v>
      </c>
      <c r="BH407" s="140">
        <f>IF(N407="sníž. přenesená",J407,0)</f>
        <v>0</v>
      </c>
      <c r="BI407" s="140">
        <f>IF(N407="nulová",J407,0)</f>
        <v>0</v>
      </c>
      <c r="BJ407" s="16" t="s">
        <v>77</v>
      </c>
      <c r="BK407" s="140">
        <f>ROUND(I407*H407,2)</f>
        <v>0</v>
      </c>
      <c r="BL407" s="16" t="s">
        <v>221</v>
      </c>
      <c r="BM407" s="139" t="s">
        <v>627</v>
      </c>
    </row>
    <row r="408" spans="2:65" s="1" customFormat="1" ht="18">
      <c r="B408" s="28"/>
      <c r="D408" s="141" t="s">
        <v>149</v>
      </c>
      <c r="F408" s="142" t="s">
        <v>628</v>
      </c>
      <c r="H408" s="160"/>
      <c r="L408" s="28"/>
      <c r="M408" s="143"/>
      <c r="T408" s="49"/>
      <c r="AT408" s="16" t="s">
        <v>149</v>
      </c>
      <c r="AU408" s="16" t="s">
        <v>79</v>
      </c>
    </row>
    <row r="409" spans="2:65" s="1" customFormat="1" ht="16.5" customHeight="1">
      <c r="B409" s="127"/>
      <c r="C409" s="156" t="s">
        <v>629</v>
      </c>
      <c r="D409" s="156" t="s">
        <v>359</v>
      </c>
      <c r="E409" s="157" t="s">
        <v>630</v>
      </c>
      <c r="F409" s="158" t="s">
        <v>631</v>
      </c>
      <c r="G409" s="159" t="s">
        <v>156</v>
      </c>
      <c r="I409" s="161"/>
      <c r="J409" s="161">
        <f>ROUND(I409*H408,2)</f>
        <v>0</v>
      </c>
      <c r="K409" s="162"/>
      <c r="L409" s="163"/>
      <c r="M409" s="164" t="s">
        <v>3</v>
      </c>
      <c r="N409" s="165" t="s">
        <v>41</v>
      </c>
      <c r="O409" s="137">
        <v>0</v>
      </c>
      <c r="P409" s="137">
        <f>O409*H408</f>
        <v>0</v>
      </c>
      <c r="Q409" s="137">
        <v>0</v>
      </c>
      <c r="R409" s="137">
        <f>Q409*H408</f>
        <v>0</v>
      </c>
      <c r="S409" s="137">
        <v>0</v>
      </c>
      <c r="T409" s="138">
        <f>S409*H408</f>
        <v>0</v>
      </c>
      <c r="AR409" s="139" t="s">
        <v>274</v>
      </c>
      <c r="AT409" s="139" t="s">
        <v>359</v>
      </c>
      <c r="AU409" s="139" t="s">
        <v>79</v>
      </c>
      <c r="AY409" s="16" t="s">
        <v>140</v>
      </c>
      <c r="BE409" s="140">
        <f>IF(N409="základní",J409,0)</f>
        <v>0</v>
      </c>
      <c r="BF409" s="140">
        <f>IF(N409="snížená",J409,0)</f>
        <v>0</v>
      </c>
      <c r="BG409" s="140">
        <f>IF(N409="zákl. přenesená",J409,0)</f>
        <v>0</v>
      </c>
      <c r="BH409" s="140">
        <f>IF(N409="sníž. přenesená",J409,0)</f>
        <v>0</v>
      </c>
      <c r="BI409" s="140">
        <f>IF(N409="nulová",J409,0)</f>
        <v>0</v>
      </c>
      <c r="BJ409" s="16" t="s">
        <v>77</v>
      </c>
      <c r="BK409" s="140">
        <f>ROUND(I409*H408,2)</f>
        <v>0</v>
      </c>
      <c r="BL409" s="16" t="s">
        <v>221</v>
      </c>
      <c r="BM409" s="139" t="s">
        <v>632</v>
      </c>
    </row>
    <row r="410" spans="2:65" s="1" customFormat="1">
      <c r="B410" s="28"/>
      <c r="D410" s="141" t="s">
        <v>149</v>
      </c>
      <c r="F410" s="142" t="s">
        <v>631</v>
      </c>
      <c r="L410" s="28"/>
      <c r="M410" s="143"/>
      <c r="T410" s="49"/>
      <c r="AT410" s="16" t="s">
        <v>149</v>
      </c>
      <c r="AU410" s="16" t="s">
        <v>79</v>
      </c>
    </row>
    <row r="411" spans="2:65" s="12" customFormat="1">
      <c r="B411" s="144"/>
      <c r="D411" s="141" t="s">
        <v>151</v>
      </c>
      <c r="F411" s="146" t="s">
        <v>633</v>
      </c>
      <c r="H411" s="147"/>
      <c r="L411" s="144"/>
      <c r="M411" s="148"/>
      <c r="T411" s="149"/>
      <c r="AT411" s="145" t="s">
        <v>151</v>
      </c>
      <c r="AU411" s="145" t="s">
        <v>79</v>
      </c>
      <c r="AV411" s="12" t="s">
        <v>79</v>
      </c>
      <c r="AW411" s="12" t="s">
        <v>4</v>
      </c>
      <c r="AX411" s="12" t="s">
        <v>77</v>
      </c>
      <c r="AY411" s="145" t="s">
        <v>140</v>
      </c>
    </row>
    <row r="412" spans="2:65" s="11" customFormat="1" ht="22.9" customHeight="1">
      <c r="B412" s="116"/>
      <c r="D412" s="117" t="s">
        <v>69</v>
      </c>
      <c r="E412" s="125" t="s">
        <v>634</v>
      </c>
      <c r="F412" s="125" t="s">
        <v>635</v>
      </c>
      <c r="J412" s="126">
        <f>BK412</f>
        <v>0</v>
      </c>
      <c r="L412" s="116"/>
      <c r="M412" s="120"/>
      <c r="P412" s="121">
        <f>SUM(P413:P444)</f>
        <v>6.8000000000000007</v>
      </c>
      <c r="R412" s="121">
        <f>SUM(R413:R444)</f>
        <v>5.4400000000000004E-2</v>
      </c>
      <c r="T412" s="122">
        <f>SUM(T413:T444)</f>
        <v>0</v>
      </c>
      <c r="AR412" s="117" t="s">
        <v>79</v>
      </c>
      <c r="AT412" s="123" t="s">
        <v>69</v>
      </c>
      <c r="AU412" s="123" t="s">
        <v>77</v>
      </c>
      <c r="AY412" s="117" t="s">
        <v>140</v>
      </c>
      <c r="BK412" s="124">
        <f>SUM(BK413:BK444)</f>
        <v>0</v>
      </c>
    </row>
    <row r="413" spans="2:65" s="1" customFormat="1" ht="24" customHeight="1">
      <c r="B413" s="127"/>
      <c r="C413" s="128" t="s">
        <v>636</v>
      </c>
      <c r="D413" s="128" t="s">
        <v>143</v>
      </c>
      <c r="E413" s="129" t="s">
        <v>637</v>
      </c>
      <c r="F413" s="130" t="s">
        <v>638</v>
      </c>
      <c r="G413" s="131" t="s">
        <v>156</v>
      </c>
      <c r="H413" s="132"/>
      <c r="I413" s="133"/>
      <c r="J413" s="133">
        <f>ROUND(I413*H413,2)</f>
        <v>0</v>
      </c>
      <c r="K413" s="134"/>
      <c r="L413" s="28"/>
      <c r="M413" s="135" t="s">
        <v>3</v>
      </c>
      <c r="N413" s="136" t="s">
        <v>41</v>
      </c>
      <c r="O413" s="137">
        <v>1.2E-2</v>
      </c>
      <c r="P413" s="137">
        <f>O413*H413</f>
        <v>0</v>
      </c>
      <c r="Q413" s="137">
        <v>0</v>
      </c>
      <c r="R413" s="137">
        <f>Q413*H413</f>
        <v>0</v>
      </c>
      <c r="S413" s="137">
        <v>0</v>
      </c>
      <c r="T413" s="138">
        <f>S413*H413</f>
        <v>0</v>
      </c>
      <c r="AR413" s="139" t="s">
        <v>221</v>
      </c>
      <c r="AT413" s="139" t="s">
        <v>143</v>
      </c>
      <c r="AU413" s="139" t="s">
        <v>79</v>
      </c>
      <c r="AY413" s="16" t="s">
        <v>140</v>
      </c>
      <c r="BE413" s="140">
        <f>IF(N413="základní",J413,0)</f>
        <v>0</v>
      </c>
      <c r="BF413" s="140">
        <f>IF(N413="snížená",J413,0)</f>
        <v>0</v>
      </c>
      <c r="BG413" s="140">
        <f>IF(N413="zákl. přenesená",J413,0)</f>
        <v>0</v>
      </c>
      <c r="BH413" s="140">
        <f>IF(N413="sníž. přenesená",J413,0)</f>
        <v>0</v>
      </c>
      <c r="BI413" s="140">
        <f>IF(N413="nulová",J413,0)</f>
        <v>0</v>
      </c>
      <c r="BJ413" s="16" t="s">
        <v>77</v>
      </c>
      <c r="BK413" s="140">
        <f>ROUND(I413*H413,2)</f>
        <v>0</v>
      </c>
      <c r="BL413" s="16" t="s">
        <v>221</v>
      </c>
      <c r="BM413" s="139" t="s">
        <v>639</v>
      </c>
    </row>
    <row r="414" spans="2:65" s="1" customFormat="1">
      <c r="B414" s="28"/>
      <c r="D414" s="141" t="s">
        <v>149</v>
      </c>
      <c r="F414" s="142" t="s">
        <v>640</v>
      </c>
      <c r="L414" s="28"/>
      <c r="M414" s="143"/>
      <c r="T414" s="49"/>
      <c r="AT414" s="16" t="s">
        <v>149</v>
      </c>
      <c r="AU414" s="16" t="s">
        <v>79</v>
      </c>
    </row>
    <row r="415" spans="2:65" s="12" customFormat="1">
      <c r="B415" s="144"/>
      <c r="D415" s="141" t="s">
        <v>151</v>
      </c>
      <c r="E415" s="145" t="s">
        <v>3</v>
      </c>
      <c r="F415" s="146" t="s">
        <v>172</v>
      </c>
      <c r="H415" s="147"/>
      <c r="L415" s="144"/>
      <c r="M415" s="148"/>
      <c r="T415" s="149"/>
      <c r="AT415" s="145" t="s">
        <v>151</v>
      </c>
      <c r="AU415" s="145" t="s">
        <v>79</v>
      </c>
      <c r="AV415" s="12" t="s">
        <v>79</v>
      </c>
      <c r="AW415" s="12" t="s">
        <v>32</v>
      </c>
      <c r="AX415" s="12" t="s">
        <v>70</v>
      </c>
      <c r="AY415" s="145" t="s">
        <v>140</v>
      </c>
    </row>
    <row r="416" spans="2:65" s="12" customFormat="1">
      <c r="B416" s="144"/>
      <c r="D416" s="141" t="s">
        <v>151</v>
      </c>
      <c r="E416" s="145" t="s">
        <v>3</v>
      </c>
      <c r="F416" s="146" t="s">
        <v>279</v>
      </c>
      <c r="H416" s="147"/>
      <c r="L416" s="144"/>
      <c r="M416" s="148"/>
      <c r="T416" s="149"/>
      <c r="AT416" s="145" t="s">
        <v>151</v>
      </c>
      <c r="AU416" s="145" t="s">
        <v>79</v>
      </c>
      <c r="AV416" s="12" t="s">
        <v>79</v>
      </c>
      <c r="AW416" s="12" t="s">
        <v>32</v>
      </c>
      <c r="AX416" s="12" t="s">
        <v>70</v>
      </c>
      <c r="AY416" s="145" t="s">
        <v>140</v>
      </c>
    </row>
    <row r="417" spans="2:65" s="12" customFormat="1" ht="20">
      <c r="B417" s="144"/>
      <c r="D417" s="141" t="s">
        <v>151</v>
      </c>
      <c r="E417" s="145" t="s">
        <v>3</v>
      </c>
      <c r="F417" s="146" t="s">
        <v>280</v>
      </c>
      <c r="H417" s="147"/>
      <c r="L417" s="144"/>
      <c r="M417" s="148"/>
      <c r="T417" s="149"/>
      <c r="AT417" s="145" t="s">
        <v>151</v>
      </c>
      <c r="AU417" s="145" t="s">
        <v>79</v>
      </c>
      <c r="AV417" s="12" t="s">
        <v>79</v>
      </c>
      <c r="AW417" s="12" t="s">
        <v>32</v>
      </c>
      <c r="AX417" s="12" t="s">
        <v>70</v>
      </c>
      <c r="AY417" s="145" t="s">
        <v>140</v>
      </c>
    </row>
    <row r="418" spans="2:65" s="12" customFormat="1">
      <c r="B418" s="144"/>
      <c r="D418" s="141" t="s">
        <v>151</v>
      </c>
      <c r="E418" s="145" t="s">
        <v>3</v>
      </c>
      <c r="F418" s="146" t="s">
        <v>161</v>
      </c>
      <c r="H418" s="147"/>
      <c r="L418" s="144"/>
      <c r="M418" s="148"/>
      <c r="T418" s="149"/>
      <c r="AT418" s="145" t="s">
        <v>151</v>
      </c>
      <c r="AU418" s="145" t="s">
        <v>79</v>
      </c>
      <c r="AV418" s="12" t="s">
        <v>79</v>
      </c>
      <c r="AW418" s="12" t="s">
        <v>32</v>
      </c>
      <c r="AX418" s="12" t="s">
        <v>70</v>
      </c>
      <c r="AY418" s="145" t="s">
        <v>140</v>
      </c>
    </row>
    <row r="419" spans="2:65" s="12" customFormat="1" ht="30">
      <c r="B419" s="144"/>
      <c r="D419" s="141" t="s">
        <v>151</v>
      </c>
      <c r="E419" s="145" t="s">
        <v>3</v>
      </c>
      <c r="F419" s="146" t="s">
        <v>641</v>
      </c>
      <c r="H419" s="147"/>
      <c r="L419" s="144"/>
      <c r="M419" s="148"/>
      <c r="T419" s="149"/>
      <c r="AT419" s="145" t="s">
        <v>151</v>
      </c>
      <c r="AU419" s="145" t="s">
        <v>79</v>
      </c>
      <c r="AV419" s="12" t="s">
        <v>79</v>
      </c>
      <c r="AW419" s="12" t="s">
        <v>32</v>
      </c>
      <c r="AX419" s="12" t="s">
        <v>70</v>
      </c>
      <c r="AY419" s="145" t="s">
        <v>140</v>
      </c>
    </row>
    <row r="420" spans="2:65" s="12" customFormat="1" ht="30">
      <c r="B420" s="144"/>
      <c r="D420" s="141" t="s">
        <v>151</v>
      </c>
      <c r="E420" s="145" t="s">
        <v>3</v>
      </c>
      <c r="F420" s="146" t="s">
        <v>642</v>
      </c>
      <c r="H420" s="147"/>
      <c r="L420" s="144"/>
      <c r="M420" s="148"/>
      <c r="T420" s="149"/>
      <c r="AT420" s="145" t="s">
        <v>151</v>
      </c>
      <c r="AU420" s="145" t="s">
        <v>79</v>
      </c>
      <c r="AV420" s="12" t="s">
        <v>79</v>
      </c>
      <c r="AW420" s="12" t="s">
        <v>32</v>
      </c>
      <c r="AX420" s="12" t="s">
        <v>70</v>
      </c>
      <c r="AY420" s="145" t="s">
        <v>140</v>
      </c>
    </row>
    <row r="421" spans="2:65" s="12" customFormat="1" ht="20">
      <c r="B421" s="144"/>
      <c r="D421" s="141" t="s">
        <v>151</v>
      </c>
      <c r="E421" s="145" t="s">
        <v>3</v>
      </c>
      <c r="F421" s="146" t="s">
        <v>643</v>
      </c>
      <c r="H421" s="147"/>
      <c r="L421" s="144"/>
      <c r="M421" s="148"/>
      <c r="T421" s="149"/>
      <c r="AT421" s="145" t="s">
        <v>151</v>
      </c>
      <c r="AU421" s="145" t="s">
        <v>79</v>
      </c>
      <c r="AV421" s="12" t="s">
        <v>79</v>
      </c>
      <c r="AW421" s="12" t="s">
        <v>32</v>
      </c>
      <c r="AX421" s="12" t="s">
        <v>70</v>
      </c>
      <c r="AY421" s="145" t="s">
        <v>140</v>
      </c>
    </row>
    <row r="422" spans="2:65" s="12" customFormat="1">
      <c r="B422" s="144"/>
      <c r="D422" s="141" t="s">
        <v>151</v>
      </c>
      <c r="E422" s="145" t="s">
        <v>3</v>
      </c>
      <c r="F422" s="146" t="s">
        <v>191</v>
      </c>
      <c r="H422" s="147"/>
      <c r="L422" s="144"/>
      <c r="M422" s="148"/>
      <c r="T422" s="149"/>
      <c r="AT422" s="145" t="s">
        <v>151</v>
      </c>
      <c r="AU422" s="145" t="s">
        <v>79</v>
      </c>
      <c r="AV422" s="12" t="s">
        <v>79</v>
      </c>
      <c r="AW422" s="12" t="s">
        <v>32</v>
      </c>
      <c r="AX422" s="12" t="s">
        <v>70</v>
      </c>
      <c r="AY422" s="145" t="s">
        <v>140</v>
      </c>
    </row>
    <row r="423" spans="2:65" s="12" customFormat="1">
      <c r="B423" s="144"/>
      <c r="D423" s="141" t="s">
        <v>151</v>
      </c>
      <c r="E423" s="145" t="s">
        <v>3</v>
      </c>
      <c r="F423" s="146" t="s">
        <v>181</v>
      </c>
      <c r="H423" s="147"/>
      <c r="L423" s="144"/>
      <c r="M423" s="148"/>
      <c r="T423" s="149"/>
      <c r="AT423" s="145" t="s">
        <v>151</v>
      </c>
      <c r="AU423" s="145" t="s">
        <v>79</v>
      </c>
      <c r="AV423" s="12" t="s">
        <v>79</v>
      </c>
      <c r="AW423" s="12" t="s">
        <v>32</v>
      </c>
      <c r="AX423" s="12" t="s">
        <v>70</v>
      </c>
      <c r="AY423" s="145" t="s">
        <v>140</v>
      </c>
    </row>
    <row r="424" spans="2:65" s="13" customFormat="1">
      <c r="B424" s="150"/>
      <c r="D424" s="141" t="s">
        <v>151</v>
      </c>
      <c r="E424" s="151" t="s">
        <v>3</v>
      </c>
      <c r="F424" s="152" t="s">
        <v>152</v>
      </c>
      <c r="H424" s="153"/>
      <c r="L424" s="150"/>
      <c r="M424" s="154"/>
      <c r="T424" s="155"/>
      <c r="AT424" s="151" t="s">
        <v>151</v>
      </c>
      <c r="AU424" s="151" t="s">
        <v>79</v>
      </c>
      <c r="AV424" s="13" t="s">
        <v>147</v>
      </c>
      <c r="AW424" s="13" t="s">
        <v>32</v>
      </c>
      <c r="AX424" s="13" t="s">
        <v>77</v>
      </c>
      <c r="AY424" s="151" t="s">
        <v>140</v>
      </c>
    </row>
    <row r="425" spans="2:65" s="1" customFormat="1" ht="24" customHeight="1">
      <c r="B425" s="127"/>
      <c r="C425" s="128" t="s">
        <v>644</v>
      </c>
      <c r="D425" s="128" t="s">
        <v>143</v>
      </c>
      <c r="E425" s="129" t="s">
        <v>645</v>
      </c>
      <c r="F425" s="130" t="s">
        <v>646</v>
      </c>
      <c r="G425" s="131" t="s">
        <v>156</v>
      </c>
      <c r="H425" s="132"/>
      <c r="I425" s="133"/>
      <c r="J425" s="133">
        <f>ROUND(I425*H425,2)</f>
        <v>0</v>
      </c>
      <c r="K425" s="134"/>
      <c r="L425" s="28"/>
      <c r="M425" s="135" t="s">
        <v>3</v>
      </c>
      <c r="N425" s="136" t="s">
        <v>41</v>
      </c>
      <c r="O425" s="137">
        <v>8.5000000000000006E-2</v>
      </c>
      <c r="P425" s="137">
        <f>O425*H425</f>
        <v>0</v>
      </c>
      <c r="Q425" s="137">
        <v>1E-3</v>
      </c>
      <c r="R425" s="137">
        <f>Q425*H425</f>
        <v>0</v>
      </c>
      <c r="S425" s="137">
        <v>3.1E-4</v>
      </c>
      <c r="T425" s="138">
        <f>S425*H425</f>
        <v>0</v>
      </c>
      <c r="AR425" s="139" t="s">
        <v>221</v>
      </c>
      <c r="AT425" s="139" t="s">
        <v>143</v>
      </c>
      <c r="AU425" s="139" t="s">
        <v>79</v>
      </c>
      <c r="AY425" s="16" t="s">
        <v>140</v>
      </c>
      <c r="BE425" s="140">
        <f>IF(N425="základní",J425,0)</f>
        <v>0</v>
      </c>
      <c r="BF425" s="140">
        <f>IF(N425="snížená",J425,0)</f>
        <v>0</v>
      </c>
      <c r="BG425" s="140">
        <f>IF(N425="zákl. přenesená",J425,0)</f>
        <v>0</v>
      </c>
      <c r="BH425" s="140">
        <f>IF(N425="sníž. přenesená",J425,0)</f>
        <v>0</v>
      </c>
      <c r="BI425" s="140">
        <f>IF(N425="nulová",J425,0)</f>
        <v>0</v>
      </c>
      <c r="BJ425" s="16" t="s">
        <v>77</v>
      </c>
      <c r="BK425" s="140">
        <f>ROUND(I425*H425,2)</f>
        <v>0</v>
      </c>
      <c r="BL425" s="16" t="s">
        <v>221</v>
      </c>
      <c r="BM425" s="139" t="s">
        <v>647</v>
      </c>
    </row>
    <row r="426" spans="2:65" s="1" customFormat="1">
      <c r="B426" s="28"/>
      <c r="D426" s="141" t="s">
        <v>149</v>
      </c>
      <c r="F426" s="142" t="s">
        <v>648</v>
      </c>
      <c r="L426" s="28"/>
      <c r="M426" s="143"/>
      <c r="T426" s="49"/>
      <c r="AT426" s="16" t="s">
        <v>149</v>
      </c>
      <c r="AU426" s="16" t="s">
        <v>79</v>
      </c>
    </row>
    <row r="427" spans="2:65" s="12" customFormat="1" ht="30">
      <c r="B427" s="144"/>
      <c r="D427" s="141" t="s">
        <v>151</v>
      </c>
      <c r="E427" s="145" t="s">
        <v>3</v>
      </c>
      <c r="F427" s="146" t="s">
        <v>641</v>
      </c>
      <c r="H427" s="147"/>
      <c r="L427" s="144"/>
      <c r="M427" s="148"/>
      <c r="T427" s="149"/>
      <c r="AT427" s="145" t="s">
        <v>151</v>
      </c>
      <c r="AU427" s="145" t="s">
        <v>79</v>
      </c>
      <c r="AV427" s="12" t="s">
        <v>79</v>
      </c>
      <c r="AW427" s="12" t="s">
        <v>32</v>
      </c>
      <c r="AX427" s="12" t="s">
        <v>70</v>
      </c>
      <c r="AY427" s="145" t="s">
        <v>140</v>
      </c>
    </row>
    <row r="428" spans="2:65" s="12" customFormat="1" ht="30">
      <c r="B428" s="144"/>
      <c r="D428" s="141" t="s">
        <v>151</v>
      </c>
      <c r="E428" s="145" t="s">
        <v>3</v>
      </c>
      <c r="F428" s="146" t="s">
        <v>642</v>
      </c>
      <c r="H428" s="147"/>
      <c r="L428" s="144"/>
      <c r="M428" s="148"/>
      <c r="T428" s="149"/>
      <c r="AT428" s="145" t="s">
        <v>151</v>
      </c>
      <c r="AU428" s="145" t="s">
        <v>79</v>
      </c>
      <c r="AV428" s="12" t="s">
        <v>79</v>
      </c>
      <c r="AW428" s="12" t="s">
        <v>32</v>
      </c>
      <c r="AX428" s="12" t="s">
        <v>70</v>
      </c>
      <c r="AY428" s="145" t="s">
        <v>140</v>
      </c>
    </row>
    <row r="429" spans="2:65" s="12" customFormat="1" ht="20">
      <c r="B429" s="144"/>
      <c r="D429" s="141" t="s">
        <v>151</v>
      </c>
      <c r="E429" s="145" t="s">
        <v>3</v>
      </c>
      <c r="F429" s="146" t="s">
        <v>643</v>
      </c>
      <c r="H429" s="147"/>
      <c r="L429" s="144"/>
      <c r="M429" s="148"/>
      <c r="T429" s="149"/>
      <c r="AT429" s="145" t="s">
        <v>151</v>
      </c>
      <c r="AU429" s="145" t="s">
        <v>79</v>
      </c>
      <c r="AV429" s="12" t="s">
        <v>79</v>
      </c>
      <c r="AW429" s="12" t="s">
        <v>32</v>
      </c>
      <c r="AX429" s="12" t="s">
        <v>70</v>
      </c>
      <c r="AY429" s="145" t="s">
        <v>140</v>
      </c>
    </row>
    <row r="430" spans="2:65" s="12" customFormat="1">
      <c r="B430" s="144"/>
      <c r="D430" s="141" t="s">
        <v>151</v>
      </c>
      <c r="E430" s="145" t="s">
        <v>3</v>
      </c>
      <c r="F430" s="146" t="s">
        <v>191</v>
      </c>
      <c r="H430" s="147"/>
      <c r="L430" s="144"/>
      <c r="M430" s="148"/>
      <c r="T430" s="149"/>
      <c r="AT430" s="145" t="s">
        <v>151</v>
      </c>
      <c r="AU430" s="145" t="s">
        <v>79</v>
      </c>
      <c r="AV430" s="12" t="s">
        <v>79</v>
      </c>
      <c r="AW430" s="12" t="s">
        <v>32</v>
      </c>
      <c r="AX430" s="12" t="s">
        <v>70</v>
      </c>
      <c r="AY430" s="145" t="s">
        <v>140</v>
      </c>
    </row>
    <row r="431" spans="2:65" s="12" customFormat="1">
      <c r="B431" s="144"/>
      <c r="D431" s="141" t="s">
        <v>151</v>
      </c>
      <c r="E431" s="145" t="s">
        <v>3</v>
      </c>
      <c r="F431" s="146" t="s">
        <v>181</v>
      </c>
      <c r="H431" s="147"/>
      <c r="L431" s="144"/>
      <c r="M431" s="148"/>
      <c r="T431" s="149"/>
      <c r="AT431" s="145" t="s">
        <v>151</v>
      </c>
      <c r="AU431" s="145" t="s">
        <v>79</v>
      </c>
      <c r="AV431" s="12" t="s">
        <v>79</v>
      </c>
      <c r="AW431" s="12" t="s">
        <v>32</v>
      </c>
      <c r="AX431" s="12" t="s">
        <v>70</v>
      </c>
      <c r="AY431" s="145" t="s">
        <v>140</v>
      </c>
    </row>
    <row r="432" spans="2:65" s="13" customFormat="1">
      <c r="B432" s="150"/>
      <c r="D432" s="141" t="s">
        <v>151</v>
      </c>
      <c r="E432" s="151" t="s">
        <v>3</v>
      </c>
      <c r="F432" s="152" t="s">
        <v>152</v>
      </c>
      <c r="H432" s="153"/>
      <c r="L432" s="150"/>
      <c r="M432" s="154"/>
      <c r="T432" s="155"/>
      <c r="AT432" s="151" t="s">
        <v>151</v>
      </c>
      <c r="AU432" s="151" t="s">
        <v>79</v>
      </c>
      <c r="AV432" s="13" t="s">
        <v>147</v>
      </c>
      <c r="AW432" s="13" t="s">
        <v>32</v>
      </c>
      <c r="AX432" s="13" t="s">
        <v>77</v>
      </c>
      <c r="AY432" s="151" t="s">
        <v>140</v>
      </c>
    </row>
    <row r="433" spans="2:65" s="1" customFormat="1" ht="24" customHeight="1">
      <c r="B433" s="127"/>
      <c r="C433" s="128" t="s">
        <v>649</v>
      </c>
      <c r="D433" s="128" t="s">
        <v>143</v>
      </c>
      <c r="E433" s="129" t="s">
        <v>650</v>
      </c>
      <c r="F433" s="130" t="s">
        <v>651</v>
      </c>
      <c r="G433" s="131" t="s">
        <v>156</v>
      </c>
      <c r="H433" s="250">
        <v>136</v>
      </c>
      <c r="I433" s="133"/>
      <c r="J433" s="133">
        <f>ROUND(I433*H433,2)</f>
        <v>0</v>
      </c>
      <c r="K433" s="134"/>
      <c r="L433" s="28"/>
      <c r="M433" s="135" t="s">
        <v>3</v>
      </c>
      <c r="N433" s="136" t="s">
        <v>41</v>
      </c>
      <c r="O433" s="137">
        <v>0.05</v>
      </c>
      <c r="P433" s="137">
        <f>O433*H433</f>
        <v>6.8000000000000007</v>
      </c>
      <c r="Q433" s="137">
        <v>4.0000000000000002E-4</v>
      </c>
      <c r="R433" s="137">
        <f>Q433*H433</f>
        <v>5.4400000000000004E-2</v>
      </c>
      <c r="S433" s="137">
        <v>0</v>
      </c>
      <c r="T433" s="138">
        <f>S433*H433</f>
        <v>0</v>
      </c>
      <c r="AR433" s="139" t="s">
        <v>221</v>
      </c>
      <c r="AT433" s="139" t="s">
        <v>143</v>
      </c>
      <c r="AU433" s="139" t="s">
        <v>79</v>
      </c>
      <c r="AY433" s="16" t="s">
        <v>140</v>
      </c>
      <c r="BE433" s="140">
        <f>IF(N433="základní",J433,0)</f>
        <v>0</v>
      </c>
      <c r="BF433" s="140">
        <f>IF(N433="snížená",J433,0)</f>
        <v>0</v>
      </c>
      <c r="BG433" s="140">
        <f>IF(N433="zákl. přenesená",J433,0)</f>
        <v>0</v>
      </c>
      <c r="BH433" s="140">
        <f>IF(N433="sníž. přenesená",J433,0)</f>
        <v>0</v>
      </c>
      <c r="BI433" s="140">
        <f>IF(N433="nulová",J433,0)</f>
        <v>0</v>
      </c>
      <c r="BJ433" s="16" t="s">
        <v>77</v>
      </c>
      <c r="BK433" s="140">
        <f>ROUND(I433*H433,2)</f>
        <v>0</v>
      </c>
      <c r="BL433" s="16" t="s">
        <v>221</v>
      </c>
      <c r="BM433" s="139" t="s">
        <v>652</v>
      </c>
    </row>
    <row r="434" spans="2:65" s="1" customFormat="1" ht="18">
      <c r="B434" s="28"/>
      <c r="D434" s="141" t="s">
        <v>149</v>
      </c>
      <c r="F434" s="142" t="s">
        <v>653</v>
      </c>
      <c r="L434" s="28"/>
      <c r="M434" s="143"/>
      <c r="T434" s="49"/>
      <c r="AT434" s="16" t="s">
        <v>149</v>
      </c>
      <c r="AU434" s="16" t="s">
        <v>79</v>
      </c>
    </row>
    <row r="435" spans="2:65" s="12" customFormat="1" ht="9.65" customHeight="1">
      <c r="B435" s="144"/>
      <c r="D435" s="141" t="s">
        <v>151</v>
      </c>
      <c r="E435" s="145" t="s">
        <v>3</v>
      </c>
      <c r="F435" s="146" t="s">
        <v>1854</v>
      </c>
      <c r="H435" s="147">
        <v>136</v>
      </c>
      <c r="L435" s="144"/>
      <c r="M435" s="148"/>
      <c r="T435" s="149"/>
      <c r="AT435" s="145" t="s">
        <v>151</v>
      </c>
      <c r="AU435" s="145" t="s">
        <v>79</v>
      </c>
      <c r="AV435" s="12" t="s">
        <v>79</v>
      </c>
      <c r="AW435" s="12" t="s">
        <v>32</v>
      </c>
      <c r="AX435" s="12" t="s">
        <v>70</v>
      </c>
      <c r="AY435" s="145" t="s">
        <v>140</v>
      </c>
    </row>
    <row r="436" spans="2:65" s="12" customFormat="1" hidden="1">
      <c r="B436" s="144"/>
      <c r="D436" s="141" t="s">
        <v>151</v>
      </c>
      <c r="E436" s="145" t="s">
        <v>3</v>
      </c>
      <c r="F436" s="146" t="s">
        <v>279</v>
      </c>
      <c r="H436" s="147"/>
      <c r="L436" s="144"/>
      <c r="M436" s="148"/>
      <c r="T436" s="149"/>
      <c r="AT436" s="145" t="s">
        <v>151</v>
      </c>
      <c r="AU436" s="145" t="s">
        <v>79</v>
      </c>
      <c r="AV436" s="12" t="s">
        <v>79</v>
      </c>
      <c r="AW436" s="12" t="s">
        <v>32</v>
      </c>
      <c r="AX436" s="12" t="s">
        <v>70</v>
      </c>
      <c r="AY436" s="145" t="s">
        <v>140</v>
      </c>
    </row>
    <row r="437" spans="2:65" s="12" customFormat="1" ht="20" hidden="1">
      <c r="B437" s="144"/>
      <c r="D437" s="141" t="s">
        <v>151</v>
      </c>
      <c r="E437" s="145" t="s">
        <v>3</v>
      </c>
      <c r="F437" s="146" t="s">
        <v>280</v>
      </c>
      <c r="H437" s="147"/>
      <c r="L437" s="144"/>
      <c r="M437" s="148"/>
      <c r="T437" s="149"/>
      <c r="AT437" s="145" t="s">
        <v>151</v>
      </c>
      <c r="AU437" s="145" t="s">
        <v>79</v>
      </c>
      <c r="AV437" s="12" t="s">
        <v>79</v>
      </c>
      <c r="AW437" s="12" t="s">
        <v>32</v>
      </c>
      <c r="AX437" s="12" t="s">
        <v>70</v>
      </c>
      <c r="AY437" s="145" t="s">
        <v>140</v>
      </c>
    </row>
    <row r="438" spans="2:65" s="12" customFormat="1" hidden="1">
      <c r="B438" s="144"/>
      <c r="D438" s="141" t="s">
        <v>151</v>
      </c>
      <c r="E438" s="145" t="s">
        <v>3</v>
      </c>
      <c r="F438" s="146" t="s">
        <v>161</v>
      </c>
      <c r="H438" s="147"/>
      <c r="L438" s="144"/>
      <c r="M438" s="148"/>
      <c r="T438" s="149"/>
      <c r="AT438" s="145" t="s">
        <v>151</v>
      </c>
      <c r="AU438" s="145" t="s">
        <v>79</v>
      </c>
      <c r="AV438" s="12" t="s">
        <v>79</v>
      </c>
      <c r="AW438" s="12" t="s">
        <v>32</v>
      </c>
      <c r="AX438" s="12" t="s">
        <v>70</v>
      </c>
      <c r="AY438" s="145" t="s">
        <v>140</v>
      </c>
    </row>
    <row r="439" spans="2:65" s="12" customFormat="1" ht="30" hidden="1">
      <c r="B439" s="144"/>
      <c r="D439" s="141" t="s">
        <v>151</v>
      </c>
      <c r="E439" s="145" t="s">
        <v>3</v>
      </c>
      <c r="F439" s="146" t="s">
        <v>641</v>
      </c>
      <c r="H439" s="147"/>
      <c r="L439" s="144"/>
      <c r="M439" s="148"/>
      <c r="T439" s="149"/>
      <c r="AT439" s="145" t="s">
        <v>151</v>
      </c>
      <c r="AU439" s="145" t="s">
        <v>79</v>
      </c>
      <c r="AV439" s="12" t="s">
        <v>79</v>
      </c>
      <c r="AW439" s="12" t="s">
        <v>32</v>
      </c>
      <c r="AX439" s="12" t="s">
        <v>70</v>
      </c>
      <c r="AY439" s="145" t="s">
        <v>140</v>
      </c>
    </row>
    <row r="440" spans="2:65" s="12" customFormat="1" ht="25.15" hidden="1" customHeight="1">
      <c r="B440" s="144"/>
      <c r="D440" s="141" t="s">
        <v>151</v>
      </c>
      <c r="E440" s="145" t="s">
        <v>3</v>
      </c>
      <c r="F440" s="146" t="s">
        <v>642</v>
      </c>
      <c r="H440" s="147"/>
      <c r="L440" s="144"/>
      <c r="M440" s="148"/>
      <c r="T440" s="149"/>
      <c r="AT440" s="145" t="s">
        <v>151</v>
      </c>
      <c r="AU440" s="145" t="s">
        <v>79</v>
      </c>
      <c r="AV440" s="12" t="s">
        <v>79</v>
      </c>
      <c r="AW440" s="12" t="s">
        <v>32</v>
      </c>
      <c r="AX440" s="12" t="s">
        <v>70</v>
      </c>
      <c r="AY440" s="145" t="s">
        <v>140</v>
      </c>
    </row>
    <row r="441" spans="2:65" s="12" customFormat="1" ht="20" hidden="1">
      <c r="B441" s="144"/>
      <c r="D441" s="141" t="s">
        <v>151</v>
      </c>
      <c r="E441" s="145" t="s">
        <v>3</v>
      </c>
      <c r="F441" s="146" t="s">
        <v>643</v>
      </c>
      <c r="H441" s="147"/>
      <c r="L441" s="144"/>
      <c r="M441" s="148"/>
      <c r="T441" s="149"/>
      <c r="AT441" s="145" t="s">
        <v>151</v>
      </c>
      <c r="AU441" s="145" t="s">
        <v>79</v>
      </c>
      <c r="AV441" s="12" t="s">
        <v>79</v>
      </c>
      <c r="AW441" s="12" t="s">
        <v>32</v>
      </c>
      <c r="AX441" s="12" t="s">
        <v>70</v>
      </c>
      <c r="AY441" s="145" t="s">
        <v>140</v>
      </c>
    </row>
    <row r="442" spans="2:65" s="12" customFormat="1" hidden="1">
      <c r="B442" s="144"/>
      <c r="D442" s="141" t="s">
        <v>151</v>
      </c>
      <c r="E442" s="145" t="s">
        <v>3</v>
      </c>
      <c r="F442" s="146" t="s">
        <v>191</v>
      </c>
      <c r="H442" s="147"/>
      <c r="L442" s="144"/>
      <c r="M442" s="148"/>
      <c r="T442" s="149"/>
      <c r="AT442" s="145" t="s">
        <v>151</v>
      </c>
      <c r="AU442" s="145" t="s">
        <v>79</v>
      </c>
      <c r="AV442" s="12" t="s">
        <v>79</v>
      </c>
      <c r="AW442" s="12" t="s">
        <v>32</v>
      </c>
      <c r="AX442" s="12" t="s">
        <v>70</v>
      </c>
      <c r="AY442" s="145" t="s">
        <v>140</v>
      </c>
    </row>
    <row r="443" spans="2:65" s="12" customFormat="1">
      <c r="B443" s="144"/>
      <c r="D443" s="141" t="s">
        <v>151</v>
      </c>
      <c r="E443" s="145" t="s">
        <v>3</v>
      </c>
      <c r="F443" s="146" t="s">
        <v>181</v>
      </c>
      <c r="H443" s="147"/>
      <c r="L443" s="144"/>
      <c r="M443" s="148"/>
      <c r="T443" s="149"/>
      <c r="AT443" s="145" t="s">
        <v>151</v>
      </c>
      <c r="AU443" s="145" t="s">
        <v>79</v>
      </c>
      <c r="AV443" s="12" t="s">
        <v>79</v>
      </c>
      <c r="AW443" s="12" t="s">
        <v>32</v>
      </c>
      <c r="AX443" s="12" t="s">
        <v>70</v>
      </c>
      <c r="AY443" s="145" t="s">
        <v>140</v>
      </c>
    </row>
    <row r="444" spans="2:65" s="13" customFormat="1">
      <c r="B444" s="150"/>
      <c r="D444" s="141" t="s">
        <v>151</v>
      </c>
      <c r="E444" s="151" t="s">
        <v>3</v>
      </c>
      <c r="F444" s="152" t="s">
        <v>152</v>
      </c>
      <c r="H444" s="153">
        <v>136</v>
      </c>
      <c r="L444" s="150"/>
      <c r="M444" s="167"/>
      <c r="N444" s="168"/>
      <c r="O444" s="168"/>
      <c r="P444" s="168"/>
      <c r="Q444" s="168"/>
      <c r="R444" s="168"/>
      <c r="S444" s="168"/>
      <c r="T444" s="169"/>
      <c r="AT444" s="151" t="s">
        <v>151</v>
      </c>
      <c r="AU444" s="151" t="s">
        <v>79</v>
      </c>
      <c r="AV444" s="13" t="s">
        <v>147</v>
      </c>
      <c r="AW444" s="13" t="s">
        <v>32</v>
      </c>
      <c r="AX444" s="13" t="s">
        <v>77</v>
      </c>
      <c r="AY444" s="151" t="s">
        <v>140</v>
      </c>
    </row>
    <row r="445" spans="2:65" s="1" customFormat="1" ht="7" customHeight="1">
      <c r="B445" s="37"/>
      <c r="C445" s="38"/>
      <c r="D445" s="38"/>
      <c r="E445" s="38"/>
      <c r="F445" s="38"/>
      <c r="G445" s="38"/>
      <c r="H445" s="38"/>
      <c r="I445" s="38"/>
      <c r="J445" s="38"/>
      <c r="K445" s="38"/>
      <c r="L445" s="28"/>
    </row>
  </sheetData>
  <autoFilter ref="C92:K444" xr:uid="{00000000-0009-0000-0000-000001000000}"/>
  <mergeCells count="8">
    <mergeCell ref="E83:H83"/>
    <mergeCell ref="E85:H85"/>
    <mergeCell ref="L2:V2"/>
    <mergeCell ref="E7:H7"/>
    <mergeCell ref="E9:H9"/>
    <mergeCell ref="E27:H27"/>
    <mergeCell ref="E48:H48"/>
    <mergeCell ref="E50:H50"/>
  </mergeCells>
  <pageMargins left="0.39370078740157483" right="0.39370078740157483" top="0.39370078740157483" bottom="0.39370078740157483" header="0" footer="0"/>
  <pageSetup paperSize="9" scale="82" fitToHeight="10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8"/>
  <sheetViews>
    <sheetView showGridLines="0" topLeftCell="A81" workbookViewId="0">
      <selection activeCell="I156" sqref="I89:I156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" customWidth="1"/>
    <col min="8" max="8" width="11.44140625" customWidth="1"/>
    <col min="9" max="10" width="20.109375" customWidth="1"/>
    <col min="11" max="11" width="20.10937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62" t="s">
        <v>6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6" t="s">
        <v>85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5" customHeight="1">
      <c r="B4" s="19"/>
      <c r="D4" s="20" t="s">
        <v>104</v>
      </c>
      <c r="L4" s="19"/>
      <c r="M4" s="86" t="s">
        <v>11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5" t="s">
        <v>15</v>
      </c>
      <c r="L6" s="19"/>
    </row>
    <row r="7" spans="2:46" ht="16.5" customHeight="1">
      <c r="B7" s="19"/>
      <c r="E7" s="289" t="str">
        <f>'Rekapitulace stavby'!K6</f>
        <v>Rekonstrukce kaple sv. Ducha a Božího hrobu v Liběchově</v>
      </c>
      <c r="F7" s="290"/>
      <c r="G7" s="290"/>
      <c r="H7" s="290"/>
      <c r="L7" s="19"/>
    </row>
    <row r="8" spans="2:46" ht="12" customHeight="1">
      <c r="B8" s="19"/>
      <c r="D8" s="25" t="s">
        <v>105</v>
      </c>
      <c r="L8" s="19"/>
    </row>
    <row r="9" spans="2:46" s="1" customFormat="1" ht="16.5" customHeight="1">
      <c r="B9" s="28"/>
      <c r="E9" s="289" t="s">
        <v>106</v>
      </c>
      <c r="F9" s="291"/>
      <c r="G9" s="291"/>
      <c r="H9" s="291"/>
      <c r="L9" s="28"/>
    </row>
    <row r="10" spans="2:46" s="1" customFormat="1" ht="12" customHeight="1">
      <c r="B10" s="28"/>
      <c r="D10" s="25" t="s">
        <v>654</v>
      </c>
      <c r="L10" s="28"/>
    </row>
    <row r="11" spans="2:46" s="1" customFormat="1" ht="16.5" customHeight="1">
      <c r="B11" s="28"/>
      <c r="E11" s="278" t="s">
        <v>655</v>
      </c>
      <c r="F11" s="291"/>
      <c r="G11" s="291"/>
      <c r="H11" s="291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5" t="s">
        <v>17</v>
      </c>
      <c r="F13" s="23" t="s">
        <v>3</v>
      </c>
      <c r="I13" s="25" t="s">
        <v>18</v>
      </c>
      <c r="J13" s="23" t="s">
        <v>3</v>
      </c>
      <c r="L13" s="28"/>
    </row>
    <row r="14" spans="2:46" s="1" customFormat="1" ht="12" customHeight="1">
      <c r="B14" s="28"/>
      <c r="D14" s="25" t="s">
        <v>19</v>
      </c>
      <c r="F14" s="23" t="s">
        <v>20</v>
      </c>
      <c r="I14" s="25" t="s">
        <v>21</v>
      </c>
      <c r="J14" s="45">
        <f>'Rekapitulace stavby'!AN8</f>
        <v>45520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5" t="s">
        <v>22</v>
      </c>
      <c r="I16" s="25" t="s">
        <v>23</v>
      </c>
      <c r="J16" s="23" t="s">
        <v>24</v>
      </c>
      <c r="L16" s="28"/>
    </row>
    <row r="17" spans="2:12" s="1" customFormat="1" ht="18" customHeight="1">
      <c r="B17" s="28"/>
      <c r="E17" s="23" t="s">
        <v>25</v>
      </c>
      <c r="I17" s="25" t="s">
        <v>26</v>
      </c>
      <c r="J17" s="23" t="s">
        <v>3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5" t="s">
        <v>27</v>
      </c>
      <c r="I19" s="25" t="s">
        <v>23</v>
      </c>
      <c r="J19" s="23" t="s">
        <v>3</v>
      </c>
      <c r="L19" s="28"/>
    </row>
    <row r="20" spans="2:12" s="1" customFormat="1" ht="18" customHeight="1">
      <c r="B20" s="28"/>
      <c r="E20" s="23" t="s">
        <v>28</v>
      </c>
      <c r="I20" s="25" t="s">
        <v>26</v>
      </c>
      <c r="J20" s="23" t="s">
        <v>3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5" t="s">
        <v>29</v>
      </c>
      <c r="I22" s="25" t="s">
        <v>23</v>
      </c>
      <c r="J22" s="23" t="s">
        <v>30</v>
      </c>
      <c r="L22" s="28"/>
    </row>
    <row r="23" spans="2:12" s="1" customFormat="1" ht="18" customHeight="1">
      <c r="B23" s="28"/>
      <c r="E23" s="23" t="s">
        <v>31</v>
      </c>
      <c r="I23" s="25" t="s">
        <v>26</v>
      </c>
      <c r="J23" s="23" t="s">
        <v>3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5" t="s">
        <v>33</v>
      </c>
      <c r="I25" s="25" t="s">
        <v>23</v>
      </c>
      <c r="J25" s="23" t="s">
        <v>3</v>
      </c>
      <c r="L25" s="28"/>
    </row>
    <row r="26" spans="2:12" s="1" customFormat="1" ht="18" customHeight="1">
      <c r="B26" s="28"/>
      <c r="E26" s="23" t="s">
        <v>28</v>
      </c>
      <c r="I26" s="25" t="s">
        <v>26</v>
      </c>
      <c r="J26" s="23" t="s">
        <v>3</v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5" t="s">
        <v>34</v>
      </c>
      <c r="L28" s="28"/>
    </row>
    <row r="29" spans="2:12" s="7" customFormat="1" ht="16.5" customHeight="1">
      <c r="B29" s="87"/>
      <c r="E29" s="263" t="s">
        <v>3</v>
      </c>
      <c r="F29" s="263"/>
      <c r="G29" s="263"/>
      <c r="H29" s="263"/>
      <c r="L29" s="87"/>
    </row>
    <row r="30" spans="2:12" s="1" customFormat="1" ht="7" customHeight="1">
      <c r="B30" s="28"/>
      <c r="L30" s="28"/>
    </row>
    <row r="31" spans="2:12" s="1" customFormat="1" ht="7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25.4" customHeight="1">
      <c r="B32" s="28"/>
      <c r="D32" s="88" t="s">
        <v>36</v>
      </c>
      <c r="J32" s="59">
        <f>ROUND(J87, 2)</f>
        <v>0</v>
      </c>
      <c r="L32" s="28"/>
    </row>
    <row r="33" spans="2:12" s="1" customFormat="1" ht="7" customHeight="1">
      <c r="B33" s="28"/>
      <c r="D33" s="46"/>
      <c r="E33" s="46"/>
      <c r="F33" s="46"/>
      <c r="G33" s="46"/>
      <c r="H33" s="46"/>
      <c r="I33" s="46"/>
      <c r="J33" s="46"/>
      <c r="K33" s="46"/>
      <c r="L33" s="28"/>
    </row>
    <row r="34" spans="2:12" s="1" customFormat="1" ht="14.5" customHeight="1">
      <c r="B34" s="28"/>
      <c r="F34" s="31" t="s">
        <v>38</v>
      </c>
      <c r="I34" s="31" t="s">
        <v>37</v>
      </c>
      <c r="J34" s="31" t="s">
        <v>39</v>
      </c>
      <c r="L34" s="28"/>
    </row>
    <row r="35" spans="2:12" s="1" customFormat="1" ht="14.5" customHeight="1">
      <c r="B35" s="28"/>
      <c r="D35" s="48" t="s">
        <v>40</v>
      </c>
      <c r="E35" s="25" t="s">
        <v>41</v>
      </c>
      <c r="F35" s="79">
        <f>ROUND((SUM(BE87:BE157)),  2)</f>
        <v>0</v>
      </c>
      <c r="I35" s="89">
        <v>0.21</v>
      </c>
      <c r="J35" s="79">
        <f>ROUND(((SUM(BE87:BE157))*I35),  2)</f>
        <v>0</v>
      </c>
      <c r="L35" s="28"/>
    </row>
    <row r="36" spans="2:12" s="1" customFormat="1" ht="14.5" customHeight="1">
      <c r="B36" s="28"/>
      <c r="E36" s="25" t="s">
        <v>42</v>
      </c>
      <c r="F36" s="79">
        <f>ROUND((SUM(BF87:BF157)),  2)</f>
        <v>0</v>
      </c>
      <c r="I36" s="89">
        <v>0.15</v>
      </c>
      <c r="J36" s="79">
        <f>ROUND(((SUM(BF87:BF157))*I36),  2)</f>
        <v>0</v>
      </c>
      <c r="L36" s="28"/>
    </row>
    <row r="37" spans="2:12" s="1" customFormat="1" ht="14.5" hidden="1" customHeight="1">
      <c r="B37" s="28"/>
      <c r="E37" s="25" t="s">
        <v>43</v>
      </c>
      <c r="F37" s="79">
        <f>ROUND((SUM(BG87:BG157)),  2)</f>
        <v>0</v>
      </c>
      <c r="I37" s="89">
        <v>0.21</v>
      </c>
      <c r="J37" s="79">
        <f>0</f>
        <v>0</v>
      </c>
      <c r="L37" s="28"/>
    </row>
    <row r="38" spans="2:12" s="1" customFormat="1" ht="14.5" hidden="1" customHeight="1">
      <c r="B38" s="28"/>
      <c r="E38" s="25" t="s">
        <v>44</v>
      </c>
      <c r="F38" s="79">
        <f>ROUND((SUM(BH87:BH157)),  2)</f>
        <v>0</v>
      </c>
      <c r="I38" s="89">
        <v>0.15</v>
      </c>
      <c r="J38" s="79">
        <f>0</f>
        <v>0</v>
      </c>
      <c r="L38" s="28"/>
    </row>
    <row r="39" spans="2:12" s="1" customFormat="1" ht="14.5" hidden="1" customHeight="1">
      <c r="B39" s="28"/>
      <c r="E39" s="25" t="s">
        <v>45</v>
      </c>
      <c r="F39" s="79">
        <f>ROUND((SUM(BI87:BI157)),  2)</f>
        <v>0</v>
      </c>
      <c r="I39" s="89">
        <v>0</v>
      </c>
      <c r="J39" s="79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4" customHeight="1">
      <c r="B41" s="28"/>
      <c r="C41" s="90"/>
      <c r="D41" s="91" t="s">
        <v>46</v>
      </c>
      <c r="E41" s="50"/>
      <c r="F41" s="50"/>
      <c r="G41" s="92" t="s">
        <v>47</v>
      </c>
      <c r="H41" s="93" t="s">
        <v>48</v>
      </c>
      <c r="I41" s="50"/>
      <c r="J41" s="94">
        <f>SUM(J32:J39)</f>
        <v>0</v>
      </c>
      <c r="K41" s="95"/>
      <c r="L41" s="28"/>
    </row>
    <row r="42" spans="2:12" s="1" customFormat="1" ht="14.5" customHeight="1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28"/>
    </row>
    <row r="46" spans="2:12" s="1" customFormat="1" ht="7" customHeight="1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28"/>
    </row>
    <row r="47" spans="2:12" s="1" customFormat="1" ht="25" customHeight="1">
      <c r="B47" s="28"/>
      <c r="C47" s="20" t="s">
        <v>107</v>
      </c>
      <c r="L47" s="28"/>
    </row>
    <row r="48" spans="2:12" s="1" customFormat="1" ht="7" customHeight="1">
      <c r="B48" s="28"/>
      <c r="L48" s="28"/>
    </row>
    <row r="49" spans="2:47" s="1" customFormat="1" ht="12" customHeight="1">
      <c r="B49" s="28"/>
      <c r="C49" s="25" t="s">
        <v>15</v>
      </c>
      <c r="L49" s="28"/>
    </row>
    <row r="50" spans="2:47" s="1" customFormat="1" ht="16.5" customHeight="1">
      <c r="B50" s="28"/>
      <c r="E50" s="289" t="str">
        <f>E7</f>
        <v>Rekonstrukce kaple sv. Ducha a Božího hrobu v Liběchově</v>
      </c>
      <c r="F50" s="290"/>
      <c r="G50" s="290"/>
      <c r="H50" s="290"/>
      <c r="L50" s="28"/>
    </row>
    <row r="51" spans="2:47" ht="12" customHeight="1">
      <c r="B51" s="19"/>
      <c r="C51" s="25" t="s">
        <v>105</v>
      </c>
      <c r="L51" s="19"/>
    </row>
    <row r="52" spans="2:47" s="1" customFormat="1" ht="16.5" customHeight="1">
      <c r="B52" s="28"/>
      <c r="E52" s="289" t="s">
        <v>106</v>
      </c>
      <c r="F52" s="291"/>
      <c r="G52" s="291"/>
      <c r="H52" s="291"/>
      <c r="L52" s="28"/>
    </row>
    <row r="53" spans="2:47" s="1" customFormat="1" ht="12" customHeight="1">
      <c r="B53" s="28"/>
      <c r="C53" s="25" t="s">
        <v>654</v>
      </c>
      <c r="L53" s="28"/>
    </row>
    <row r="54" spans="2:47" s="1" customFormat="1" ht="16.5" customHeight="1">
      <c r="B54" s="28"/>
      <c r="E54" s="278" t="str">
        <f>E11</f>
        <v>01.1 - Elektroinstalace vnitřní</v>
      </c>
      <c r="F54" s="291"/>
      <c r="G54" s="291"/>
      <c r="H54" s="291"/>
      <c r="L54" s="28"/>
    </row>
    <row r="55" spans="2:47" s="1" customFormat="1" ht="7" customHeight="1">
      <c r="B55" s="28"/>
      <c r="L55" s="28"/>
    </row>
    <row r="56" spans="2:47" s="1" customFormat="1" ht="12" customHeight="1">
      <c r="B56" s="28"/>
      <c r="C56" s="25" t="s">
        <v>19</v>
      </c>
      <c r="F56" s="23" t="str">
        <f>F14</f>
        <v xml:space="preserve">Obec Liběchov </v>
      </c>
      <c r="I56" s="25" t="s">
        <v>21</v>
      </c>
      <c r="J56" s="45">
        <f>IF(J14="","",J14)</f>
        <v>45520</v>
      </c>
      <c r="L56" s="28"/>
    </row>
    <row r="57" spans="2:47" s="1" customFormat="1" ht="7" customHeight="1">
      <c r="B57" s="28"/>
      <c r="L57" s="28"/>
    </row>
    <row r="58" spans="2:47" s="1" customFormat="1" ht="43.15" customHeight="1">
      <c r="B58" s="28"/>
      <c r="C58" s="25" t="s">
        <v>22</v>
      </c>
      <c r="F58" s="23" t="str">
        <f>E17</f>
        <v>Město Liběchov, Rumburská 53, 277 21 Liběchov</v>
      </c>
      <c r="I58" s="25" t="s">
        <v>29</v>
      </c>
      <c r="J58" s="26" t="str">
        <f>E23</f>
        <v>DigiTry Art Technologies s.r.o., V Jámě 699/1, Pra</v>
      </c>
      <c r="L58" s="28"/>
    </row>
    <row r="59" spans="2:47" s="1" customFormat="1" ht="15.25" customHeight="1">
      <c r="B59" s="28"/>
      <c r="C59" s="25" t="s">
        <v>27</v>
      </c>
      <c r="F59" s="23" t="str">
        <f>IF(E20="","",E20)</f>
        <v xml:space="preserve"> </v>
      </c>
      <c r="I59" s="25" t="s">
        <v>33</v>
      </c>
      <c r="J59" s="26" t="str">
        <f>E26</f>
        <v xml:space="preserve"> </v>
      </c>
      <c r="L59" s="28"/>
    </row>
    <row r="60" spans="2:47" s="1" customFormat="1" ht="10.4" customHeight="1">
      <c r="B60" s="28"/>
      <c r="L60" s="28"/>
    </row>
    <row r="61" spans="2:47" s="1" customFormat="1" ht="29.25" customHeight="1">
      <c r="B61" s="28"/>
      <c r="C61" s="96" t="s">
        <v>108</v>
      </c>
      <c r="D61" s="90"/>
      <c r="E61" s="90"/>
      <c r="F61" s="90"/>
      <c r="G61" s="90"/>
      <c r="H61" s="90"/>
      <c r="I61" s="90"/>
      <c r="J61" s="97" t="s">
        <v>109</v>
      </c>
      <c r="K61" s="90"/>
      <c r="L61" s="28"/>
    </row>
    <row r="62" spans="2:47" s="1" customFormat="1" ht="10.4" customHeight="1">
      <c r="B62" s="28"/>
      <c r="L62" s="28"/>
    </row>
    <row r="63" spans="2:47" s="1" customFormat="1" ht="22.9" customHeight="1">
      <c r="B63" s="28"/>
      <c r="C63" s="98" t="s">
        <v>68</v>
      </c>
      <c r="J63" s="59">
        <f>J87</f>
        <v>0</v>
      </c>
      <c r="L63" s="28"/>
      <c r="AU63" s="16" t="s">
        <v>110</v>
      </c>
    </row>
    <row r="64" spans="2:47" s="8" customFormat="1" ht="25" customHeight="1">
      <c r="B64" s="99"/>
      <c r="D64" s="100" t="s">
        <v>656</v>
      </c>
      <c r="E64" s="101"/>
      <c r="F64" s="101"/>
      <c r="G64" s="101"/>
      <c r="H64" s="101"/>
      <c r="I64" s="101"/>
      <c r="J64" s="102">
        <f>J88</f>
        <v>0</v>
      </c>
      <c r="L64" s="99"/>
    </row>
    <row r="65" spans="2:12" s="8" customFormat="1" ht="25" customHeight="1">
      <c r="B65" s="99"/>
      <c r="D65" s="100" t="s">
        <v>657</v>
      </c>
      <c r="E65" s="101"/>
      <c r="F65" s="101"/>
      <c r="G65" s="101"/>
      <c r="H65" s="101"/>
      <c r="I65" s="101"/>
      <c r="J65" s="102">
        <f>J153</f>
        <v>0</v>
      </c>
      <c r="L65" s="99"/>
    </row>
    <row r="66" spans="2:12" s="1" customFormat="1" ht="21.75" customHeight="1">
      <c r="B66" s="28"/>
      <c r="L66" s="28"/>
    </row>
    <row r="67" spans="2:12" s="1" customFormat="1" ht="7" customHeight="1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28"/>
    </row>
    <row r="71" spans="2:12" s="1" customFormat="1" ht="7" customHeight="1"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28"/>
    </row>
    <row r="72" spans="2:12" s="1" customFormat="1" ht="25" customHeight="1">
      <c r="B72" s="28"/>
      <c r="C72" s="20" t="s">
        <v>125</v>
      </c>
      <c r="L72" s="28"/>
    </row>
    <row r="73" spans="2:12" s="1" customFormat="1" ht="7" customHeight="1">
      <c r="B73" s="28"/>
      <c r="L73" s="28"/>
    </row>
    <row r="74" spans="2:12" s="1" customFormat="1" ht="12" customHeight="1">
      <c r="B74" s="28"/>
      <c r="C74" s="25" t="s">
        <v>15</v>
      </c>
      <c r="L74" s="28"/>
    </row>
    <row r="75" spans="2:12" s="1" customFormat="1" ht="16.5" customHeight="1">
      <c r="B75" s="28"/>
      <c r="E75" s="289" t="str">
        <f>E7</f>
        <v>Rekonstrukce kaple sv. Ducha a Božího hrobu v Liběchově</v>
      </c>
      <c r="F75" s="290"/>
      <c r="G75" s="290"/>
      <c r="H75" s="290"/>
      <c r="L75" s="28"/>
    </row>
    <row r="76" spans="2:12" ht="12" customHeight="1">
      <c r="B76" s="19"/>
      <c r="C76" s="25" t="s">
        <v>105</v>
      </c>
      <c r="L76" s="19"/>
    </row>
    <row r="77" spans="2:12" s="1" customFormat="1" ht="16.5" customHeight="1">
      <c r="B77" s="28"/>
      <c r="E77" s="289" t="s">
        <v>106</v>
      </c>
      <c r="F77" s="291"/>
      <c r="G77" s="291"/>
      <c r="H77" s="291"/>
      <c r="L77" s="28"/>
    </row>
    <row r="78" spans="2:12" s="1" customFormat="1" ht="12" customHeight="1">
      <c r="B78" s="28"/>
      <c r="C78" s="25" t="s">
        <v>654</v>
      </c>
      <c r="L78" s="28"/>
    </row>
    <row r="79" spans="2:12" s="1" customFormat="1" ht="16.5" customHeight="1">
      <c r="B79" s="28"/>
      <c r="E79" s="278" t="str">
        <f>E11</f>
        <v>01.1 - Elektroinstalace vnitřní</v>
      </c>
      <c r="F79" s="291"/>
      <c r="G79" s="291"/>
      <c r="H79" s="291"/>
      <c r="L79" s="28"/>
    </row>
    <row r="80" spans="2:12" s="1" customFormat="1" ht="7" customHeight="1">
      <c r="B80" s="28"/>
      <c r="L80" s="28"/>
    </row>
    <row r="81" spans="2:65" s="1" customFormat="1" ht="12" customHeight="1">
      <c r="B81" s="28"/>
      <c r="C81" s="25" t="s">
        <v>19</v>
      </c>
      <c r="F81" s="23" t="str">
        <f>F14</f>
        <v xml:space="preserve">Obec Liběchov </v>
      </c>
      <c r="I81" s="25" t="s">
        <v>21</v>
      </c>
      <c r="J81" s="45">
        <f>IF(J14="","",J14)</f>
        <v>45520</v>
      </c>
      <c r="L81" s="28"/>
    </row>
    <row r="82" spans="2:65" s="1" customFormat="1" ht="7" customHeight="1">
      <c r="B82" s="28"/>
      <c r="L82" s="28"/>
    </row>
    <row r="83" spans="2:65" s="1" customFormat="1" ht="43.15" customHeight="1">
      <c r="B83" s="28"/>
      <c r="C83" s="25" t="s">
        <v>22</v>
      </c>
      <c r="F83" s="23" t="str">
        <f>E17</f>
        <v>Město Liběchov, Rumburská 53, 277 21 Liběchov</v>
      </c>
      <c r="I83" s="25" t="s">
        <v>29</v>
      </c>
      <c r="J83" s="26" t="str">
        <f>E23</f>
        <v>DigiTry Art Technologies s.r.o., V Jámě 699/1, Pra</v>
      </c>
      <c r="L83" s="28"/>
    </row>
    <row r="84" spans="2:65" s="1" customFormat="1" ht="15.25" customHeight="1">
      <c r="B84" s="28"/>
      <c r="C84" s="25" t="s">
        <v>27</v>
      </c>
      <c r="F84" s="23" t="str">
        <f>IF(E20="","",E20)</f>
        <v xml:space="preserve"> </v>
      </c>
      <c r="I84" s="25" t="s">
        <v>33</v>
      </c>
      <c r="J84" s="26" t="str">
        <f>E26</f>
        <v xml:space="preserve"> </v>
      </c>
      <c r="L84" s="28"/>
    </row>
    <row r="85" spans="2:65" s="1" customFormat="1" ht="10.4" customHeight="1">
      <c r="B85" s="28"/>
      <c r="L85" s="28"/>
    </row>
    <row r="86" spans="2:65" s="10" customFormat="1" ht="29.25" customHeight="1">
      <c r="B86" s="107"/>
      <c r="C86" s="108" t="s">
        <v>126</v>
      </c>
      <c r="D86" s="109" t="s">
        <v>55</v>
      </c>
      <c r="E86" s="109" t="s">
        <v>51</v>
      </c>
      <c r="F86" s="109" t="s">
        <v>52</v>
      </c>
      <c r="G86" s="109" t="s">
        <v>127</v>
      </c>
      <c r="H86" s="109" t="s">
        <v>128</v>
      </c>
      <c r="I86" s="109" t="s">
        <v>129</v>
      </c>
      <c r="J86" s="110" t="s">
        <v>109</v>
      </c>
      <c r="K86" s="111" t="s">
        <v>130</v>
      </c>
      <c r="L86" s="107"/>
      <c r="M86" s="52" t="s">
        <v>3</v>
      </c>
      <c r="N86" s="53" t="s">
        <v>40</v>
      </c>
      <c r="O86" s="53" t="s">
        <v>131</v>
      </c>
      <c r="P86" s="53" t="s">
        <v>132</v>
      </c>
      <c r="Q86" s="53" t="s">
        <v>133</v>
      </c>
      <c r="R86" s="53" t="s">
        <v>134</v>
      </c>
      <c r="S86" s="53" t="s">
        <v>135</v>
      </c>
      <c r="T86" s="54" t="s">
        <v>136</v>
      </c>
    </row>
    <row r="87" spans="2:65" s="1" customFormat="1" ht="22.9" customHeight="1">
      <c r="B87" s="28"/>
      <c r="C87" s="57" t="s">
        <v>137</v>
      </c>
      <c r="J87" s="112">
        <f>BK87</f>
        <v>0</v>
      </c>
      <c r="L87" s="28"/>
      <c r="M87" s="55"/>
      <c r="N87" s="46"/>
      <c r="O87" s="46"/>
      <c r="P87" s="113">
        <f>P88+P153</f>
        <v>0</v>
      </c>
      <c r="Q87" s="46"/>
      <c r="R87" s="113">
        <f>R88+R153</f>
        <v>0</v>
      </c>
      <c r="S87" s="46"/>
      <c r="T87" s="114">
        <f>T88+T153</f>
        <v>0</v>
      </c>
      <c r="AT87" s="16" t="s">
        <v>69</v>
      </c>
      <c r="AU87" s="16" t="s">
        <v>110</v>
      </c>
      <c r="BK87" s="115">
        <f>BK88+BK153</f>
        <v>0</v>
      </c>
    </row>
    <row r="88" spans="2:65" s="11" customFormat="1" ht="25.9" customHeight="1">
      <c r="B88" s="116"/>
      <c r="D88" s="117" t="s">
        <v>69</v>
      </c>
      <c r="E88" s="118" t="s">
        <v>658</v>
      </c>
      <c r="F88" s="118" t="s">
        <v>84</v>
      </c>
      <c r="J88" s="119">
        <f>BK88</f>
        <v>0</v>
      </c>
      <c r="L88" s="116"/>
      <c r="M88" s="120"/>
      <c r="P88" s="121">
        <f>SUM(P89:P152)</f>
        <v>0</v>
      </c>
      <c r="R88" s="121">
        <f>SUM(R89:R152)</f>
        <v>0</v>
      </c>
      <c r="T88" s="122">
        <f>SUM(T89:T152)</f>
        <v>0</v>
      </c>
      <c r="AR88" s="117" t="s">
        <v>77</v>
      </c>
      <c r="AT88" s="123" t="s">
        <v>69</v>
      </c>
      <c r="AU88" s="123" t="s">
        <v>70</v>
      </c>
      <c r="AY88" s="117" t="s">
        <v>140</v>
      </c>
      <c r="BK88" s="124">
        <f>SUM(BK89:BK152)</f>
        <v>0</v>
      </c>
    </row>
    <row r="89" spans="2:65" s="1" customFormat="1" ht="24" customHeight="1">
      <c r="B89" s="127"/>
      <c r="C89" s="128" t="s">
        <v>77</v>
      </c>
      <c r="D89" s="128" t="s">
        <v>143</v>
      </c>
      <c r="E89" s="129" t="s">
        <v>659</v>
      </c>
      <c r="F89" s="130" t="s">
        <v>660</v>
      </c>
      <c r="G89" s="131" t="s">
        <v>350</v>
      </c>
      <c r="H89" s="132">
        <v>100</v>
      </c>
      <c r="I89" s="133"/>
      <c r="J89" s="133">
        <f>ROUND(I89*H89,2)</f>
        <v>0</v>
      </c>
      <c r="K89" s="134"/>
      <c r="L89" s="28"/>
      <c r="M89" s="135" t="s">
        <v>3</v>
      </c>
      <c r="N89" s="136" t="s">
        <v>41</v>
      </c>
      <c r="O89" s="137">
        <v>0</v>
      </c>
      <c r="P89" s="137">
        <f>O89*H89</f>
        <v>0</v>
      </c>
      <c r="Q89" s="137">
        <v>0</v>
      </c>
      <c r="R89" s="137">
        <f>Q89*H89</f>
        <v>0</v>
      </c>
      <c r="S89" s="137">
        <v>0</v>
      </c>
      <c r="T89" s="138">
        <f>S89*H89</f>
        <v>0</v>
      </c>
      <c r="AR89" s="139" t="s">
        <v>147</v>
      </c>
      <c r="AT89" s="139" t="s">
        <v>143</v>
      </c>
      <c r="AU89" s="139" t="s">
        <v>77</v>
      </c>
      <c r="AY89" s="16" t="s">
        <v>140</v>
      </c>
      <c r="BE89" s="140">
        <f>IF(N89="základní",J89,0)</f>
        <v>0</v>
      </c>
      <c r="BF89" s="140">
        <f>IF(N89="snížená",J89,0)</f>
        <v>0</v>
      </c>
      <c r="BG89" s="140">
        <f>IF(N89="zákl. přenesená",J89,0)</f>
        <v>0</v>
      </c>
      <c r="BH89" s="140">
        <f>IF(N89="sníž. přenesená",J89,0)</f>
        <v>0</v>
      </c>
      <c r="BI89" s="140">
        <f>IF(N89="nulová",J89,0)</f>
        <v>0</v>
      </c>
      <c r="BJ89" s="16" t="s">
        <v>77</v>
      </c>
      <c r="BK89" s="140">
        <f>ROUND(I89*H89,2)</f>
        <v>0</v>
      </c>
      <c r="BL89" s="16" t="s">
        <v>147</v>
      </c>
      <c r="BM89" s="139" t="s">
        <v>661</v>
      </c>
    </row>
    <row r="90" spans="2:65" s="1" customFormat="1" ht="18">
      <c r="B90" s="28"/>
      <c r="D90" s="141" t="s">
        <v>149</v>
      </c>
      <c r="F90" s="142" t="s">
        <v>660</v>
      </c>
      <c r="L90" s="28"/>
      <c r="M90" s="143"/>
      <c r="T90" s="49"/>
      <c r="AT90" s="16" t="s">
        <v>149</v>
      </c>
      <c r="AU90" s="16" t="s">
        <v>77</v>
      </c>
    </row>
    <row r="91" spans="2:65" s="1" customFormat="1" ht="16.5" customHeight="1">
      <c r="B91" s="127"/>
      <c r="C91" s="156" t="s">
        <v>79</v>
      </c>
      <c r="D91" s="156" t="s">
        <v>359</v>
      </c>
      <c r="E91" s="157" t="s">
        <v>662</v>
      </c>
      <c r="F91" s="158" t="s">
        <v>663</v>
      </c>
      <c r="G91" s="159" t="s">
        <v>350</v>
      </c>
      <c r="H91" s="160">
        <v>100</v>
      </c>
      <c r="I91" s="161"/>
      <c r="J91" s="161">
        <f>ROUND(I91*H91,2)</f>
        <v>0</v>
      </c>
      <c r="K91" s="162"/>
      <c r="L91" s="163"/>
      <c r="M91" s="164" t="s">
        <v>3</v>
      </c>
      <c r="N91" s="165" t="s">
        <v>41</v>
      </c>
      <c r="O91" s="137">
        <v>0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182</v>
      </c>
      <c r="AT91" s="139" t="s">
        <v>359</v>
      </c>
      <c r="AU91" s="139" t="s">
        <v>77</v>
      </c>
      <c r="AY91" s="16" t="s">
        <v>140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6" t="s">
        <v>77</v>
      </c>
      <c r="BK91" s="140">
        <f>ROUND(I91*H91,2)</f>
        <v>0</v>
      </c>
      <c r="BL91" s="16" t="s">
        <v>147</v>
      </c>
      <c r="BM91" s="139" t="s">
        <v>664</v>
      </c>
    </row>
    <row r="92" spans="2:65" s="1" customFormat="1">
      <c r="B92" s="28"/>
      <c r="D92" s="141" t="s">
        <v>149</v>
      </c>
      <c r="F92" s="142" t="s">
        <v>663</v>
      </c>
      <c r="L92" s="28"/>
      <c r="M92" s="143"/>
      <c r="T92" s="49"/>
      <c r="AT92" s="16" t="s">
        <v>149</v>
      </c>
      <c r="AU92" s="16" t="s">
        <v>77</v>
      </c>
    </row>
    <row r="93" spans="2:65" s="1" customFormat="1" ht="24" customHeight="1">
      <c r="B93" s="127"/>
      <c r="C93" s="128" t="s">
        <v>141</v>
      </c>
      <c r="D93" s="128" t="s">
        <v>143</v>
      </c>
      <c r="E93" s="129" t="s">
        <v>665</v>
      </c>
      <c r="F93" s="130" t="s">
        <v>666</v>
      </c>
      <c r="G93" s="131" t="s">
        <v>350</v>
      </c>
      <c r="H93" s="132">
        <v>600</v>
      </c>
      <c r="I93" s="133"/>
      <c r="J93" s="133">
        <f>ROUND(I93*H93,2)</f>
        <v>0</v>
      </c>
      <c r="K93" s="134"/>
      <c r="L93" s="28"/>
      <c r="M93" s="135" t="s">
        <v>3</v>
      </c>
      <c r="N93" s="136" t="s">
        <v>41</v>
      </c>
      <c r="O93" s="137">
        <v>0</v>
      </c>
      <c r="P93" s="137">
        <f>O93*H93</f>
        <v>0</v>
      </c>
      <c r="Q93" s="137">
        <v>0</v>
      </c>
      <c r="R93" s="137">
        <f>Q93*H93</f>
        <v>0</v>
      </c>
      <c r="S93" s="137">
        <v>0</v>
      </c>
      <c r="T93" s="138">
        <f>S93*H93</f>
        <v>0</v>
      </c>
      <c r="AR93" s="139" t="s">
        <v>147</v>
      </c>
      <c r="AT93" s="139" t="s">
        <v>143</v>
      </c>
      <c r="AU93" s="139" t="s">
        <v>77</v>
      </c>
      <c r="AY93" s="16" t="s">
        <v>140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6" t="s">
        <v>77</v>
      </c>
      <c r="BK93" s="140">
        <f>ROUND(I93*H93,2)</f>
        <v>0</v>
      </c>
      <c r="BL93" s="16" t="s">
        <v>147</v>
      </c>
      <c r="BM93" s="139" t="s">
        <v>667</v>
      </c>
    </row>
    <row r="94" spans="2:65" s="1" customFormat="1" ht="18">
      <c r="B94" s="28"/>
      <c r="D94" s="141" t="s">
        <v>149</v>
      </c>
      <c r="F94" s="142" t="s">
        <v>666</v>
      </c>
      <c r="L94" s="28"/>
      <c r="M94" s="143"/>
      <c r="T94" s="49"/>
      <c r="AT94" s="16" t="s">
        <v>149</v>
      </c>
      <c r="AU94" s="16" t="s">
        <v>77</v>
      </c>
    </row>
    <row r="95" spans="2:65" s="1" customFormat="1" ht="16.5" customHeight="1">
      <c r="B95" s="127"/>
      <c r="C95" s="156" t="s">
        <v>147</v>
      </c>
      <c r="D95" s="156" t="s">
        <v>359</v>
      </c>
      <c r="E95" s="157" t="s">
        <v>668</v>
      </c>
      <c r="F95" s="158" t="s">
        <v>669</v>
      </c>
      <c r="G95" s="159" t="s">
        <v>350</v>
      </c>
      <c r="H95" s="160">
        <v>600</v>
      </c>
      <c r="I95" s="161"/>
      <c r="J95" s="161">
        <f>ROUND(I95*H95,2)</f>
        <v>0</v>
      </c>
      <c r="K95" s="162"/>
      <c r="L95" s="163"/>
      <c r="M95" s="164" t="s">
        <v>3</v>
      </c>
      <c r="N95" s="165" t="s">
        <v>41</v>
      </c>
      <c r="O95" s="137">
        <v>0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182</v>
      </c>
      <c r="AT95" s="139" t="s">
        <v>359</v>
      </c>
      <c r="AU95" s="139" t="s">
        <v>77</v>
      </c>
      <c r="AY95" s="16" t="s">
        <v>140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6" t="s">
        <v>77</v>
      </c>
      <c r="BK95" s="140">
        <f>ROUND(I95*H95,2)</f>
        <v>0</v>
      </c>
      <c r="BL95" s="16" t="s">
        <v>147</v>
      </c>
      <c r="BM95" s="139" t="s">
        <v>670</v>
      </c>
    </row>
    <row r="96" spans="2:65" s="1" customFormat="1">
      <c r="B96" s="28"/>
      <c r="D96" s="141" t="s">
        <v>149</v>
      </c>
      <c r="F96" s="142" t="s">
        <v>669</v>
      </c>
      <c r="L96" s="28"/>
      <c r="M96" s="143"/>
      <c r="T96" s="49"/>
      <c r="AT96" s="16" t="s">
        <v>149</v>
      </c>
      <c r="AU96" s="16" t="s">
        <v>77</v>
      </c>
    </row>
    <row r="97" spans="2:65" s="1" customFormat="1" ht="24" customHeight="1">
      <c r="B97" s="127"/>
      <c r="C97" s="128" t="s">
        <v>167</v>
      </c>
      <c r="D97" s="128" t="s">
        <v>143</v>
      </c>
      <c r="E97" s="129" t="s">
        <v>671</v>
      </c>
      <c r="F97" s="130" t="s">
        <v>672</v>
      </c>
      <c r="G97" s="131" t="s">
        <v>673</v>
      </c>
      <c r="H97" s="132">
        <v>1</v>
      </c>
      <c r="I97" s="133"/>
      <c r="J97" s="133">
        <f>ROUND(I97*H97,2)</f>
        <v>0</v>
      </c>
      <c r="K97" s="134"/>
      <c r="L97" s="28"/>
      <c r="M97" s="135" t="s">
        <v>3</v>
      </c>
      <c r="N97" s="136" t="s">
        <v>41</v>
      </c>
      <c r="O97" s="137">
        <v>0</v>
      </c>
      <c r="P97" s="137">
        <f>O97*H97</f>
        <v>0</v>
      </c>
      <c r="Q97" s="137">
        <v>0</v>
      </c>
      <c r="R97" s="137">
        <f>Q97*H97</f>
        <v>0</v>
      </c>
      <c r="S97" s="137">
        <v>0</v>
      </c>
      <c r="T97" s="138">
        <f>S97*H97</f>
        <v>0</v>
      </c>
      <c r="AR97" s="139" t="s">
        <v>147</v>
      </c>
      <c r="AT97" s="139" t="s">
        <v>143</v>
      </c>
      <c r="AU97" s="139" t="s">
        <v>77</v>
      </c>
      <c r="AY97" s="16" t="s">
        <v>140</v>
      </c>
      <c r="BE97" s="140">
        <f>IF(N97="základní",J97,0)</f>
        <v>0</v>
      </c>
      <c r="BF97" s="140">
        <f>IF(N97="snížená",J97,0)</f>
        <v>0</v>
      </c>
      <c r="BG97" s="140">
        <f>IF(N97="zákl. přenesená",J97,0)</f>
        <v>0</v>
      </c>
      <c r="BH97" s="140">
        <f>IF(N97="sníž. přenesená",J97,0)</f>
        <v>0</v>
      </c>
      <c r="BI97" s="140">
        <f>IF(N97="nulová",J97,0)</f>
        <v>0</v>
      </c>
      <c r="BJ97" s="16" t="s">
        <v>77</v>
      </c>
      <c r="BK97" s="140">
        <f>ROUND(I97*H97,2)</f>
        <v>0</v>
      </c>
      <c r="BL97" s="16" t="s">
        <v>147</v>
      </c>
      <c r="BM97" s="139" t="s">
        <v>674</v>
      </c>
    </row>
    <row r="98" spans="2:65" s="1" customFormat="1" ht="18">
      <c r="B98" s="28"/>
      <c r="D98" s="141" t="s">
        <v>149</v>
      </c>
      <c r="F98" s="142" t="s">
        <v>672</v>
      </c>
      <c r="L98" s="28"/>
      <c r="M98" s="143"/>
      <c r="T98" s="49"/>
      <c r="AT98" s="16" t="s">
        <v>149</v>
      </c>
      <c r="AU98" s="16" t="s">
        <v>77</v>
      </c>
    </row>
    <row r="99" spans="2:65" s="1" customFormat="1" ht="16.5" customHeight="1">
      <c r="B99" s="127"/>
      <c r="C99" s="156" t="s">
        <v>165</v>
      </c>
      <c r="D99" s="156" t="s">
        <v>359</v>
      </c>
      <c r="E99" s="157" t="s">
        <v>675</v>
      </c>
      <c r="F99" s="158" t="s">
        <v>676</v>
      </c>
      <c r="G99" s="159" t="s">
        <v>673</v>
      </c>
      <c r="H99" s="160">
        <v>1</v>
      </c>
      <c r="I99" s="161"/>
      <c r="J99" s="161">
        <f>ROUND(I99*H99,2)</f>
        <v>0</v>
      </c>
      <c r="K99" s="162"/>
      <c r="L99" s="163"/>
      <c r="M99" s="164" t="s">
        <v>3</v>
      </c>
      <c r="N99" s="165" t="s">
        <v>41</v>
      </c>
      <c r="O99" s="137">
        <v>0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182</v>
      </c>
      <c r="AT99" s="139" t="s">
        <v>359</v>
      </c>
      <c r="AU99" s="139" t="s">
        <v>77</v>
      </c>
      <c r="AY99" s="16" t="s">
        <v>140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6" t="s">
        <v>77</v>
      </c>
      <c r="BK99" s="140">
        <f>ROUND(I99*H99,2)</f>
        <v>0</v>
      </c>
      <c r="BL99" s="16" t="s">
        <v>147</v>
      </c>
      <c r="BM99" s="139" t="s">
        <v>677</v>
      </c>
    </row>
    <row r="100" spans="2:65" s="1" customFormat="1">
      <c r="B100" s="28"/>
      <c r="D100" s="141" t="s">
        <v>149</v>
      </c>
      <c r="F100" s="142" t="s">
        <v>676</v>
      </c>
      <c r="L100" s="28"/>
      <c r="M100" s="143"/>
      <c r="T100" s="49"/>
      <c r="AT100" s="16" t="s">
        <v>149</v>
      </c>
      <c r="AU100" s="16" t="s">
        <v>77</v>
      </c>
    </row>
    <row r="101" spans="2:65" s="1" customFormat="1" ht="24" customHeight="1">
      <c r="B101" s="127"/>
      <c r="C101" s="128" t="s">
        <v>179</v>
      </c>
      <c r="D101" s="128" t="s">
        <v>143</v>
      </c>
      <c r="E101" s="129" t="s">
        <v>678</v>
      </c>
      <c r="F101" s="130" t="s">
        <v>679</v>
      </c>
      <c r="G101" s="131" t="s">
        <v>673</v>
      </c>
      <c r="H101" s="132">
        <v>2</v>
      </c>
      <c r="I101" s="133"/>
      <c r="J101" s="133">
        <f>ROUND(I101*H101,2)</f>
        <v>0</v>
      </c>
      <c r="K101" s="134"/>
      <c r="L101" s="28"/>
      <c r="M101" s="135" t="s">
        <v>3</v>
      </c>
      <c r="N101" s="136" t="s">
        <v>41</v>
      </c>
      <c r="O101" s="137">
        <v>0</v>
      </c>
      <c r="P101" s="137">
        <f>O101*H101</f>
        <v>0</v>
      </c>
      <c r="Q101" s="137">
        <v>0</v>
      </c>
      <c r="R101" s="137">
        <f>Q101*H101</f>
        <v>0</v>
      </c>
      <c r="S101" s="137">
        <v>0</v>
      </c>
      <c r="T101" s="138">
        <f>S101*H101</f>
        <v>0</v>
      </c>
      <c r="AR101" s="139" t="s">
        <v>147</v>
      </c>
      <c r="AT101" s="139" t="s">
        <v>143</v>
      </c>
      <c r="AU101" s="139" t="s">
        <v>77</v>
      </c>
      <c r="AY101" s="16" t="s">
        <v>140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6" t="s">
        <v>77</v>
      </c>
      <c r="BK101" s="140">
        <f>ROUND(I101*H101,2)</f>
        <v>0</v>
      </c>
      <c r="BL101" s="16" t="s">
        <v>147</v>
      </c>
      <c r="BM101" s="139" t="s">
        <v>680</v>
      </c>
    </row>
    <row r="102" spans="2:65" s="1" customFormat="1">
      <c r="B102" s="28"/>
      <c r="D102" s="141" t="s">
        <v>149</v>
      </c>
      <c r="F102" s="142" t="s">
        <v>679</v>
      </c>
      <c r="L102" s="28"/>
      <c r="M102" s="143"/>
      <c r="T102" s="49"/>
      <c r="AT102" s="16" t="s">
        <v>149</v>
      </c>
      <c r="AU102" s="16" t="s">
        <v>77</v>
      </c>
    </row>
    <row r="103" spans="2:65" s="1" customFormat="1" ht="16.5" customHeight="1">
      <c r="B103" s="127"/>
      <c r="C103" s="156" t="s">
        <v>182</v>
      </c>
      <c r="D103" s="156" t="s">
        <v>359</v>
      </c>
      <c r="E103" s="157" t="s">
        <v>681</v>
      </c>
      <c r="F103" s="158" t="s">
        <v>682</v>
      </c>
      <c r="G103" s="159" t="s">
        <v>673</v>
      </c>
      <c r="H103" s="160">
        <v>2</v>
      </c>
      <c r="I103" s="161"/>
      <c r="J103" s="161">
        <f>ROUND(I103*H103,2)</f>
        <v>0</v>
      </c>
      <c r="K103" s="162"/>
      <c r="L103" s="163"/>
      <c r="M103" s="164" t="s">
        <v>3</v>
      </c>
      <c r="N103" s="165" t="s">
        <v>41</v>
      </c>
      <c r="O103" s="137">
        <v>0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182</v>
      </c>
      <c r="AT103" s="139" t="s">
        <v>359</v>
      </c>
      <c r="AU103" s="139" t="s">
        <v>77</v>
      </c>
      <c r="AY103" s="16" t="s">
        <v>140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6" t="s">
        <v>77</v>
      </c>
      <c r="BK103" s="140">
        <f>ROUND(I103*H103,2)</f>
        <v>0</v>
      </c>
      <c r="BL103" s="16" t="s">
        <v>147</v>
      </c>
      <c r="BM103" s="139" t="s">
        <v>683</v>
      </c>
    </row>
    <row r="104" spans="2:65" s="1" customFormat="1">
      <c r="B104" s="28"/>
      <c r="D104" s="141" t="s">
        <v>149</v>
      </c>
      <c r="F104" s="142" t="s">
        <v>682</v>
      </c>
      <c r="L104" s="28"/>
      <c r="M104" s="143"/>
      <c r="T104" s="49"/>
      <c r="AT104" s="16" t="s">
        <v>149</v>
      </c>
      <c r="AU104" s="16" t="s">
        <v>77</v>
      </c>
    </row>
    <row r="105" spans="2:65" s="1" customFormat="1" ht="24" customHeight="1">
      <c r="B105" s="127"/>
      <c r="C105" s="128" t="s">
        <v>188</v>
      </c>
      <c r="D105" s="128" t="s">
        <v>143</v>
      </c>
      <c r="E105" s="129" t="s">
        <v>684</v>
      </c>
      <c r="F105" s="130" t="s">
        <v>685</v>
      </c>
      <c r="G105" s="131" t="s">
        <v>673</v>
      </c>
      <c r="H105" s="132">
        <v>5</v>
      </c>
      <c r="I105" s="133"/>
      <c r="J105" s="133">
        <f>ROUND(I105*H105,2)</f>
        <v>0</v>
      </c>
      <c r="K105" s="134"/>
      <c r="L105" s="28"/>
      <c r="M105" s="135" t="s">
        <v>3</v>
      </c>
      <c r="N105" s="136" t="s">
        <v>41</v>
      </c>
      <c r="O105" s="137">
        <v>0</v>
      </c>
      <c r="P105" s="137">
        <f>O105*H105</f>
        <v>0</v>
      </c>
      <c r="Q105" s="137">
        <v>0</v>
      </c>
      <c r="R105" s="137">
        <f>Q105*H105</f>
        <v>0</v>
      </c>
      <c r="S105" s="137">
        <v>0</v>
      </c>
      <c r="T105" s="138">
        <f>S105*H105</f>
        <v>0</v>
      </c>
      <c r="AR105" s="139" t="s">
        <v>147</v>
      </c>
      <c r="AT105" s="139" t="s">
        <v>143</v>
      </c>
      <c r="AU105" s="139" t="s">
        <v>77</v>
      </c>
      <c r="AY105" s="16" t="s">
        <v>140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6" t="s">
        <v>77</v>
      </c>
      <c r="BK105" s="140">
        <f>ROUND(I105*H105,2)</f>
        <v>0</v>
      </c>
      <c r="BL105" s="16" t="s">
        <v>147</v>
      </c>
      <c r="BM105" s="139" t="s">
        <v>686</v>
      </c>
    </row>
    <row r="106" spans="2:65" s="1" customFormat="1">
      <c r="B106" s="28"/>
      <c r="D106" s="141" t="s">
        <v>149</v>
      </c>
      <c r="F106" s="142" t="s">
        <v>685</v>
      </c>
      <c r="L106" s="28"/>
      <c r="M106" s="143"/>
      <c r="T106" s="49"/>
      <c r="AT106" s="16" t="s">
        <v>149</v>
      </c>
      <c r="AU106" s="16" t="s">
        <v>77</v>
      </c>
    </row>
    <row r="107" spans="2:65" s="1" customFormat="1" ht="16.5" customHeight="1">
      <c r="B107" s="127"/>
      <c r="C107" s="156" t="s">
        <v>192</v>
      </c>
      <c r="D107" s="156" t="s">
        <v>359</v>
      </c>
      <c r="E107" s="157" t="s">
        <v>687</v>
      </c>
      <c r="F107" s="158" t="s">
        <v>688</v>
      </c>
      <c r="G107" s="159" t="s">
        <v>673</v>
      </c>
      <c r="H107" s="160">
        <v>5</v>
      </c>
      <c r="I107" s="161"/>
      <c r="J107" s="161">
        <f>ROUND(I107*H107,2)</f>
        <v>0</v>
      </c>
      <c r="K107" s="162"/>
      <c r="L107" s="163"/>
      <c r="M107" s="164" t="s">
        <v>3</v>
      </c>
      <c r="N107" s="165" t="s">
        <v>41</v>
      </c>
      <c r="O107" s="137">
        <v>0</v>
      </c>
      <c r="P107" s="137">
        <f>O107*H107</f>
        <v>0</v>
      </c>
      <c r="Q107" s="137">
        <v>0</v>
      </c>
      <c r="R107" s="137">
        <f>Q107*H107</f>
        <v>0</v>
      </c>
      <c r="S107" s="137">
        <v>0</v>
      </c>
      <c r="T107" s="138">
        <f>S107*H107</f>
        <v>0</v>
      </c>
      <c r="AR107" s="139" t="s">
        <v>182</v>
      </c>
      <c r="AT107" s="139" t="s">
        <v>359</v>
      </c>
      <c r="AU107" s="139" t="s">
        <v>77</v>
      </c>
      <c r="AY107" s="16" t="s">
        <v>140</v>
      </c>
      <c r="BE107" s="140">
        <f>IF(N107="základní",J107,0)</f>
        <v>0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6" t="s">
        <v>77</v>
      </c>
      <c r="BK107" s="140">
        <f>ROUND(I107*H107,2)</f>
        <v>0</v>
      </c>
      <c r="BL107" s="16" t="s">
        <v>147</v>
      </c>
      <c r="BM107" s="139" t="s">
        <v>689</v>
      </c>
    </row>
    <row r="108" spans="2:65" s="1" customFormat="1">
      <c r="B108" s="28"/>
      <c r="D108" s="141" t="s">
        <v>149</v>
      </c>
      <c r="F108" s="142" t="s">
        <v>688</v>
      </c>
      <c r="L108" s="28"/>
      <c r="M108" s="143"/>
      <c r="T108" s="49"/>
      <c r="AT108" s="16" t="s">
        <v>149</v>
      </c>
      <c r="AU108" s="16" t="s">
        <v>77</v>
      </c>
    </row>
    <row r="109" spans="2:65" s="1" customFormat="1" ht="16.5" customHeight="1">
      <c r="B109" s="127"/>
      <c r="C109" s="156" t="s">
        <v>197</v>
      </c>
      <c r="D109" s="156" t="s">
        <v>359</v>
      </c>
      <c r="E109" s="157" t="s">
        <v>690</v>
      </c>
      <c r="F109" s="158" t="s">
        <v>691</v>
      </c>
      <c r="G109" s="159" t="s">
        <v>673</v>
      </c>
      <c r="H109" s="160">
        <v>1</v>
      </c>
      <c r="I109" s="161"/>
      <c r="J109" s="161">
        <f>ROUND(I109*H109,2)</f>
        <v>0</v>
      </c>
      <c r="K109" s="162"/>
      <c r="L109" s="163"/>
      <c r="M109" s="164" t="s">
        <v>3</v>
      </c>
      <c r="N109" s="165" t="s">
        <v>41</v>
      </c>
      <c r="O109" s="137">
        <v>0</v>
      </c>
      <c r="P109" s="137">
        <f>O109*H109</f>
        <v>0</v>
      </c>
      <c r="Q109" s="137">
        <v>0</v>
      </c>
      <c r="R109" s="137">
        <f>Q109*H109</f>
        <v>0</v>
      </c>
      <c r="S109" s="137">
        <v>0</v>
      </c>
      <c r="T109" s="138">
        <f>S109*H109</f>
        <v>0</v>
      </c>
      <c r="AR109" s="139" t="s">
        <v>182</v>
      </c>
      <c r="AT109" s="139" t="s">
        <v>359</v>
      </c>
      <c r="AU109" s="139" t="s">
        <v>77</v>
      </c>
      <c r="AY109" s="16" t="s">
        <v>140</v>
      </c>
      <c r="BE109" s="140">
        <f>IF(N109="základní",J109,0)</f>
        <v>0</v>
      </c>
      <c r="BF109" s="140">
        <f>IF(N109="snížená",J109,0)</f>
        <v>0</v>
      </c>
      <c r="BG109" s="140">
        <f>IF(N109="zákl. přenesená",J109,0)</f>
        <v>0</v>
      </c>
      <c r="BH109" s="140">
        <f>IF(N109="sníž. přenesená",J109,0)</f>
        <v>0</v>
      </c>
      <c r="BI109" s="140">
        <f>IF(N109="nulová",J109,0)</f>
        <v>0</v>
      </c>
      <c r="BJ109" s="16" t="s">
        <v>77</v>
      </c>
      <c r="BK109" s="140">
        <f>ROUND(I109*H109,2)</f>
        <v>0</v>
      </c>
      <c r="BL109" s="16" t="s">
        <v>147</v>
      </c>
      <c r="BM109" s="139" t="s">
        <v>692</v>
      </c>
    </row>
    <row r="110" spans="2:65" s="1" customFormat="1">
      <c r="B110" s="28"/>
      <c r="D110" s="141" t="s">
        <v>149</v>
      </c>
      <c r="F110" s="142" t="s">
        <v>691</v>
      </c>
      <c r="L110" s="28"/>
      <c r="M110" s="143"/>
      <c r="T110" s="49"/>
      <c r="AT110" s="16" t="s">
        <v>149</v>
      </c>
      <c r="AU110" s="16" t="s">
        <v>77</v>
      </c>
    </row>
    <row r="111" spans="2:65" s="1" customFormat="1" ht="16.5" customHeight="1">
      <c r="B111" s="127"/>
      <c r="C111" s="156" t="s">
        <v>202</v>
      </c>
      <c r="D111" s="156" t="s">
        <v>359</v>
      </c>
      <c r="E111" s="157" t="s">
        <v>693</v>
      </c>
      <c r="F111" s="158" t="s">
        <v>694</v>
      </c>
      <c r="G111" s="159" t="s">
        <v>673</v>
      </c>
      <c r="H111" s="160">
        <v>1</v>
      </c>
      <c r="I111" s="161"/>
      <c r="J111" s="161">
        <f>ROUND(I111*H111,2)</f>
        <v>0</v>
      </c>
      <c r="K111" s="162"/>
      <c r="L111" s="163"/>
      <c r="M111" s="164" t="s">
        <v>3</v>
      </c>
      <c r="N111" s="165" t="s">
        <v>41</v>
      </c>
      <c r="O111" s="137">
        <v>0</v>
      </c>
      <c r="P111" s="137">
        <f>O111*H111</f>
        <v>0</v>
      </c>
      <c r="Q111" s="137">
        <v>0</v>
      </c>
      <c r="R111" s="137">
        <f>Q111*H111</f>
        <v>0</v>
      </c>
      <c r="S111" s="137">
        <v>0</v>
      </c>
      <c r="T111" s="138">
        <f>S111*H111</f>
        <v>0</v>
      </c>
      <c r="AR111" s="139" t="s">
        <v>182</v>
      </c>
      <c r="AT111" s="139" t="s">
        <v>359</v>
      </c>
      <c r="AU111" s="139" t="s">
        <v>77</v>
      </c>
      <c r="AY111" s="16" t="s">
        <v>140</v>
      </c>
      <c r="BE111" s="140">
        <f>IF(N111="základní",J111,0)</f>
        <v>0</v>
      </c>
      <c r="BF111" s="140">
        <f>IF(N111="snížená",J111,0)</f>
        <v>0</v>
      </c>
      <c r="BG111" s="140">
        <f>IF(N111="zákl. přenesená",J111,0)</f>
        <v>0</v>
      </c>
      <c r="BH111" s="140">
        <f>IF(N111="sníž. přenesená",J111,0)</f>
        <v>0</v>
      </c>
      <c r="BI111" s="140">
        <f>IF(N111="nulová",J111,0)</f>
        <v>0</v>
      </c>
      <c r="BJ111" s="16" t="s">
        <v>77</v>
      </c>
      <c r="BK111" s="140">
        <f>ROUND(I111*H111,2)</f>
        <v>0</v>
      </c>
      <c r="BL111" s="16" t="s">
        <v>147</v>
      </c>
      <c r="BM111" s="139" t="s">
        <v>695</v>
      </c>
    </row>
    <row r="112" spans="2:65" s="1" customFormat="1">
      <c r="B112" s="28"/>
      <c r="D112" s="141" t="s">
        <v>149</v>
      </c>
      <c r="F112" s="142" t="s">
        <v>694</v>
      </c>
      <c r="L112" s="28"/>
      <c r="M112" s="143"/>
      <c r="T112" s="49"/>
      <c r="AT112" s="16" t="s">
        <v>149</v>
      </c>
      <c r="AU112" s="16" t="s">
        <v>77</v>
      </c>
    </row>
    <row r="113" spans="2:65" s="1" customFormat="1" ht="24" customHeight="1">
      <c r="B113" s="127"/>
      <c r="C113" s="128" t="s">
        <v>207</v>
      </c>
      <c r="D113" s="128" t="s">
        <v>143</v>
      </c>
      <c r="E113" s="129" t="s">
        <v>696</v>
      </c>
      <c r="F113" s="130" t="s">
        <v>697</v>
      </c>
      <c r="G113" s="131" t="s">
        <v>673</v>
      </c>
      <c r="H113" s="132">
        <v>24</v>
      </c>
      <c r="I113" s="133"/>
      <c r="J113" s="133">
        <f>ROUND(I113*H113,2)</f>
        <v>0</v>
      </c>
      <c r="K113" s="134"/>
      <c r="L113" s="28"/>
      <c r="M113" s="135" t="s">
        <v>3</v>
      </c>
      <c r="N113" s="136" t="s">
        <v>41</v>
      </c>
      <c r="O113" s="137">
        <v>0</v>
      </c>
      <c r="P113" s="137">
        <f>O113*H113</f>
        <v>0</v>
      </c>
      <c r="Q113" s="137">
        <v>0</v>
      </c>
      <c r="R113" s="137">
        <f>Q113*H113</f>
        <v>0</v>
      </c>
      <c r="S113" s="137">
        <v>0</v>
      </c>
      <c r="T113" s="138">
        <f>S113*H113</f>
        <v>0</v>
      </c>
      <c r="AR113" s="139" t="s">
        <v>147</v>
      </c>
      <c r="AT113" s="139" t="s">
        <v>143</v>
      </c>
      <c r="AU113" s="139" t="s">
        <v>77</v>
      </c>
      <c r="AY113" s="16" t="s">
        <v>140</v>
      </c>
      <c r="BE113" s="140">
        <f>IF(N113="základní",J113,0)</f>
        <v>0</v>
      </c>
      <c r="BF113" s="140">
        <f>IF(N113="snížená",J113,0)</f>
        <v>0</v>
      </c>
      <c r="BG113" s="140">
        <f>IF(N113="zákl. přenesená",J113,0)</f>
        <v>0</v>
      </c>
      <c r="BH113" s="140">
        <f>IF(N113="sníž. přenesená",J113,0)</f>
        <v>0</v>
      </c>
      <c r="BI113" s="140">
        <f>IF(N113="nulová",J113,0)</f>
        <v>0</v>
      </c>
      <c r="BJ113" s="16" t="s">
        <v>77</v>
      </c>
      <c r="BK113" s="140">
        <f>ROUND(I113*H113,2)</f>
        <v>0</v>
      </c>
      <c r="BL113" s="16" t="s">
        <v>147</v>
      </c>
      <c r="BM113" s="139" t="s">
        <v>698</v>
      </c>
    </row>
    <row r="114" spans="2:65" s="1" customFormat="1" ht="18">
      <c r="B114" s="28"/>
      <c r="D114" s="141" t="s">
        <v>149</v>
      </c>
      <c r="F114" s="142" t="s">
        <v>697</v>
      </c>
      <c r="L114" s="28"/>
      <c r="M114" s="143"/>
      <c r="T114" s="49"/>
      <c r="AT114" s="16" t="s">
        <v>149</v>
      </c>
      <c r="AU114" s="16" t="s">
        <v>77</v>
      </c>
    </row>
    <row r="115" spans="2:65" s="1" customFormat="1" ht="16.5" customHeight="1">
      <c r="B115" s="127"/>
      <c r="C115" s="156" t="s">
        <v>212</v>
      </c>
      <c r="D115" s="156" t="s">
        <v>359</v>
      </c>
      <c r="E115" s="157" t="s">
        <v>699</v>
      </c>
      <c r="F115" s="158" t="s">
        <v>700</v>
      </c>
      <c r="G115" s="159" t="s">
        <v>673</v>
      </c>
      <c r="H115" s="160">
        <v>24</v>
      </c>
      <c r="I115" s="161"/>
      <c r="J115" s="161">
        <f>ROUND(I115*H115,2)</f>
        <v>0</v>
      </c>
      <c r="K115" s="162"/>
      <c r="L115" s="163"/>
      <c r="M115" s="164" t="s">
        <v>3</v>
      </c>
      <c r="N115" s="165" t="s">
        <v>41</v>
      </c>
      <c r="O115" s="137">
        <v>0</v>
      </c>
      <c r="P115" s="137">
        <f>O115*H115</f>
        <v>0</v>
      </c>
      <c r="Q115" s="137">
        <v>0</v>
      </c>
      <c r="R115" s="137">
        <f>Q115*H115</f>
        <v>0</v>
      </c>
      <c r="S115" s="137">
        <v>0</v>
      </c>
      <c r="T115" s="138">
        <f>S115*H115</f>
        <v>0</v>
      </c>
      <c r="AR115" s="139" t="s">
        <v>182</v>
      </c>
      <c r="AT115" s="139" t="s">
        <v>359</v>
      </c>
      <c r="AU115" s="139" t="s">
        <v>77</v>
      </c>
      <c r="AY115" s="16" t="s">
        <v>140</v>
      </c>
      <c r="BE115" s="140">
        <f>IF(N115="základní",J115,0)</f>
        <v>0</v>
      </c>
      <c r="BF115" s="140">
        <f>IF(N115="snížená",J115,0)</f>
        <v>0</v>
      </c>
      <c r="BG115" s="140">
        <f>IF(N115="zákl. přenesená",J115,0)</f>
        <v>0</v>
      </c>
      <c r="BH115" s="140">
        <f>IF(N115="sníž. přenesená",J115,0)</f>
        <v>0</v>
      </c>
      <c r="BI115" s="140">
        <f>IF(N115="nulová",J115,0)</f>
        <v>0</v>
      </c>
      <c r="BJ115" s="16" t="s">
        <v>77</v>
      </c>
      <c r="BK115" s="140">
        <f>ROUND(I115*H115,2)</f>
        <v>0</v>
      </c>
      <c r="BL115" s="16" t="s">
        <v>147</v>
      </c>
      <c r="BM115" s="139" t="s">
        <v>701</v>
      </c>
    </row>
    <row r="116" spans="2:65" s="1" customFormat="1">
      <c r="B116" s="28"/>
      <c r="D116" s="141" t="s">
        <v>149</v>
      </c>
      <c r="F116" s="142" t="s">
        <v>700</v>
      </c>
      <c r="L116" s="28"/>
      <c r="M116" s="143"/>
      <c r="T116" s="49"/>
      <c r="AT116" s="16" t="s">
        <v>149</v>
      </c>
      <c r="AU116" s="16" t="s">
        <v>77</v>
      </c>
    </row>
    <row r="117" spans="2:65" s="1" customFormat="1" ht="24" customHeight="1">
      <c r="B117" s="127"/>
      <c r="C117" s="128" t="s">
        <v>9</v>
      </c>
      <c r="D117" s="128" t="s">
        <v>143</v>
      </c>
      <c r="E117" s="129" t="s">
        <v>702</v>
      </c>
      <c r="F117" s="130" t="s">
        <v>703</v>
      </c>
      <c r="G117" s="131" t="s">
        <v>673</v>
      </c>
      <c r="H117" s="132">
        <v>24</v>
      </c>
      <c r="I117" s="133"/>
      <c r="J117" s="133">
        <f>ROUND(I117*H117,2)</f>
        <v>0</v>
      </c>
      <c r="K117" s="134"/>
      <c r="L117" s="28"/>
      <c r="M117" s="135" t="s">
        <v>3</v>
      </c>
      <c r="N117" s="136" t="s">
        <v>41</v>
      </c>
      <c r="O117" s="137">
        <v>0</v>
      </c>
      <c r="P117" s="137">
        <f>O117*H117</f>
        <v>0</v>
      </c>
      <c r="Q117" s="137">
        <v>0</v>
      </c>
      <c r="R117" s="137">
        <f>Q117*H117</f>
        <v>0</v>
      </c>
      <c r="S117" s="137">
        <v>0</v>
      </c>
      <c r="T117" s="138">
        <f>S117*H117</f>
        <v>0</v>
      </c>
      <c r="AR117" s="139" t="s">
        <v>147</v>
      </c>
      <c r="AT117" s="139" t="s">
        <v>143</v>
      </c>
      <c r="AU117" s="139" t="s">
        <v>77</v>
      </c>
      <c r="AY117" s="16" t="s">
        <v>140</v>
      </c>
      <c r="BE117" s="140">
        <f>IF(N117="základní",J117,0)</f>
        <v>0</v>
      </c>
      <c r="BF117" s="140">
        <f>IF(N117="snížená",J117,0)</f>
        <v>0</v>
      </c>
      <c r="BG117" s="140">
        <f>IF(N117="zákl. přenesená",J117,0)</f>
        <v>0</v>
      </c>
      <c r="BH117" s="140">
        <f>IF(N117="sníž. přenesená",J117,0)</f>
        <v>0</v>
      </c>
      <c r="BI117" s="140">
        <f>IF(N117="nulová",J117,0)</f>
        <v>0</v>
      </c>
      <c r="BJ117" s="16" t="s">
        <v>77</v>
      </c>
      <c r="BK117" s="140">
        <f>ROUND(I117*H117,2)</f>
        <v>0</v>
      </c>
      <c r="BL117" s="16" t="s">
        <v>147</v>
      </c>
      <c r="BM117" s="139" t="s">
        <v>704</v>
      </c>
    </row>
    <row r="118" spans="2:65" s="1" customFormat="1">
      <c r="B118" s="28"/>
      <c r="D118" s="141" t="s">
        <v>149</v>
      </c>
      <c r="F118" s="142" t="s">
        <v>703</v>
      </c>
      <c r="L118" s="28"/>
      <c r="M118" s="143"/>
      <c r="T118" s="49"/>
      <c r="AT118" s="16" t="s">
        <v>149</v>
      </c>
      <c r="AU118" s="16" t="s">
        <v>77</v>
      </c>
    </row>
    <row r="119" spans="2:65" s="1" customFormat="1" ht="16.5" customHeight="1">
      <c r="B119" s="127"/>
      <c r="C119" s="156" t="s">
        <v>221</v>
      </c>
      <c r="D119" s="156" t="s">
        <v>359</v>
      </c>
      <c r="E119" s="157" t="s">
        <v>705</v>
      </c>
      <c r="F119" s="158" t="s">
        <v>706</v>
      </c>
      <c r="G119" s="159" t="s">
        <v>673</v>
      </c>
      <c r="H119" s="160">
        <v>14</v>
      </c>
      <c r="I119" s="161"/>
      <c r="J119" s="161">
        <f>ROUND(I119*H119,2)</f>
        <v>0</v>
      </c>
      <c r="K119" s="162"/>
      <c r="L119" s="163"/>
      <c r="M119" s="164" t="s">
        <v>3</v>
      </c>
      <c r="N119" s="165" t="s">
        <v>41</v>
      </c>
      <c r="O119" s="137">
        <v>0</v>
      </c>
      <c r="P119" s="137">
        <f>O119*H119</f>
        <v>0</v>
      </c>
      <c r="Q119" s="137">
        <v>0</v>
      </c>
      <c r="R119" s="137">
        <f>Q119*H119</f>
        <v>0</v>
      </c>
      <c r="S119" s="137">
        <v>0</v>
      </c>
      <c r="T119" s="138">
        <f>S119*H119</f>
        <v>0</v>
      </c>
      <c r="AR119" s="139" t="s">
        <v>182</v>
      </c>
      <c r="AT119" s="139" t="s">
        <v>359</v>
      </c>
      <c r="AU119" s="139" t="s">
        <v>77</v>
      </c>
      <c r="AY119" s="16" t="s">
        <v>140</v>
      </c>
      <c r="BE119" s="140">
        <f>IF(N119="základní",J119,0)</f>
        <v>0</v>
      </c>
      <c r="BF119" s="140">
        <f>IF(N119="snížená",J119,0)</f>
        <v>0</v>
      </c>
      <c r="BG119" s="140">
        <f>IF(N119="zákl. přenesená",J119,0)</f>
        <v>0</v>
      </c>
      <c r="BH119" s="140">
        <f>IF(N119="sníž. přenesená",J119,0)</f>
        <v>0</v>
      </c>
      <c r="BI119" s="140">
        <f>IF(N119="nulová",J119,0)</f>
        <v>0</v>
      </c>
      <c r="BJ119" s="16" t="s">
        <v>77</v>
      </c>
      <c r="BK119" s="140">
        <f>ROUND(I119*H119,2)</f>
        <v>0</v>
      </c>
      <c r="BL119" s="16" t="s">
        <v>147</v>
      </c>
      <c r="BM119" s="139" t="s">
        <v>707</v>
      </c>
    </row>
    <row r="120" spans="2:65" s="1" customFormat="1">
      <c r="B120" s="28"/>
      <c r="D120" s="141" t="s">
        <v>149</v>
      </c>
      <c r="F120" s="142" t="s">
        <v>706</v>
      </c>
      <c r="L120" s="28"/>
      <c r="M120" s="143"/>
      <c r="T120" s="49"/>
      <c r="AT120" s="16" t="s">
        <v>149</v>
      </c>
      <c r="AU120" s="16" t="s">
        <v>77</v>
      </c>
    </row>
    <row r="121" spans="2:65" s="1" customFormat="1" ht="16.5" customHeight="1">
      <c r="B121" s="127"/>
      <c r="C121" s="156" t="s">
        <v>224</v>
      </c>
      <c r="D121" s="156" t="s">
        <v>359</v>
      </c>
      <c r="E121" s="157" t="s">
        <v>708</v>
      </c>
      <c r="F121" s="158" t="s">
        <v>709</v>
      </c>
      <c r="G121" s="159" t="s">
        <v>673</v>
      </c>
      <c r="H121" s="160">
        <v>10</v>
      </c>
      <c r="I121" s="161"/>
      <c r="J121" s="161">
        <f>ROUND(I121*H121,2)</f>
        <v>0</v>
      </c>
      <c r="K121" s="162"/>
      <c r="L121" s="163"/>
      <c r="M121" s="164" t="s">
        <v>3</v>
      </c>
      <c r="N121" s="165" t="s">
        <v>41</v>
      </c>
      <c r="O121" s="137">
        <v>0</v>
      </c>
      <c r="P121" s="137">
        <f>O121*H121</f>
        <v>0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182</v>
      </c>
      <c r="AT121" s="139" t="s">
        <v>359</v>
      </c>
      <c r="AU121" s="139" t="s">
        <v>77</v>
      </c>
      <c r="AY121" s="16" t="s">
        <v>140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6" t="s">
        <v>77</v>
      </c>
      <c r="BK121" s="140">
        <f>ROUND(I121*H121,2)</f>
        <v>0</v>
      </c>
      <c r="BL121" s="16" t="s">
        <v>147</v>
      </c>
      <c r="BM121" s="139" t="s">
        <v>710</v>
      </c>
    </row>
    <row r="122" spans="2:65" s="1" customFormat="1">
      <c r="B122" s="28"/>
      <c r="D122" s="141" t="s">
        <v>149</v>
      </c>
      <c r="F122" s="142" t="s">
        <v>709</v>
      </c>
      <c r="L122" s="28"/>
      <c r="M122" s="143"/>
      <c r="T122" s="49"/>
      <c r="AT122" s="16" t="s">
        <v>149</v>
      </c>
      <c r="AU122" s="16" t="s">
        <v>77</v>
      </c>
    </row>
    <row r="123" spans="2:65" s="1" customFormat="1" ht="24" customHeight="1">
      <c r="B123" s="127"/>
      <c r="C123" s="128" t="s">
        <v>228</v>
      </c>
      <c r="D123" s="128" t="s">
        <v>143</v>
      </c>
      <c r="E123" s="129" t="s">
        <v>711</v>
      </c>
      <c r="F123" s="130" t="s">
        <v>712</v>
      </c>
      <c r="G123" s="131" t="s">
        <v>673</v>
      </c>
      <c r="H123" s="132">
        <v>18</v>
      </c>
      <c r="I123" s="133"/>
      <c r="J123" s="133">
        <f>ROUND(I123*H123,2)</f>
        <v>0</v>
      </c>
      <c r="K123" s="134"/>
      <c r="L123" s="28"/>
      <c r="M123" s="135" t="s">
        <v>3</v>
      </c>
      <c r="N123" s="136" t="s">
        <v>41</v>
      </c>
      <c r="O123" s="137">
        <v>0</v>
      </c>
      <c r="P123" s="137">
        <f>O123*H123</f>
        <v>0</v>
      </c>
      <c r="Q123" s="137">
        <v>0</v>
      </c>
      <c r="R123" s="137">
        <f>Q123*H123</f>
        <v>0</v>
      </c>
      <c r="S123" s="137">
        <v>0</v>
      </c>
      <c r="T123" s="138">
        <f>S123*H123</f>
        <v>0</v>
      </c>
      <c r="AR123" s="139" t="s">
        <v>147</v>
      </c>
      <c r="AT123" s="139" t="s">
        <v>143</v>
      </c>
      <c r="AU123" s="139" t="s">
        <v>77</v>
      </c>
      <c r="AY123" s="16" t="s">
        <v>140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6" t="s">
        <v>77</v>
      </c>
      <c r="BK123" s="140">
        <f>ROUND(I123*H123,2)</f>
        <v>0</v>
      </c>
      <c r="BL123" s="16" t="s">
        <v>147</v>
      </c>
      <c r="BM123" s="139" t="s">
        <v>713</v>
      </c>
    </row>
    <row r="124" spans="2:65" s="1" customFormat="1" ht="18">
      <c r="B124" s="28"/>
      <c r="D124" s="141" t="s">
        <v>149</v>
      </c>
      <c r="F124" s="142" t="s">
        <v>712</v>
      </c>
      <c r="L124" s="28"/>
      <c r="M124" s="143"/>
      <c r="T124" s="49"/>
      <c r="AT124" s="16" t="s">
        <v>149</v>
      </c>
      <c r="AU124" s="16" t="s">
        <v>77</v>
      </c>
    </row>
    <row r="125" spans="2:65" s="1" customFormat="1" ht="16.5" customHeight="1">
      <c r="B125" s="127"/>
      <c r="C125" s="156" t="s">
        <v>231</v>
      </c>
      <c r="D125" s="156" t="s">
        <v>359</v>
      </c>
      <c r="E125" s="157" t="s">
        <v>714</v>
      </c>
      <c r="F125" s="158" t="s">
        <v>715</v>
      </c>
      <c r="G125" s="159" t="s">
        <v>673</v>
      </c>
      <c r="H125" s="160">
        <v>8</v>
      </c>
      <c r="I125" s="161"/>
      <c r="J125" s="161">
        <f>ROUND(I125*H125,2)</f>
        <v>0</v>
      </c>
      <c r="K125" s="162"/>
      <c r="L125" s="163"/>
      <c r="M125" s="164" t="s">
        <v>3</v>
      </c>
      <c r="N125" s="165" t="s">
        <v>41</v>
      </c>
      <c r="O125" s="137">
        <v>0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182</v>
      </c>
      <c r="AT125" s="139" t="s">
        <v>359</v>
      </c>
      <c r="AU125" s="139" t="s">
        <v>77</v>
      </c>
      <c r="AY125" s="16" t="s">
        <v>140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6" t="s">
        <v>77</v>
      </c>
      <c r="BK125" s="140">
        <f>ROUND(I125*H125,2)</f>
        <v>0</v>
      </c>
      <c r="BL125" s="16" t="s">
        <v>147</v>
      </c>
      <c r="BM125" s="139" t="s">
        <v>716</v>
      </c>
    </row>
    <row r="126" spans="2:65" s="1" customFormat="1">
      <c r="B126" s="28"/>
      <c r="D126" s="141" t="s">
        <v>149</v>
      </c>
      <c r="F126" s="142" t="s">
        <v>715</v>
      </c>
      <c r="L126" s="28"/>
      <c r="M126" s="143"/>
      <c r="T126" s="49"/>
      <c r="AT126" s="16" t="s">
        <v>149</v>
      </c>
      <c r="AU126" s="16" t="s">
        <v>77</v>
      </c>
    </row>
    <row r="127" spans="2:65" s="1" customFormat="1" ht="16.5" customHeight="1">
      <c r="B127" s="127"/>
      <c r="C127" s="156" t="s">
        <v>234</v>
      </c>
      <c r="D127" s="156" t="s">
        <v>359</v>
      </c>
      <c r="E127" s="157" t="s">
        <v>717</v>
      </c>
      <c r="F127" s="158" t="s">
        <v>718</v>
      </c>
      <c r="G127" s="159" t="s">
        <v>673</v>
      </c>
      <c r="H127" s="160">
        <v>6</v>
      </c>
      <c r="I127" s="161"/>
      <c r="J127" s="161">
        <f>ROUND(I127*H127,2)</f>
        <v>0</v>
      </c>
      <c r="K127" s="162"/>
      <c r="L127" s="163"/>
      <c r="M127" s="164" t="s">
        <v>3</v>
      </c>
      <c r="N127" s="165" t="s">
        <v>41</v>
      </c>
      <c r="O127" s="137">
        <v>0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182</v>
      </c>
      <c r="AT127" s="139" t="s">
        <v>359</v>
      </c>
      <c r="AU127" s="139" t="s">
        <v>77</v>
      </c>
      <c r="AY127" s="16" t="s">
        <v>140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6" t="s">
        <v>77</v>
      </c>
      <c r="BK127" s="140">
        <f>ROUND(I127*H127,2)</f>
        <v>0</v>
      </c>
      <c r="BL127" s="16" t="s">
        <v>147</v>
      </c>
      <c r="BM127" s="139" t="s">
        <v>719</v>
      </c>
    </row>
    <row r="128" spans="2:65" s="1" customFormat="1">
      <c r="B128" s="28"/>
      <c r="D128" s="141" t="s">
        <v>149</v>
      </c>
      <c r="F128" s="142" t="s">
        <v>718</v>
      </c>
      <c r="L128" s="28"/>
      <c r="M128" s="143"/>
      <c r="T128" s="49"/>
      <c r="AT128" s="16" t="s">
        <v>149</v>
      </c>
      <c r="AU128" s="16" t="s">
        <v>77</v>
      </c>
    </row>
    <row r="129" spans="2:65" s="1" customFormat="1" ht="16.5" customHeight="1">
      <c r="B129" s="127"/>
      <c r="C129" s="156" t="s">
        <v>8</v>
      </c>
      <c r="D129" s="156" t="s">
        <v>359</v>
      </c>
      <c r="E129" s="157" t="s">
        <v>720</v>
      </c>
      <c r="F129" s="158" t="s">
        <v>721</v>
      </c>
      <c r="G129" s="159" t="s">
        <v>673</v>
      </c>
      <c r="H129" s="160">
        <v>2</v>
      </c>
      <c r="I129" s="161"/>
      <c r="J129" s="161">
        <f>ROUND(I129*H129,2)</f>
        <v>0</v>
      </c>
      <c r="K129" s="162"/>
      <c r="L129" s="163"/>
      <c r="M129" s="164" t="s">
        <v>3</v>
      </c>
      <c r="N129" s="165" t="s">
        <v>41</v>
      </c>
      <c r="O129" s="137">
        <v>0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182</v>
      </c>
      <c r="AT129" s="139" t="s">
        <v>359</v>
      </c>
      <c r="AU129" s="139" t="s">
        <v>77</v>
      </c>
      <c r="AY129" s="16" t="s">
        <v>140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6" t="s">
        <v>77</v>
      </c>
      <c r="BK129" s="140">
        <f>ROUND(I129*H129,2)</f>
        <v>0</v>
      </c>
      <c r="BL129" s="16" t="s">
        <v>147</v>
      </c>
      <c r="BM129" s="139" t="s">
        <v>722</v>
      </c>
    </row>
    <row r="130" spans="2:65" s="1" customFormat="1">
      <c r="B130" s="28"/>
      <c r="D130" s="141" t="s">
        <v>149</v>
      </c>
      <c r="F130" s="142" t="s">
        <v>721</v>
      </c>
      <c r="L130" s="28"/>
      <c r="M130" s="143"/>
      <c r="T130" s="49"/>
      <c r="AT130" s="16" t="s">
        <v>149</v>
      </c>
      <c r="AU130" s="16" t="s">
        <v>77</v>
      </c>
    </row>
    <row r="131" spans="2:65" s="1" customFormat="1" ht="16.5" customHeight="1">
      <c r="B131" s="127"/>
      <c r="C131" s="156" t="s">
        <v>239</v>
      </c>
      <c r="D131" s="156" t="s">
        <v>359</v>
      </c>
      <c r="E131" s="157" t="s">
        <v>723</v>
      </c>
      <c r="F131" s="158" t="s">
        <v>724</v>
      </c>
      <c r="G131" s="159" t="s">
        <v>673</v>
      </c>
      <c r="H131" s="160">
        <v>2</v>
      </c>
      <c r="I131" s="161"/>
      <c r="J131" s="161">
        <f>ROUND(I131*H131,2)</f>
        <v>0</v>
      </c>
      <c r="K131" s="162"/>
      <c r="L131" s="163"/>
      <c r="M131" s="164" t="s">
        <v>3</v>
      </c>
      <c r="N131" s="165" t="s">
        <v>41</v>
      </c>
      <c r="O131" s="137">
        <v>0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182</v>
      </c>
      <c r="AT131" s="139" t="s">
        <v>359</v>
      </c>
      <c r="AU131" s="139" t="s">
        <v>77</v>
      </c>
      <c r="AY131" s="16" t="s">
        <v>140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6" t="s">
        <v>77</v>
      </c>
      <c r="BK131" s="140">
        <f>ROUND(I131*H131,2)</f>
        <v>0</v>
      </c>
      <c r="BL131" s="16" t="s">
        <v>147</v>
      </c>
      <c r="BM131" s="139" t="s">
        <v>725</v>
      </c>
    </row>
    <row r="132" spans="2:65" s="1" customFormat="1">
      <c r="B132" s="28"/>
      <c r="D132" s="141" t="s">
        <v>149</v>
      </c>
      <c r="F132" s="142" t="s">
        <v>724</v>
      </c>
      <c r="L132" s="28"/>
      <c r="M132" s="143"/>
      <c r="T132" s="49"/>
      <c r="AT132" s="16" t="s">
        <v>149</v>
      </c>
      <c r="AU132" s="16" t="s">
        <v>77</v>
      </c>
    </row>
    <row r="133" spans="2:65" s="1" customFormat="1" ht="16.5" customHeight="1">
      <c r="B133" s="127"/>
      <c r="C133" s="156" t="s">
        <v>242</v>
      </c>
      <c r="D133" s="156" t="s">
        <v>359</v>
      </c>
      <c r="E133" s="157" t="s">
        <v>726</v>
      </c>
      <c r="F133" s="158" t="s">
        <v>727</v>
      </c>
      <c r="G133" s="159" t="s">
        <v>673</v>
      </c>
      <c r="H133" s="160">
        <v>12</v>
      </c>
      <c r="I133" s="161"/>
      <c r="J133" s="161">
        <f>ROUND(I133*H133,2)</f>
        <v>0</v>
      </c>
      <c r="K133" s="162"/>
      <c r="L133" s="163"/>
      <c r="M133" s="164" t="s">
        <v>3</v>
      </c>
      <c r="N133" s="165" t="s">
        <v>41</v>
      </c>
      <c r="O133" s="137">
        <v>0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182</v>
      </c>
      <c r="AT133" s="139" t="s">
        <v>359</v>
      </c>
      <c r="AU133" s="139" t="s">
        <v>77</v>
      </c>
      <c r="AY133" s="16" t="s">
        <v>140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6" t="s">
        <v>77</v>
      </c>
      <c r="BK133" s="140">
        <f>ROUND(I133*H133,2)</f>
        <v>0</v>
      </c>
      <c r="BL133" s="16" t="s">
        <v>147</v>
      </c>
      <c r="BM133" s="139" t="s">
        <v>728</v>
      </c>
    </row>
    <row r="134" spans="2:65" s="1" customFormat="1">
      <c r="B134" s="28"/>
      <c r="D134" s="141" t="s">
        <v>149</v>
      </c>
      <c r="F134" s="142" t="s">
        <v>727</v>
      </c>
      <c r="L134" s="28"/>
      <c r="M134" s="143"/>
      <c r="T134" s="49"/>
      <c r="AT134" s="16" t="s">
        <v>149</v>
      </c>
      <c r="AU134" s="16" t="s">
        <v>77</v>
      </c>
    </row>
    <row r="135" spans="2:65" s="1" customFormat="1" ht="24" customHeight="1">
      <c r="B135" s="127"/>
      <c r="C135" s="128" t="s">
        <v>246</v>
      </c>
      <c r="D135" s="128" t="s">
        <v>143</v>
      </c>
      <c r="E135" s="129" t="s">
        <v>729</v>
      </c>
      <c r="F135" s="130" t="s">
        <v>730</v>
      </c>
      <c r="G135" s="131" t="s">
        <v>673</v>
      </c>
      <c r="H135" s="132">
        <v>14</v>
      </c>
      <c r="I135" s="133"/>
      <c r="J135" s="133">
        <f>ROUND(I135*H135,2)</f>
        <v>0</v>
      </c>
      <c r="K135" s="134"/>
      <c r="L135" s="28"/>
      <c r="M135" s="135" t="s">
        <v>3</v>
      </c>
      <c r="N135" s="136" t="s">
        <v>41</v>
      </c>
      <c r="O135" s="137">
        <v>0</v>
      </c>
      <c r="P135" s="137">
        <f>O135*H135</f>
        <v>0</v>
      </c>
      <c r="Q135" s="137">
        <v>0</v>
      </c>
      <c r="R135" s="137">
        <f>Q135*H135</f>
        <v>0</v>
      </c>
      <c r="S135" s="137">
        <v>0</v>
      </c>
      <c r="T135" s="138">
        <f>S135*H135</f>
        <v>0</v>
      </c>
      <c r="AR135" s="139" t="s">
        <v>147</v>
      </c>
      <c r="AT135" s="139" t="s">
        <v>143</v>
      </c>
      <c r="AU135" s="139" t="s">
        <v>77</v>
      </c>
      <c r="AY135" s="16" t="s">
        <v>140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6" t="s">
        <v>77</v>
      </c>
      <c r="BK135" s="140">
        <f>ROUND(I135*H135,2)</f>
        <v>0</v>
      </c>
      <c r="BL135" s="16" t="s">
        <v>147</v>
      </c>
      <c r="BM135" s="139" t="s">
        <v>731</v>
      </c>
    </row>
    <row r="136" spans="2:65" s="1" customFormat="1">
      <c r="B136" s="28"/>
      <c r="D136" s="141" t="s">
        <v>149</v>
      </c>
      <c r="F136" s="142" t="s">
        <v>730</v>
      </c>
      <c r="L136" s="28"/>
      <c r="M136" s="143"/>
      <c r="T136" s="49"/>
      <c r="AT136" s="16" t="s">
        <v>149</v>
      </c>
      <c r="AU136" s="16" t="s">
        <v>77</v>
      </c>
    </row>
    <row r="137" spans="2:65" s="1" customFormat="1" ht="16.5" customHeight="1">
      <c r="B137" s="127"/>
      <c r="C137" s="156" t="s">
        <v>250</v>
      </c>
      <c r="D137" s="156" t="s">
        <v>359</v>
      </c>
      <c r="E137" s="157" t="s">
        <v>732</v>
      </c>
      <c r="F137" s="158" t="s">
        <v>733</v>
      </c>
      <c r="G137" s="159" t="s">
        <v>673</v>
      </c>
      <c r="H137" s="160">
        <v>2</v>
      </c>
      <c r="I137" s="161"/>
      <c r="J137" s="161">
        <f>ROUND(I137*H137,2)</f>
        <v>0</v>
      </c>
      <c r="K137" s="162"/>
      <c r="L137" s="163"/>
      <c r="M137" s="164" t="s">
        <v>3</v>
      </c>
      <c r="N137" s="165" t="s">
        <v>41</v>
      </c>
      <c r="O137" s="137">
        <v>0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182</v>
      </c>
      <c r="AT137" s="139" t="s">
        <v>359</v>
      </c>
      <c r="AU137" s="139" t="s">
        <v>77</v>
      </c>
      <c r="AY137" s="16" t="s">
        <v>140</v>
      </c>
      <c r="BE137" s="140">
        <f>IF(N137="základní",J137,0)</f>
        <v>0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6" t="s">
        <v>77</v>
      </c>
      <c r="BK137" s="140">
        <f>ROUND(I137*H137,2)</f>
        <v>0</v>
      </c>
      <c r="BL137" s="16" t="s">
        <v>147</v>
      </c>
      <c r="BM137" s="139" t="s">
        <v>734</v>
      </c>
    </row>
    <row r="138" spans="2:65" s="1" customFormat="1">
      <c r="B138" s="28"/>
      <c r="D138" s="141" t="s">
        <v>149</v>
      </c>
      <c r="F138" s="142" t="s">
        <v>733</v>
      </c>
      <c r="L138" s="28"/>
      <c r="M138" s="143"/>
      <c r="T138" s="49"/>
      <c r="AT138" s="16" t="s">
        <v>149</v>
      </c>
      <c r="AU138" s="16" t="s">
        <v>77</v>
      </c>
    </row>
    <row r="139" spans="2:65" s="1" customFormat="1" ht="16.5" customHeight="1">
      <c r="B139" s="127"/>
      <c r="C139" s="156" t="s">
        <v>254</v>
      </c>
      <c r="D139" s="156" t="s">
        <v>359</v>
      </c>
      <c r="E139" s="157" t="s">
        <v>735</v>
      </c>
      <c r="F139" s="158" t="s">
        <v>736</v>
      </c>
      <c r="G139" s="159" t="s">
        <v>673</v>
      </c>
      <c r="H139" s="160">
        <v>12</v>
      </c>
      <c r="I139" s="161"/>
      <c r="J139" s="161">
        <f>ROUND(I139*H139,2)</f>
        <v>0</v>
      </c>
      <c r="K139" s="162"/>
      <c r="L139" s="163"/>
      <c r="M139" s="164" t="s">
        <v>3</v>
      </c>
      <c r="N139" s="165" t="s">
        <v>41</v>
      </c>
      <c r="O139" s="137">
        <v>0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182</v>
      </c>
      <c r="AT139" s="139" t="s">
        <v>359</v>
      </c>
      <c r="AU139" s="139" t="s">
        <v>77</v>
      </c>
      <c r="AY139" s="16" t="s">
        <v>140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6" t="s">
        <v>77</v>
      </c>
      <c r="BK139" s="140">
        <f>ROUND(I139*H139,2)</f>
        <v>0</v>
      </c>
      <c r="BL139" s="16" t="s">
        <v>147</v>
      </c>
      <c r="BM139" s="139" t="s">
        <v>737</v>
      </c>
    </row>
    <row r="140" spans="2:65" s="1" customFormat="1">
      <c r="B140" s="28"/>
      <c r="D140" s="141" t="s">
        <v>149</v>
      </c>
      <c r="F140" s="142" t="s">
        <v>736</v>
      </c>
      <c r="L140" s="28"/>
      <c r="M140" s="143"/>
      <c r="T140" s="49"/>
      <c r="AT140" s="16" t="s">
        <v>149</v>
      </c>
      <c r="AU140" s="16" t="s">
        <v>77</v>
      </c>
    </row>
    <row r="141" spans="2:65" s="1" customFormat="1" ht="16.5" customHeight="1">
      <c r="B141" s="127"/>
      <c r="C141" s="156" t="s">
        <v>257</v>
      </c>
      <c r="D141" s="156" t="s">
        <v>359</v>
      </c>
      <c r="E141" s="157" t="s">
        <v>738</v>
      </c>
      <c r="F141" s="158" t="s">
        <v>739</v>
      </c>
      <c r="G141" s="159" t="s">
        <v>673</v>
      </c>
      <c r="H141" s="160">
        <v>3</v>
      </c>
      <c r="I141" s="161"/>
      <c r="J141" s="161">
        <f>ROUND(I141*H141,2)</f>
        <v>0</v>
      </c>
      <c r="K141" s="162"/>
      <c r="L141" s="163"/>
      <c r="M141" s="164" t="s">
        <v>3</v>
      </c>
      <c r="N141" s="165" t="s">
        <v>41</v>
      </c>
      <c r="O141" s="137">
        <v>0</v>
      </c>
      <c r="P141" s="137">
        <f>O141*H141</f>
        <v>0</v>
      </c>
      <c r="Q141" s="137">
        <v>0</v>
      </c>
      <c r="R141" s="137">
        <f>Q141*H141</f>
        <v>0</v>
      </c>
      <c r="S141" s="137">
        <v>0</v>
      </c>
      <c r="T141" s="138">
        <f>S141*H141</f>
        <v>0</v>
      </c>
      <c r="AR141" s="139" t="s">
        <v>182</v>
      </c>
      <c r="AT141" s="139" t="s">
        <v>359</v>
      </c>
      <c r="AU141" s="139" t="s">
        <v>77</v>
      </c>
      <c r="AY141" s="16" t="s">
        <v>140</v>
      </c>
      <c r="BE141" s="140">
        <f>IF(N141="základní",J141,0)</f>
        <v>0</v>
      </c>
      <c r="BF141" s="140">
        <f>IF(N141="snížená",J141,0)</f>
        <v>0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6" t="s">
        <v>77</v>
      </c>
      <c r="BK141" s="140">
        <f>ROUND(I141*H141,2)</f>
        <v>0</v>
      </c>
      <c r="BL141" s="16" t="s">
        <v>147</v>
      </c>
      <c r="BM141" s="139" t="s">
        <v>740</v>
      </c>
    </row>
    <row r="142" spans="2:65" s="1" customFormat="1">
      <c r="B142" s="28"/>
      <c r="D142" s="141" t="s">
        <v>149</v>
      </c>
      <c r="F142" s="142" t="s">
        <v>739</v>
      </c>
      <c r="L142" s="28"/>
      <c r="M142" s="143"/>
      <c r="T142" s="49"/>
      <c r="AT142" s="16" t="s">
        <v>149</v>
      </c>
      <c r="AU142" s="16" t="s">
        <v>77</v>
      </c>
    </row>
    <row r="143" spans="2:65" s="1" customFormat="1" ht="24" customHeight="1">
      <c r="B143" s="127"/>
      <c r="C143" s="128" t="s">
        <v>260</v>
      </c>
      <c r="D143" s="128" t="s">
        <v>143</v>
      </c>
      <c r="E143" s="129" t="s">
        <v>741</v>
      </c>
      <c r="F143" s="130" t="s">
        <v>742</v>
      </c>
      <c r="G143" s="131" t="s">
        <v>673</v>
      </c>
      <c r="H143" s="132">
        <v>1</v>
      </c>
      <c r="I143" s="133"/>
      <c r="J143" s="133">
        <f>ROUND(I143*H143,2)</f>
        <v>0</v>
      </c>
      <c r="K143" s="134"/>
      <c r="L143" s="28"/>
      <c r="M143" s="135" t="s">
        <v>3</v>
      </c>
      <c r="N143" s="136" t="s">
        <v>41</v>
      </c>
      <c r="O143" s="137">
        <v>0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147</v>
      </c>
      <c r="AT143" s="139" t="s">
        <v>143</v>
      </c>
      <c r="AU143" s="139" t="s">
        <v>77</v>
      </c>
      <c r="AY143" s="16" t="s">
        <v>140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6" t="s">
        <v>77</v>
      </c>
      <c r="BK143" s="140">
        <f>ROUND(I143*H143,2)</f>
        <v>0</v>
      </c>
      <c r="BL143" s="16" t="s">
        <v>147</v>
      </c>
      <c r="BM143" s="139" t="s">
        <v>743</v>
      </c>
    </row>
    <row r="144" spans="2:65" s="1" customFormat="1">
      <c r="B144" s="28"/>
      <c r="D144" s="141" t="s">
        <v>149</v>
      </c>
      <c r="F144" s="142" t="s">
        <v>742</v>
      </c>
      <c r="L144" s="28"/>
      <c r="M144" s="143"/>
      <c r="T144" s="49"/>
      <c r="AT144" s="16" t="s">
        <v>149</v>
      </c>
      <c r="AU144" s="16" t="s">
        <v>77</v>
      </c>
    </row>
    <row r="145" spans="2:65" s="1" customFormat="1" ht="16.5" customHeight="1">
      <c r="B145" s="127"/>
      <c r="C145" s="128" t="s">
        <v>264</v>
      </c>
      <c r="D145" s="128" t="s">
        <v>143</v>
      </c>
      <c r="E145" s="129" t="s">
        <v>744</v>
      </c>
      <c r="F145" s="130" t="s">
        <v>745</v>
      </c>
      <c r="G145" s="131" t="s">
        <v>350</v>
      </c>
      <c r="H145" s="132">
        <v>150</v>
      </c>
      <c r="I145" s="133"/>
      <c r="J145" s="133">
        <f>ROUND(I145*H145,2)</f>
        <v>0</v>
      </c>
      <c r="K145" s="134"/>
      <c r="L145" s="28"/>
      <c r="M145" s="135" t="s">
        <v>3</v>
      </c>
      <c r="N145" s="136" t="s">
        <v>41</v>
      </c>
      <c r="O145" s="137">
        <v>0</v>
      </c>
      <c r="P145" s="137">
        <f>O145*H145</f>
        <v>0</v>
      </c>
      <c r="Q145" s="137">
        <v>0</v>
      </c>
      <c r="R145" s="137">
        <f>Q145*H145</f>
        <v>0</v>
      </c>
      <c r="S145" s="137">
        <v>0</v>
      </c>
      <c r="T145" s="138">
        <f>S145*H145</f>
        <v>0</v>
      </c>
      <c r="AR145" s="139" t="s">
        <v>147</v>
      </c>
      <c r="AT145" s="139" t="s">
        <v>143</v>
      </c>
      <c r="AU145" s="139" t="s">
        <v>77</v>
      </c>
      <c r="AY145" s="16" t="s">
        <v>140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6" t="s">
        <v>77</v>
      </c>
      <c r="BK145" s="140">
        <f>ROUND(I145*H145,2)</f>
        <v>0</v>
      </c>
      <c r="BL145" s="16" t="s">
        <v>147</v>
      </c>
      <c r="BM145" s="139" t="s">
        <v>746</v>
      </c>
    </row>
    <row r="146" spans="2:65" s="1" customFormat="1">
      <c r="B146" s="28"/>
      <c r="D146" s="141" t="s">
        <v>149</v>
      </c>
      <c r="F146" s="142" t="s">
        <v>745</v>
      </c>
      <c r="L146" s="28"/>
      <c r="M146" s="143"/>
      <c r="T146" s="49"/>
      <c r="AT146" s="16" t="s">
        <v>149</v>
      </c>
      <c r="AU146" s="16" t="s">
        <v>77</v>
      </c>
    </row>
    <row r="147" spans="2:65" s="1" customFormat="1" ht="16.5" customHeight="1">
      <c r="B147" s="127"/>
      <c r="C147" s="156" t="s">
        <v>268</v>
      </c>
      <c r="D147" s="156" t="s">
        <v>359</v>
      </c>
      <c r="E147" s="157" t="s">
        <v>747</v>
      </c>
      <c r="F147" s="158" t="s">
        <v>748</v>
      </c>
      <c r="G147" s="159" t="s">
        <v>350</v>
      </c>
      <c r="H147" s="160">
        <v>150</v>
      </c>
      <c r="I147" s="161"/>
      <c r="J147" s="161">
        <f>ROUND(I147*H147,2)</f>
        <v>0</v>
      </c>
      <c r="K147" s="162"/>
      <c r="L147" s="163"/>
      <c r="M147" s="164" t="s">
        <v>3</v>
      </c>
      <c r="N147" s="165" t="s">
        <v>41</v>
      </c>
      <c r="O147" s="137">
        <v>0</v>
      </c>
      <c r="P147" s="137">
        <f>O147*H147</f>
        <v>0</v>
      </c>
      <c r="Q147" s="137">
        <v>0</v>
      </c>
      <c r="R147" s="137">
        <f>Q147*H147</f>
        <v>0</v>
      </c>
      <c r="S147" s="137">
        <v>0</v>
      </c>
      <c r="T147" s="138">
        <f>S147*H147</f>
        <v>0</v>
      </c>
      <c r="AR147" s="139" t="s">
        <v>182</v>
      </c>
      <c r="AT147" s="139" t="s">
        <v>359</v>
      </c>
      <c r="AU147" s="139" t="s">
        <v>77</v>
      </c>
      <c r="AY147" s="16" t="s">
        <v>140</v>
      </c>
      <c r="BE147" s="140">
        <f>IF(N147="základní",J147,0)</f>
        <v>0</v>
      </c>
      <c r="BF147" s="140">
        <f>IF(N147="snížená",J147,0)</f>
        <v>0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6" t="s">
        <v>77</v>
      </c>
      <c r="BK147" s="140">
        <f>ROUND(I147*H147,2)</f>
        <v>0</v>
      </c>
      <c r="BL147" s="16" t="s">
        <v>147</v>
      </c>
      <c r="BM147" s="139" t="s">
        <v>749</v>
      </c>
    </row>
    <row r="148" spans="2:65" s="1" customFormat="1">
      <c r="B148" s="28"/>
      <c r="D148" s="141" t="s">
        <v>149</v>
      </c>
      <c r="F148" s="142" t="s">
        <v>748</v>
      </c>
      <c r="L148" s="28"/>
      <c r="M148" s="143"/>
      <c r="T148" s="49"/>
      <c r="AT148" s="16" t="s">
        <v>149</v>
      </c>
      <c r="AU148" s="16" t="s">
        <v>77</v>
      </c>
    </row>
    <row r="149" spans="2:65" s="1" customFormat="1" ht="16.5" customHeight="1">
      <c r="B149" s="127"/>
      <c r="C149" s="128" t="s">
        <v>271</v>
      </c>
      <c r="D149" s="128" t="s">
        <v>143</v>
      </c>
      <c r="E149" s="129" t="s">
        <v>750</v>
      </c>
      <c r="F149" s="130" t="s">
        <v>751</v>
      </c>
      <c r="G149" s="131" t="s">
        <v>219</v>
      </c>
      <c r="H149" s="132">
        <v>1</v>
      </c>
      <c r="I149" s="133"/>
      <c r="J149" s="133">
        <f>ROUND(I149*H149,2)</f>
        <v>0</v>
      </c>
      <c r="K149" s="134"/>
      <c r="L149" s="28"/>
      <c r="M149" s="135" t="s">
        <v>3</v>
      </c>
      <c r="N149" s="136" t="s">
        <v>41</v>
      </c>
      <c r="O149" s="137">
        <v>0</v>
      </c>
      <c r="P149" s="137">
        <f>O149*H149</f>
        <v>0</v>
      </c>
      <c r="Q149" s="137">
        <v>0</v>
      </c>
      <c r="R149" s="137">
        <f>Q149*H149</f>
        <v>0</v>
      </c>
      <c r="S149" s="137">
        <v>0</v>
      </c>
      <c r="T149" s="138">
        <f>S149*H149</f>
        <v>0</v>
      </c>
      <c r="AR149" s="139" t="s">
        <v>147</v>
      </c>
      <c r="AT149" s="139" t="s">
        <v>143</v>
      </c>
      <c r="AU149" s="139" t="s">
        <v>77</v>
      </c>
      <c r="AY149" s="16" t="s">
        <v>140</v>
      </c>
      <c r="BE149" s="140">
        <f>IF(N149="základní",J149,0)</f>
        <v>0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6" t="s">
        <v>77</v>
      </c>
      <c r="BK149" s="140">
        <f>ROUND(I149*H149,2)</f>
        <v>0</v>
      </c>
      <c r="BL149" s="16" t="s">
        <v>147</v>
      </c>
      <c r="BM149" s="139" t="s">
        <v>752</v>
      </c>
    </row>
    <row r="150" spans="2:65" s="1" customFormat="1">
      <c r="B150" s="28"/>
      <c r="D150" s="141" t="s">
        <v>149</v>
      </c>
      <c r="F150" s="142" t="s">
        <v>751</v>
      </c>
      <c r="L150" s="28"/>
      <c r="M150" s="143"/>
      <c r="T150" s="49"/>
      <c r="AT150" s="16" t="s">
        <v>149</v>
      </c>
      <c r="AU150" s="16" t="s">
        <v>77</v>
      </c>
    </row>
    <row r="151" spans="2:65" s="1" customFormat="1" ht="16.5" customHeight="1">
      <c r="B151" s="127"/>
      <c r="C151" s="128" t="s">
        <v>274</v>
      </c>
      <c r="D151" s="128" t="s">
        <v>143</v>
      </c>
      <c r="E151" s="129" t="s">
        <v>753</v>
      </c>
      <c r="F151" s="130" t="s">
        <v>754</v>
      </c>
      <c r="G151" s="131" t="s">
        <v>219</v>
      </c>
      <c r="H151" s="132">
        <v>1</v>
      </c>
      <c r="I151" s="133"/>
      <c r="J151" s="133">
        <f>ROUND(I151*H151,2)</f>
        <v>0</v>
      </c>
      <c r="K151" s="134"/>
      <c r="L151" s="28"/>
      <c r="M151" s="135" t="s">
        <v>3</v>
      </c>
      <c r="N151" s="136" t="s">
        <v>41</v>
      </c>
      <c r="O151" s="137">
        <v>0</v>
      </c>
      <c r="P151" s="137">
        <f>O151*H151</f>
        <v>0</v>
      </c>
      <c r="Q151" s="137">
        <v>0</v>
      </c>
      <c r="R151" s="137">
        <f>Q151*H151</f>
        <v>0</v>
      </c>
      <c r="S151" s="137">
        <v>0</v>
      </c>
      <c r="T151" s="138">
        <f>S151*H151</f>
        <v>0</v>
      </c>
      <c r="AR151" s="139" t="s">
        <v>147</v>
      </c>
      <c r="AT151" s="139" t="s">
        <v>143</v>
      </c>
      <c r="AU151" s="139" t="s">
        <v>77</v>
      </c>
      <c r="AY151" s="16" t="s">
        <v>140</v>
      </c>
      <c r="BE151" s="140">
        <f>IF(N151="základní",J151,0)</f>
        <v>0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6" t="s">
        <v>77</v>
      </c>
      <c r="BK151" s="140">
        <f>ROUND(I151*H151,2)</f>
        <v>0</v>
      </c>
      <c r="BL151" s="16" t="s">
        <v>147</v>
      </c>
      <c r="BM151" s="139" t="s">
        <v>755</v>
      </c>
    </row>
    <row r="152" spans="2:65" s="1" customFormat="1">
      <c r="B152" s="28"/>
      <c r="D152" s="141" t="s">
        <v>149</v>
      </c>
      <c r="F152" s="142" t="s">
        <v>754</v>
      </c>
      <c r="L152" s="28"/>
      <c r="M152" s="143"/>
      <c r="T152" s="49"/>
      <c r="AT152" s="16" t="s">
        <v>149</v>
      </c>
      <c r="AU152" s="16" t="s">
        <v>77</v>
      </c>
    </row>
    <row r="153" spans="2:65" s="11" customFormat="1" ht="25.9" customHeight="1">
      <c r="B153" s="116"/>
      <c r="D153" s="117" t="s">
        <v>69</v>
      </c>
      <c r="E153" s="118" t="s">
        <v>756</v>
      </c>
      <c r="F153" s="118" t="s">
        <v>757</v>
      </c>
      <c r="J153" s="119">
        <f>BK153</f>
        <v>0</v>
      </c>
      <c r="L153" s="116"/>
      <c r="M153" s="120"/>
      <c r="P153" s="121">
        <f>SUM(P154:P157)</f>
        <v>0</v>
      </c>
      <c r="R153" s="121">
        <f>SUM(R154:R157)</f>
        <v>0</v>
      </c>
      <c r="T153" s="122">
        <f>SUM(T154:T157)</f>
        <v>0</v>
      </c>
      <c r="AR153" s="117" t="s">
        <v>77</v>
      </c>
      <c r="AT153" s="123" t="s">
        <v>69</v>
      </c>
      <c r="AU153" s="123" t="s">
        <v>70</v>
      </c>
      <c r="AY153" s="117" t="s">
        <v>140</v>
      </c>
      <c r="BK153" s="124">
        <f>SUM(BK154:BK157)</f>
        <v>0</v>
      </c>
    </row>
    <row r="154" spans="2:65" s="1" customFormat="1" ht="16.5" customHeight="1">
      <c r="B154" s="127"/>
      <c r="C154" s="128" t="s">
        <v>281</v>
      </c>
      <c r="D154" s="128" t="s">
        <v>143</v>
      </c>
      <c r="E154" s="129" t="s">
        <v>758</v>
      </c>
      <c r="F154" s="130" t="s">
        <v>759</v>
      </c>
      <c r="G154" s="131" t="s">
        <v>219</v>
      </c>
      <c r="H154" s="132">
        <v>1</v>
      </c>
      <c r="I154" s="133"/>
      <c r="J154" s="133">
        <f>ROUND(I154*H154,2)</f>
        <v>0</v>
      </c>
      <c r="K154" s="134"/>
      <c r="L154" s="28"/>
      <c r="M154" s="135" t="s">
        <v>3</v>
      </c>
      <c r="N154" s="136" t="s">
        <v>41</v>
      </c>
      <c r="O154" s="137">
        <v>0</v>
      </c>
      <c r="P154" s="137">
        <f>O154*H154</f>
        <v>0</v>
      </c>
      <c r="Q154" s="137">
        <v>0</v>
      </c>
      <c r="R154" s="137">
        <f>Q154*H154</f>
        <v>0</v>
      </c>
      <c r="S154" s="137">
        <v>0</v>
      </c>
      <c r="T154" s="138">
        <f>S154*H154</f>
        <v>0</v>
      </c>
      <c r="AR154" s="139" t="s">
        <v>147</v>
      </c>
      <c r="AT154" s="139" t="s">
        <v>143</v>
      </c>
      <c r="AU154" s="139" t="s">
        <v>77</v>
      </c>
      <c r="AY154" s="16" t="s">
        <v>140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6" t="s">
        <v>77</v>
      </c>
      <c r="BK154" s="140">
        <f>ROUND(I154*H154,2)</f>
        <v>0</v>
      </c>
      <c r="BL154" s="16" t="s">
        <v>147</v>
      </c>
      <c r="BM154" s="139" t="s">
        <v>760</v>
      </c>
    </row>
    <row r="155" spans="2:65" s="1" customFormat="1">
      <c r="B155" s="28"/>
      <c r="D155" s="141" t="s">
        <v>149</v>
      </c>
      <c r="F155" s="142" t="s">
        <v>759</v>
      </c>
      <c r="L155" s="28"/>
      <c r="M155" s="143"/>
      <c r="T155" s="49"/>
      <c r="AT155" s="16" t="s">
        <v>149</v>
      </c>
      <c r="AU155" s="16" t="s">
        <v>77</v>
      </c>
    </row>
    <row r="156" spans="2:65" s="1" customFormat="1" ht="16.5" customHeight="1">
      <c r="B156" s="127"/>
      <c r="C156" s="128" t="s">
        <v>287</v>
      </c>
      <c r="D156" s="128" t="s">
        <v>143</v>
      </c>
      <c r="E156" s="129" t="s">
        <v>761</v>
      </c>
      <c r="F156" s="130" t="s">
        <v>762</v>
      </c>
      <c r="G156" s="131" t="s">
        <v>219</v>
      </c>
      <c r="H156" s="132">
        <v>1</v>
      </c>
      <c r="I156" s="133"/>
      <c r="J156" s="133">
        <f>ROUND(I156*H156,2)</f>
        <v>0</v>
      </c>
      <c r="K156" s="134"/>
      <c r="L156" s="28"/>
      <c r="M156" s="135" t="s">
        <v>3</v>
      </c>
      <c r="N156" s="136" t="s">
        <v>41</v>
      </c>
      <c r="O156" s="137">
        <v>0</v>
      </c>
      <c r="P156" s="137">
        <f>O156*H156</f>
        <v>0</v>
      </c>
      <c r="Q156" s="137">
        <v>0</v>
      </c>
      <c r="R156" s="137">
        <f>Q156*H156</f>
        <v>0</v>
      </c>
      <c r="S156" s="137">
        <v>0</v>
      </c>
      <c r="T156" s="138">
        <f>S156*H156</f>
        <v>0</v>
      </c>
      <c r="AR156" s="139" t="s">
        <v>147</v>
      </c>
      <c r="AT156" s="139" t="s">
        <v>143</v>
      </c>
      <c r="AU156" s="139" t="s">
        <v>77</v>
      </c>
      <c r="AY156" s="16" t="s">
        <v>140</v>
      </c>
      <c r="BE156" s="140">
        <f>IF(N156="základní",J156,0)</f>
        <v>0</v>
      </c>
      <c r="BF156" s="140">
        <f>IF(N156="snížená",J156,0)</f>
        <v>0</v>
      </c>
      <c r="BG156" s="140">
        <f>IF(N156="zákl. přenesená",J156,0)</f>
        <v>0</v>
      </c>
      <c r="BH156" s="140">
        <f>IF(N156="sníž. přenesená",J156,0)</f>
        <v>0</v>
      </c>
      <c r="BI156" s="140">
        <f>IF(N156="nulová",J156,0)</f>
        <v>0</v>
      </c>
      <c r="BJ156" s="16" t="s">
        <v>77</v>
      </c>
      <c r="BK156" s="140">
        <f>ROUND(I156*H156,2)</f>
        <v>0</v>
      </c>
      <c r="BL156" s="16" t="s">
        <v>147</v>
      </c>
      <c r="BM156" s="139" t="s">
        <v>763</v>
      </c>
    </row>
    <row r="157" spans="2:65" s="1" customFormat="1">
      <c r="B157" s="28"/>
      <c r="D157" s="141" t="s">
        <v>149</v>
      </c>
      <c r="F157" s="142" t="s">
        <v>762</v>
      </c>
      <c r="L157" s="28"/>
      <c r="M157" s="170"/>
      <c r="N157" s="171"/>
      <c r="O157" s="171"/>
      <c r="P157" s="171"/>
      <c r="Q157" s="171"/>
      <c r="R157" s="171"/>
      <c r="S157" s="171"/>
      <c r="T157" s="172"/>
      <c r="AT157" s="16" t="s">
        <v>149</v>
      </c>
      <c r="AU157" s="16" t="s">
        <v>77</v>
      </c>
    </row>
    <row r="158" spans="2:65" s="1" customFormat="1" ht="7" customHeight="1">
      <c r="B158" s="37"/>
      <c r="C158" s="38"/>
      <c r="D158" s="38"/>
      <c r="E158" s="38"/>
      <c r="F158" s="38"/>
      <c r="G158" s="38"/>
      <c r="H158" s="38"/>
      <c r="I158" s="38"/>
      <c r="J158" s="38"/>
      <c r="K158" s="38"/>
      <c r="L158" s="28"/>
    </row>
  </sheetData>
  <autoFilter ref="C86:K157" xr:uid="{00000000-0009-0000-0000-000002000000}"/>
  <mergeCells count="11">
    <mergeCell ref="L2:V2"/>
    <mergeCell ref="E52:H52"/>
    <mergeCell ref="E54:H54"/>
    <mergeCell ref="E75:H75"/>
    <mergeCell ref="E77:H77"/>
    <mergeCell ref="E79:H79"/>
    <mergeCell ref="E7:H7"/>
    <mergeCell ref="E9:H9"/>
    <mergeCell ref="E11:H11"/>
    <mergeCell ref="E29:H29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63"/>
  <sheetViews>
    <sheetView showGridLines="0" topLeftCell="A321" workbookViewId="0">
      <selection activeCell="J364" sqref="J364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" customWidth="1"/>
    <col min="8" max="8" width="14.33203125" customWidth="1"/>
    <col min="9" max="10" width="20.109375" customWidth="1"/>
    <col min="11" max="11" width="20.10937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62" t="s">
        <v>6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6" t="s">
        <v>88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5" customHeight="1">
      <c r="B4" s="19"/>
      <c r="D4" s="20" t="s">
        <v>104</v>
      </c>
      <c r="L4" s="19"/>
      <c r="M4" s="86" t="s">
        <v>11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5" t="s">
        <v>15</v>
      </c>
      <c r="L6" s="19"/>
    </row>
    <row r="7" spans="2:46" ht="16.5" customHeight="1">
      <c r="B7" s="19"/>
      <c r="E7" s="289" t="str">
        <f>'Rekapitulace stavby'!K6</f>
        <v>Rekonstrukce kaple sv. Ducha a Božího hrobu v Liběchově</v>
      </c>
      <c r="F7" s="290"/>
      <c r="G7" s="290"/>
      <c r="H7" s="290"/>
      <c r="L7" s="19"/>
    </row>
    <row r="8" spans="2:46" s="1" customFormat="1" ht="12" customHeight="1">
      <c r="B8" s="28"/>
      <c r="D8" s="25" t="s">
        <v>105</v>
      </c>
      <c r="L8" s="28"/>
    </row>
    <row r="9" spans="2:46" s="1" customFormat="1" ht="16.5" customHeight="1">
      <c r="B9" s="28"/>
      <c r="E9" s="278" t="s">
        <v>764</v>
      </c>
      <c r="F9" s="291"/>
      <c r="G9" s="291"/>
      <c r="H9" s="29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17</v>
      </c>
      <c r="F11" s="23" t="s">
        <v>3</v>
      </c>
      <c r="I11" s="25" t="s">
        <v>18</v>
      </c>
      <c r="J11" s="23" t="s">
        <v>3</v>
      </c>
      <c r="L11" s="28"/>
    </row>
    <row r="12" spans="2:46" s="1" customFormat="1" ht="12" customHeight="1">
      <c r="B12" s="28"/>
      <c r="D12" s="25" t="s">
        <v>19</v>
      </c>
      <c r="F12" s="23" t="s">
        <v>20</v>
      </c>
      <c r="I12" s="25" t="s">
        <v>21</v>
      </c>
      <c r="J12" s="45">
        <f>'Rekapitulace stavby'!AN8</f>
        <v>45520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24</v>
      </c>
      <c r="L14" s="28"/>
    </row>
    <row r="15" spans="2:46" s="1" customFormat="1" ht="18" customHeight="1">
      <c r="B15" s="28"/>
      <c r="E15" s="23" t="s">
        <v>25</v>
      </c>
      <c r="I15" s="25" t="s">
        <v>26</v>
      </c>
      <c r="J15" s="23" t="s">
        <v>3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27</v>
      </c>
      <c r="I17" s="25" t="s">
        <v>23</v>
      </c>
      <c r="J17" s="23" t="s">
        <v>3</v>
      </c>
      <c r="L17" s="28"/>
    </row>
    <row r="18" spans="2:12" s="1" customFormat="1" ht="18" customHeight="1">
      <c r="B18" s="28"/>
      <c r="E18" s="23" t="s">
        <v>28</v>
      </c>
      <c r="I18" s="25" t="s">
        <v>26</v>
      </c>
      <c r="J18" s="23" t="s">
        <v>3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29</v>
      </c>
      <c r="I20" s="25" t="s">
        <v>23</v>
      </c>
      <c r="J20" s="23" t="s">
        <v>30</v>
      </c>
      <c r="L20" s="28"/>
    </row>
    <row r="21" spans="2:12" s="1" customFormat="1" ht="18" customHeight="1">
      <c r="B21" s="28"/>
      <c r="E21" s="23" t="s">
        <v>31</v>
      </c>
      <c r="I21" s="25" t="s">
        <v>26</v>
      </c>
      <c r="J21" s="23" t="s">
        <v>3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33</v>
      </c>
      <c r="I23" s="25" t="s">
        <v>23</v>
      </c>
      <c r="J23" s="23" t="s">
        <v>3</v>
      </c>
      <c r="L23" s="28"/>
    </row>
    <row r="24" spans="2:12" s="1" customFormat="1" ht="18" customHeight="1">
      <c r="B24" s="28"/>
      <c r="E24" s="23" t="s">
        <v>28</v>
      </c>
      <c r="I24" s="25" t="s">
        <v>26</v>
      </c>
      <c r="J24" s="23" t="s">
        <v>3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34</v>
      </c>
      <c r="L26" s="28"/>
    </row>
    <row r="27" spans="2:12" s="7" customFormat="1" ht="16.5" customHeight="1">
      <c r="B27" s="87"/>
      <c r="E27" s="263" t="s">
        <v>3</v>
      </c>
      <c r="F27" s="263"/>
      <c r="G27" s="263"/>
      <c r="H27" s="263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46"/>
      <c r="E29" s="46"/>
      <c r="F29" s="46"/>
      <c r="G29" s="46"/>
      <c r="H29" s="46"/>
      <c r="I29" s="46"/>
      <c r="J29" s="46"/>
      <c r="K29" s="46"/>
      <c r="L29" s="28"/>
    </row>
    <row r="30" spans="2:12" s="1" customFormat="1" ht="25.4" customHeight="1">
      <c r="B30" s="28"/>
      <c r="D30" s="88" t="s">
        <v>36</v>
      </c>
      <c r="J30" s="59">
        <f>ROUND(J92, 2)</f>
        <v>0</v>
      </c>
      <c r="L30" s="28"/>
    </row>
    <row r="31" spans="2:12" s="1" customFormat="1" ht="7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14.5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customHeight="1">
      <c r="B33" s="28"/>
      <c r="D33" s="48" t="s">
        <v>40</v>
      </c>
      <c r="E33" s="25" t="s">
        <v>41</v>
      </c>
      <c r="F33" s="79">
        <f>ROUND((SUM(BE92:BE362)),  2)</f>
        <v>0</v>
      </c>
      <c r="I33" s="89">
        <v>0.21</v>
      </c>
      <c r="J33" s="79">
        <f>ROUND(((SUM(BE92:BE362))*I33),  2)</f>
        <v>0</v>
      </c>
      <c r="L33" s="28"/>
    </row>
    <row r="34" spans="2:12" s="1" customFormat="1" ht="14.5" customHeight="1">
      <c r="B34" s="28"/>
      <c r="E34" s="25" t="s">
        <v>42</v>
      </c>
      <c r="F34" s="79">
        <f>ROUND((SUM(BF92:BF362)),  2)</f>
        <v>0</v>
      </c>
      <c r="I34" s="89">
        <v>0.15</v>
      </c>
      <c r="J34" s="79">
        <f>ROUND(((SUM(BF92:BF362))*I34),  2)</f>
        <v>0</v>
      </c>
      <c r="L34" s="28"/>
    </row>
    <row r="35" spans="2:12" s="1" customFormat="1" ht="14.5" hidden="1" customHeight="1">
      <c r="B35" s="28"/>
      <c r="E35" s="25" t="s">
        <v>43</v>
      </c>
      <c r="F35" s="79">
        <f>ROUND((SUM(BG92:BG362)),  2)</f>
        <v>0</v>
      </c>
      <c r="I35" s="89">
        <v>0.21</v>
      </c>
      <c r="J35" s="79">
        <f>0</f>
        <v>0</v>
      </c>
      <c r="L35" s="28"/>
    </row>
    <row r="36" spans="2:12" s="1" customFormat="1" ht="14.5" hidden="1" customHeight="1">
      <c r="B36" s="28"/>
      <c r="E36" s="25" t="s">
        <v>44</v>
      </c>
      <c r="F36" s="79">
        <f>ROUND((SUM(BH92:BH362)),  2)</f>
        <v>0</v>
      </c>
      <c r="I36" s="89">
        <v>0.15</v>
      </c>
      <c r="J36" s="79">
        <f>0</f>
        <v>0</v>
      </c>
      <c r="L36" s="28"/>
    </row>
    <row r="37" spans="2:12" s="1" customFormat="1" ht="14.5" hidden="1" customHeight="1">
      <c r="B37" s="28"/>
      <c r="E37" s="25" t="s">
        <v>45</v>
      </c>
      <c r="F37" s="79">
        <f>ROUND((SUM(BI92:BI362)),  2)</f>
        <v>0</v>
      </c>
      <c r="I37" s="89">
        <v>0</v>
      </c>
      <c r="J37" s="79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0"/>
      <c r="D39" s="91" t="s">
        <v>46</v>
      </c>
      <c r="E39" s="50"/>
      <c r="F39" s="50"/>
      <c r="G39" s="92" t="s">
        <v>47</v>
      </c>
      <c r="H39" s="93" t="s">
        <v>48</v>
      </c>
      <c r="I39" s="50"/>
      <c r="J39" s="94">
        <f>SUM(J30:J37)</f>
        <v>0</v>
      </c>
      <c r="K39" s="95"/>
      <c r="L39" s="28"/>
    </row>
    <row r="40" spans="2:12" s="1" customFormat="1" ht="14.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28"/>
    </row>
    <row r="44" spans="2:12" s="1" customFormat="1" ht="7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28"/>
    </row>
    <row r="45" spans="2:12" s="1" customFormat="1" ht="25" customHeight="1">
      <c r="B45" s="28"/>
      <c r="C45" s="20" t="s">
        <v>107</v>
      </c>
      <c r="L45" s="28"/>
    </row>
    <row r="46" spans="2:12" s="1" customFormat="1" ht="7" customHeight="1">
      <c r="B46" s="28"/>
      <c r="L46" s="28"/>
    </row>
    <row r="47" spans="2:12" s="1" customFormat="1" ht="12" customHeight="1">
      <c r="B47" s="28"/>
      <c r="C47" s="25" t="s">
        <v>15</v>
      </c>
      <c r="L47" s="28"/>
    </row>
    <row r="48" spans="2:12" s="1" customFormat="1" ht="16.5" customHeight="1">
      <c r="B48" s="28"/>
      <c r="E48" s="289" t="str">
        <f>E7</f>
        <v>Rekonstrukce kaple sv. Ducha a Božího hrobu v Liběchově</v>
      </c>
      <c r="F48" s="290"/>
      <c r="G48" s="290"/>
      <c r="H48" s="290"/>
      <c r="L48" s="28"/>
    </row>
    <row r="49" spans="2:47" s="1" customFormat="1" ht="12" customHeight="1">
      <c r="B49" s="28"/>
      <c r="C49" s="25" t="s">
        <v>105</v>
      </c>
      <c r="L49" s="28"/>
    </row>
    <row r="50" spans="2:47" s="1" customFormat="1" ht="16.5" customHeight="1">
      <c r="B50" s="28"/>
      <c r="E50" s="278" t="str">
        <f>E9</f>
        <v>02 - Oprava exteriéru</v>
      </c>
      <c r="F50" s="291"/>
      <c r="G50" s="291"/>
      <c r="H50" s="291"/>
      <c r="L50" s="28"/>
    </row>
    <row r="51" spans="2:47" s="1" customFormat="1" ht="7" customHeight="1">
      <c r="B51" s="28"/>
      <c r="L51" s="28"/>
    </row>
    <row r="52" spans="2:47" s="1" customFormat="1" ht="12" customHeight="1">
      <c r="B52" s="28"/>
      <c r="C52" s="25" t="s">
        <v>19</v>
      </c>
      <c r="F52" s="23" t="str">
        <f>F12</f>
        <v xml:space="preserve">Obec Liběchov </v>
      </c>
      <c r="I52" s="25" t="s">
        <v>21</v>
      </c>
      <c r="J52" s="45">
        <f>IF(J12="","",J12)</f>
        <v>45520</v>
      </c>
      <c r="L52" s="28"/>
    </row>
    <row r="53" spans="2:47" s="1" customFormat="1" ht="7" customHeight="1">
      <c r="B53" s="28"/>
      <c r="L53" s="28"/>
    </row>
    <row r="54" spans="2:47" s="1" customFormat="1" ht="43.15" customHeight="1">
      <c r="B54" s="28"/>
      <c r="C54" s="25" t="s">
        <v>22</v>
      </c>
      <c r="F54" s="23" t="str">
        <f>E15</f>
        <v>Město Liběchov, Rumburská 53, 277 21 Liběchov</v>
      </c>
      <c r="I54" s="25" t="s">
        <v>29</v>
      </c>
      <c r="J54" s="26" t="str">
        <f>E21</f>
        <v>DigiTry Art Technologies s.r.o., V Jámě 699/1, Pra</v>
      </c>
      <c r="L54" s="28"/>
    </row>
    <row r="55" spans="2:47" s="1" customFormat="1" ht="15.25" customHeight="1">
      <c r="B55" s="28"/>
      <c r="C55" s="25" t="s">
        <v>27</v>
      </c>
      <c r="F55" s="23" t="str">
        <f>IF(E18="","",E18)</f>
        <v xml:space="preserve"> </v>
      </c>
      <c r="I55" s="25" t="s">
        <v>33</v>
      </c>
      <c r="J55" s="26" t="str">
        <f>E24</f>
        <v xml:space="preserve"> </v>
      </c>
      <c r="L55" s="28"/>
    </row>
    <row r="56" spans="2:47" s="1" customFormat="1" ht="10.4" customHeight="1">
      <c r="B56" s="28"/>
      <c r="L56" s="28"/>
    </row>
    <row r="57" spans="2:47" s="1" customFormat="1" ht="29.25" customHeight="1">
      <c r="B57" s="28"/>
      <c r="C57" s="96" t="s">
        <v>108</v>
      </c>
      <c r="D57" s="90"/>
      <c r="E57" s="90"/>
      <c r="F57" s="90"/>
      <c r="G57" s="90"/>
      <c r="H57" s="90"/>
      <c r="I57" s="90"/>
      <c r="J57" s="97" t="s">
        <v>109</v>
      </c>
      <c r="K57" s="90"/>
      <c r="L57" s="28"/>
    </row>
    <row r="58" spans="2:47" s="1" customFormat="1" ht="10.4" customHeight="1">
      <c r="B58" s="28"/>
      <c r="L58" s="28"/>
    </row>
    <row r="59" spans="2:47" s="1" customFormat="1" ht="22.9" customHeight="1">
      <c r="B59" s="28"/>
      <c r="C59" s="98" t="s">
        <v>68</v>
      </c>
      <c r="J59" s="59">
        <f>J92</f>
        <v>0</v>
      </c>
      <c r="L59" s="28"/>
      <c r="AU59" s="16" t="s">
        <v>110</v>
      </c>
    </row>
    <row r="60" spans="2:47" s="8" customFormat="1" ht="25" customHeight="1">
      <c r="B60" s="99"/>
      <c r="D60" s="100" t="s">
        <v>111</v>
      </c>
      <c r="E60" s="101"/>
      <c r="F60" s="101"/>
      <c r="G60" s="101"/>
      <c r="H60" s="101"/>
      <c r="I60" s="101"/>
      <c r="J60" s="102">
        <f>J93</f>
        <v>0</v>
      </c>
      <c r="L60" s="99"/>
    </row>
    <row r="61" spans="2:47" s="9" customFormat="1" ht="19.899999999999999" customHeight="1">
      <c r="B61" s="103"/>
      <c r="D61" s="104" t="s">
        <v>765</v>
      </c>
      <c r="E61" s="105"/>
      <c r="F61" s="105"/>
      <c r="G61" s="105"/>
      <c r="H61" s="105"/>
      <c r="I61" s="105"/>
      <c r="J61" s="106">
        <f>J94</f>
        <v>0</v>
      </c>
      <c r="L61" s="103"/>
    </row>
    <row r="62" spans="2:47" s="9" customFormat="1" ht="19.899999999999999" customHeight="1">
      <c r="B62" s="103"/>
      <c r="D62" s="104" t="s">
        <v>766</v>
      </c>
      <c r="E62" s="105"/>
      <c r="F62" s="105"/>
      <c r="G62" s="105"/>
      <c r="H62" s="105"/>
      <c r="I62" s="105"/>
      <c r="J62" s="106">
        <f>J120</f>
        <v>0</v>
      </c>
      <c r="L62" s="103"/>
    </row>
    <row r="63" spans="2:47" s="9" customFormat="1" ht="19.899999999999999" customHeight="1">
      <c r="B63" s="103"/>
      <c r="D63" s="104" t="s">
        <v>114</v>
      </c>
      <c r="E63" s="105"/>
      <c r="F63" s="105"/>
      <c r="G63" s="105"/>
      <c r="H63" s="105"/>
      <c r="I63" s="105"/>
      <c r="J63" s="106">
        <f>J127</f>
        <v>0</v>
      </c>
      <c r="L63" s="103"/>
    </row>
    <row r="64" spans="2:47" s="9" customFormat="1" ht="19.899999999999999" customHeight="1">
      <c r="B64" s="103"/>
      <c r="D64" s="104" t="s">
        <v>115</v>
      </c>
      <c r="E64" s="105"/>
      <c r="F64" s="105"/>
      <c r="G64" s="105"/>
      <c r="H64" s="105"/>
      <c r="I64" s="105"/>
      <c r="J64" s="106">
        <f>J213</f>
        <v>0</v>
      </c>
      <c r="L64" s="103"/>
    </row>
    <row r="65" spans="2:12" s="9" customFormat="1" ht="19.899999999999999" customHeight="1">
      <c r="B65" s="103"/>
      <c r="D65" s="104" t="s">
        <v>116</v>
      </c>
      <c r="E65" s="105"/>
      <c r="F65" s="105"/>
      <c r="G65" s="105"/>
      <c r="H65" s="105"/>
      <c r="I65" s="105"/>
      <c r="J65" s="106">
        <f>J254</f>
        <v>0</v>
      </c>
      <c r="L65" s="103"/>
    </row>
    <row r="66" spans="2:12" s="9" customFormat="1" ht="19.899999999999999" customHeight="1">
      <c r="B66" s="103"/>
      <c r="D66" s="104" t="s">
        <v>117</v>
      </c>
      <c r="E66" s="105"/>
      <c r="F66" s="105"/>
      <c r="G66" s="105"/>
      <c r="H66" s="105"/>
      <c r="I66" s="105"/>
      <c r="J66" s="106">
        <f>J263</f>
        <v>0</v>
      </c>
      <c r="L66" s="103"/>
    </row>
    <row r="67" spans="2:12" s="8" customFormat="1" ht="25" customHeight="1">
      <c r="B67" s="99"/>
      <c r="D67" s="100" t="s">
        <v>118</v>
      </c>
      <c r="E67" s="101"/>
      <c r="F67" s="101"/>
      <c r="G67" s="101"/>
      <c r="H67" s="101"/>
      <c r="I67" s="101"/>
      <c r="J67" s="102">
        <f>J268</f>
        <v>0</v>
      </c>
      <c r="L67" s="99"/>
    </row>
    <row r="68" spans="2:12" s="9" customFormat="1" ht="19.899999999999999" customHeight="1">
      <c r="B68" s="103"/>
      <c r="D68" s="104" t="s">
        <v>767</v>
      </c>
      <c r="E68" s="105"/>
      <c r="F68" s="105"/>
      <c r="G68" s="105"/>
      <c r="H68" s="105"/>
      <c r="I68" s="105"/>
      <c r="J68" s="106">
        <f>J269</f>
        <v>0</v>
      </c>
      <c r="L68" s="103"/>
    </row>
    <row r="69" spans="2:12" s="9" customFormat="1" ht="19.899999999999999" customHeight="1">
      <c r="B69" s="103"/>
      <c r="D69" s="104" t="s">
        <v>768</v>
      </c>
      <c r="E69" s="105"/>
      <c r="F69" s="105"/>
      <c r="G69" s="105"/>
      <c r="H69" s="105"/>
      <c r="I69" s="105"/>
      <c r="J69" s="106">
        <f>J282</f>
        <v>0</v>
      </c>
      <c r="L69" s="103"/>
    </row>
    <row r="70" spans="2:12" s="9" customFormat="1" ht="19.899999999999999" customHeight="1">
      <c r="B70" s="103"/>
      <c r="D70" s="104" t="s">
        <v>121</v>
      </c>
      <c r="E70" s="105"/>
      <c r="F70" s="105"/>
      <c r="G70" s="105"/>
      <c r="H70" s="105"/>
      <c r="I70" s="105"/>
      <c r="J70" s="106">
        <f>J323</f>
        <v>0</v>
      </c>
      <c r="L70" s="103"/>
    </row>
    <row r="71" spans="2:12" s="9" customFormat="1" ht="19.899999999999999" customHeight="1">
      <c r="B71" s="103"/>
      <c r="D71" s="104" t="s">
        <v>122</v>
      </c>
      <c r="E71" s="105"/>
      <c r="F71" s="105"/>
      <c r="G71" s="105"/>
      <c r="H71" s="105"/>
      <c r="I71" s="105"/>
      <c r="J71" s="106">
        <f>J332</f>
        <v>0</v>
      </c>
      <c r="L71" s="103"/>
    </row>
    <row r="72" spans="2:12" s="9" customFormat="1" ht="19.899999999999999" customHeight="1">
      <c r="B72" s="103"/>
      <c r="D72" s="104" t="s">
        <v>123</v>
      </c>
      <c r="E72" s="105"/>
      <c r="F72" s="105"/>
      <c r="G72" s="105"/>
      <c r="H72" s="105"/>
      <c r="I72" s="105"/>
      <c r="J72" s="106">
        <f>J339</f>
        <v>0</v>
      </c>
      <c r="L72" s="103"/>
    </row>
    <row r="73" spans="2:12" s="1" customFormat="1" ht="21.75" customHeight="1">
      <c r="B73" s="28"/>
      <c r="L73" s="28"/>
    </row>
    <row r="74" spans="2:12" s="1" customFormat="1" ht="7" customHeight="1">
      <c r="B74" s="37"/>
      <c r="C74" s="38"/>
      <c r="D74" s="38"/>
      <c r="E74" s="38"/>
      <c r="F74" s="38"/>
      <c r="G74" s="38"/>
      <c r="H74" s="38"/>
      <c r="I74" s="38"/>
      <c r="J74" s="38"/>
      <c r="K74" s="38"/>
      <c r="L74" s="28"/>
    </row>
    <row r="78" spans="2:12" s="1" customFormat="1" ht="7" customHeight="1"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28"/>
    </row>
    <row r="79" spans="2:12" s="1" customFormat="1" ht="25" customHeight="1">
      <c r="B79" s="28"/>
      <c r="C79" s="20" t="s">
        <v>125</v>
      </c>
      <c r="L79" s="28"/>
    </row>
    <row r="80" spans="2:12" s="1" customFormat="1" ht="7" customHeight="1">
      <c r="B80" s="28"/>
      <c r="L80" s="28"/>
    </row>
    <row r="81" spans="2:65" s="1" customFormat="1" ht="12" customHeight="1">
      <c r="B81" s="28"/>
      <c r="C81" s="25" t="s">
        <v>15</v>
      </c>
      <c r="L81" s="28"/>
    </row>
    <row r="82" spans="2:65" s="1" customFormat="1" ht="16.5" customHeight="1">
      <c r="B82" s="28"/>
      <c r="E82" s="289" t="str">
        <f>E7</f>
        <v>Rekonstrukce kaple sv. Ducha a Božího hrobu v Liběchově</v>
      </c>
      <c r="F82" s="290"/>
      <c r="G82" s="290"/>
      <c r="H82" s="290"/>
      <c r="L82" s="28"/>
    </row>
    <row r="83" spans="2:65" s="1" customFormat="1" ht="12" customHeight="1">
      <c r="B83" s="28"/>
      <c r="C83" s="25" t="s">
        <v>105</v>
      </c>
      <c r="L83" s="28"/>
    </row>
    <row r="84" spans="2:65" s="1" customFormat="1" ht="16.5" customHeight="1">
      <c r="B84" s="28"/>
      <c r="E84" s="278" t="str">
        <f>E9</f>
        <v>02 - Oprava exteriéru</v>
      </c>
      <c r="F84" s="291"/>
      <c r="G84" s="291"/>
      <c r="H84" s="291"/>
      <c r="L84" s="28"/>
    </row>
    <row r="85" spans="2:65" s="1" customFormat="1" ht="7" customHeight="1">
      <c r="B85" s="28"/>
      <c r="L85" s="28"/>
    </row>
    <row r="86" spans="2:65" s="1" customFormat="1" ht="12" customHeight="1">
      <c r="B86" s="28"/>
      <c r="C86" s="25" t="s">
        <v>19</v>
      </c>
      <c r="F86" s="23" t="str">
        <f>F12</f>
        <v xml:space="preserve">Obec Liběchov </v>
      </c>
      <c r="I86" s="25" t="s">
        <v>21</v>
      </c>
      <c r="J86" s="45">
        <f>IF(J12="","",J12)</f>
        <v>45520</v>
      </c>
      <c r="L86" s="28"/>
    </row>
    <row r="87" spans="2:65" s="1" customFormat="1" ht="7" customHeight="1">
      <c r="B87" s="28"/>
      <c r="L87" s="28"/>
    </row>
    <row r="88" spans="2:65" s="1" customFormat="1" ht="43.15" customHeight="1">
      <c r="B88" s="28"/>
      <c r="C88" s="25" t="s">
        <v>22</v>
      </c>
      <c r="F88" s="23" t="str">
        <f>E15</f>
        <v>Město Liběchov, Rumburská 53, 277 21 Liběchov</v>
      </c>
      <c r="I88" s="25" t="s">
        <v>29</v>
      </c>
      <c r="J88" s="26" t="str">
        <f>E21</f>
        <v>DigiTry Art Technologies s.r.o., V Jámě 699/1, Pra</v>
      </c>
      <c r="L88" s="28"/>
    </row>
    <row r="89" spans="2:65" s="1" customFormat="1" ht="15.25" customHeight="1">
      <c r="B89" s="28"/>
      <c r="C89" s="25" t="s">
        <v>27</v>
      </c>
      <c r="F89" s="23" t="str">
        <f>IF(E18="","",E18)</f>
        <v xml:space="preserve"> </v>
      </c>
      <c r="I89" s="25" t="s">
        <v>33</v>
      </c>
      <c r="J89" s="26" t="str">
        <f>E24</f>
        <v xml:space="preserve"> </v>
      </c>
      <c r="L89" s="28"/>
    </row>
    <row r="90" spans="2:65" s="1" customFormat="1" ht="10.4" customHeight="1">
      <c r="B90" s="28"/>
      <c r="L90" s="28"/>
    </row>
    <row r="91" spans="2:65" s="10" customFormat="1" ht="29.25" customHeight="1">
      <c r="B91" s="107"/>
      <c r="C91" s="108" t="s">
        <v>126</v>
      </c>
      <c r="D91" s="109" t="s">
        <v>55</v>
      </c>
      <c r="E91" s="109" t="s">
        <v>51</v>
      </c>
      <c r="F91" s="109" t="s">
        <v>52</v>
      </c>
      <c r="G91" s="109" t="s">
        <v>127</v>
      </c>
      <c r="H91" s="109" t="s">
        <v>128</v>
      </c>
      <c r="I91" s="109" t="s">
        <v>129</v>
      </c>
      <c r="J91" s="110" t="s">
        <v>109</v>
      </c>
      <c r="K91" s="111" t="s">
        <v>130</v>
      </c>
      <c r="L91" s="107"/>
      <c r="M91" s="52" t="s">
        <v>3</v>
      </c>
      <c r="N91" s="53" t="s">
        <v>40</v>
      </c>
      <c r="O91" s="53" t="s">
        <v>131</v>
      </c>
      <c r="P91" s="53" t="s">
        <v>132</v>
      </c>
      <c r="Q91" s="53" t="s">
        <v>133</v>
      </c>
      <c r="R91" s="53" t="s">
        <v>134</v>
      </c>
      <c r="S91" s="53" t="s">
        <v>135</v>
      </c>
      <c r="T91" s="54" t="s">
        <v>136</v>
      </c>
    </row>
    <row r="92" spans="2:65" s="1" customFormat="1" ht="22.9" customHeight="1">
      <c r="B92" s="28"/>
      <c r="C92" s="57" t="s">
        <v>137</v>
      </c>
      <c r="J92" s="112">
        <f>BK92</f>
        <v>0</v>
      </c>
      <c r="L92" s="28"/>
      <c r="M92" s="55"/>
      <c r="N92" s="46"/>
      <c r="O92" s="46"/>
      <c r="P92" s="113">
        <f>P93+P268</f>
        <v>1113.12913</v>
      </c>
      <c r="Q92" s="46"/>
      <c r="R92" s="113">
        <f>R93+R268</f>
        <v>69.647440900000007</v>
      </c>
      <c r="S92" s="46"/>
      <c r="T92" s="114">
        <f>T93+T268</f>
        <v>5.7248800000000006</v>
      </c>
      <c r="AT92" s="16" t="s">
        <v>69</v>
      </c>
      <c r="AU92" s="16" t="s">
        <v>110</v>
      </c>
      <c r="BK92" s="115">
        <f>BK93+BK268</f>
        <v>0</v>
      </c>
    </row>
    <row r="93" spans="2:65" s="11" customFormat="1" ht="25.9" customHeight="1">
      <c r="B93" s="116"/>
      <c r="D93" s="117" t="s">
        <v>69</v>
      </c>
      <c r="E93" s="118" t="s">
        <v>138</v>
      </c>
      <c r="F93" s="118" t="s">
        <v>139</v>
      </c>
      <c r="J93" s="119">
        <f>BK93</f>
        <v>0</v>
      </c>
      <c r="L93" s="116"/>
      <c r="M93" s="120"/>
      <c r="P93" s="121">
        <f>P94+P120+P127+P213+P254+P263</f>
        <v>886.48468000000003</v>
      </c>
      <c r="R93" s="121">
        <f>R94+R120+R127+R213+R254+R263</f>
        <v>68.96906700000001</v>
      </c>
      <c r="T93" s="122">
        <f>T94+T120+T127+T213+T254+T263</f>
        <v>5.7248800000000006</v>
      </c>
      <c r="AR93" s="117" t="s">
        <v>77</v>
      </c>
      <c r="AT93" s="123" t="s">
        <v>69</v>
      </c>
      <c r="AU93" s="123" t="s">
        <v>70</v>
      </c>
      <c r="AY93" s="117" t="s">
        <v>140</v>
      </c>
      <c r="BK93" s="124">
        <f>BK94+BK120+BK127+BK213+BK254+BK263</f>
        <v>0</v>
      </c>
    </row>
    <row r="94" spans="2:65" s="11" customFormat="1" ht="22.9" customHeight="1">
      <c r="B94" s="116"/>
      <c r="D94" s="117" t="s">
        <v>69</v>
      </c>
      <c r="E94" s="125" t="s">
        <v>77</v>
      </c>
      <c r="F94" s="125" t="s">
        <v>769</v>
      </c>
      <c r="J94" s="126">
        <f>BK94</f>
        <v>0</v>
      </c>
      <c r="L94" s="116"/>
      <c r="M94" s="120"/>
      <c r="P94" s="121">
        <f>SUM(P95:P119)</f>
        <v>20.458385999999997</v>
      </c>
      <c r="R94" s="121">
        <f>SUM(R95:R119)</f>
        <v>10.269</v>
      </c>
      <c r="T94" s="122">
        <f>SUM(T95:T119)</f>
        <v>0</v>
      </c>
      <c r="AR94" s="117" t="s">
        <v>77</v>
      </c>
      <c r="AT94" s="123" t="s">
        <v>69</v>
      </c>
      <c r="AU94" s="123" t="s">
        <v>77</v>
      </c>
      <c r="AY94" s="117" t="s">
        <v>140</v>
      </c>
      <c r="BK94" s="124">
        <f>SUM(BK95:BK119)</f>
        <v>0</v>
      </c>
    </row>
    <row r="95" spans="2:65" s="1" customFormat="1" ht="24" customHeight="1">
      <c r="B95" s="127"/>
      <c r="C95" s="128" t="s">
        <v>77</v>
      </c>
      <c r="D95" s="128" t="s">
        <v>143</v>
      </c>
      <c r="E95" s="129" t="s">
        <v>770</v>
      </c>
      <c r="F95" s="130" t="s">
        <v>771</v>
      </c>
      <c r="G95" s="131" t="s">
        <v>146</v>
      </c>
      <c r="H95" s="132">
        <v>11.492000000000001</v>
      </c>
      <c r="I95" s="133"/>
      <c r="J95" s="133">
        <f>ROUND(I95*H95,2)</f>
        <v>0</v>
      </c>
      <c r="K95" s="134"/>
      <c r="L95" s="28"/>
      <c r="M95" s="135" t="s">
        <v>3</v>
      </c>
      <c r="N95" s="136" t="s">
        <v>41</v>
      </c>
      <c r="O95" s="137">
        <v>1.43</v>
      </c>
      <c r="P95" s="137">
        <f>O95*H95</f>
        <v>16.43356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147</v>
      </c>
      <c r="AT95" s="139" t="s">
        <v>143</v>
      </c>
      <c r="AU95" s="139" t="s">
        <v>79</v>
      </c>
      <c r="AY95" s="16" t="s">
        <v>140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6" t="s">
        <v>77</v>
      </c>
      <c r="BK95" s="140">
        <f>ROUND(I95*H95,2)</f>
        <v>0</v>
      </c>
      <c r="BL95" s="16" t="s">
        <v>147</v>
      </c>
      <c r="BM95" s="139" t="s">
        <v>772</v>
      </c>
    </row>
    <row r="96" spans="2:65" s="1" customFormat="1" ht="27">
      <c r="B96" s="28"/>
      <c r="D96" s="141" t="s">
        <v>149</v>
      </c>
      <c r="F96" s="142" t="s">
        <v>773</v>
      </c>
      <c r="L96" s="28"/>
      <c r="M96" s="143"/>
      <c r="T96" s="49"/>
      <c r="AT96" s="16" t="s">
        <v>149</v>
      </c>
      <c r="AU96" s="16" t="s">
        <v>79</v>
      </c>
    </row>
    <row r="97" spans="2:65" s="12" customFormat="1">
      <c r="B97" s="144"/>
      <c r="D97" s="141" t="s">
        <v>151</v>
      </c>
      <c r="E97" s="145" t="s">
        <v>3</v>
      </c>
      <c r="F97" s="146" t="s">
        <v>774</v>
      </c>
      <c r="H97" s="147">
        <v>11.492000000000001</v>
      </c>
      <c r="L97" s="144"/>
      <c r="M97" s="148"/>
      <c r="T97" s="149"/>
      <c r="AT97" s="145" t="s">
        <v>151</v>
      </c>
      <c r="AU97" s="145" t="s">
        <v>79</v>
      </c>
      <c r="AV97" s="12" t="s">
        <v>79</v>
      </c>
      <c r="AW97" s="12" t="s">
        <v>32</v>
      </c>
      <c r="AX97" s="12" t="s">
        <v>70</v>
      </c>
      <c r="AY97" s="145" t="s">
        <v>140</v>
      </c>
    </row>
    <row r="98" spans="2:65" s="13" customFormat="1">
      <c r="B98" s="150"/>
      <c r="D98" s="141" t="s">
        <v>151</v>
      </c>
      <c r="E98" s="151" t="s">
        <v>3</v>
      </c>
      <c r="F98" s="152" t="s">
        <v>152</v>
      </c>
      <c r="H98" s="153">
        <v>11.492000000000001</v>
      </c>
      <c r="L98" s="150"/>
      <c r="M98" s="154"/>
      <c r="T98" s="155"/>
      <c r="AT98" s="151" t="s">
        <v>151</v>
      </c>
      <c r="AU98" s="151" t="s">
        <v>79</v>
      </c>
      <c r="AV98" s="13" t="s">
        <v>147</v>
      </c>
      <c r="AW98" s="13" t="s">
        <v>32</v>
      </c>
      <c r="AX98" s="13" t="s">
        <v>77</v>
      </c>
      <c r="AY98" s="151" t="s">
        <v>140</v>
      </c>
    </row>
    <row r="99" spans="2:65" s="1" customFormat="1" ht="24" customHeight="1">
      <c r="B99" s="127"/>
      <c r="C99" s="128" t="s">
        <v>79</v>
      </c>
      <c r="D99" s="128" t="s">
        <v>143</v>
      </c>
      <c r="E99" s="129" t="s">
        <v>775</v>
      </c>
      <c r="F99" s="130" t="s">
        <v>776</v>
      </c>
      <c r="G99" s="131" t="s">
        <v>146</v>
      </c>
      <c r="H99" s="132">
        <v>11.492000000000001</v>
      </c>
      <c r="I99" s="133"/>
      <c r="J99" s="133">
        <f>ROUND(I99*H99,2)</f>
        <v>0</v>
      </c>
      <c r="K99" s="134"/>
      <c r="L99" s="28"/>
      <c r="M99" s="135" t="s">
        <v>3</v>
      </c>
      <c r="N99" s="136" t="s">
        <v>41</v>
      </c>
      <c r="O99" s="137">
        <v>0.1</v>
      </c>
      <c r="P99" s="137">
        <f>O99*H99</f>
        <v>1.1492000000000002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147</v>
      </c>
      <c r="AT99" s="139" t="s">
        <v>143</v>
      </c>
      <c r="AU99" s="139" t="s">
        <v>79</v>
      </c>
      <c r="AY99" s="16" t="s">
        <v>140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6" t="s">
        <v>77</v>
      </c>
      <c r="BK99" s="140">
        <f>ROUND(I99*H99,2)</f>
        <v>0</v>
      </c>
      <c r="BL99" s="16" t="s">
        <v>147</v>
      </c>
      <c r="BM99" s="139" t="s">
        <v>777</v>
      </c>
    </row>
    <row r="100" spans="2:65" s="1" customFormat="1" ht="27">
      <c r="B100" s="28"/>
      <c r="D100" s="141" t="s">
        <v>149</v>
      </c>
      <c r="F100" s="142" t="s">
        <v>778</v>
      </c>
      <c r="L100" s="28"/>
      <c r="M100" s="143"/>
      <c r="T100" s="49"/>
      <c r="AT100" s="16" t="s">
        <v>149</v>
      </c>
      <c r="AU100" s="16" t="s">
        <v>79</v>
      </c>
    </row>
    <row r="101" spans="2:65" s="1" customFormat="1" ht="24" customHeight="1">
      <c r="B101" s="127"/>
      <c r="C101" s="128" t="s">
        <v>141</v>
      </c>
      <c r="D101" s="128" t="s">
        <v>143</v>
      </c>
      <c r="E101" s="129" t="s">
        <v>779</v>
      </c>
      <c r="F101" s="130" t="s">
        <v>780</v>
      </c>
      <c r="G101" s="131" t="s">
        <v>146</v>
      </c>
      <c r="H101" s="132">
        <v>11.492000000000001</v>
      </c>
      <c r="I101" s="133"/>
      <c r="J101" s="133">
        <f>ROUND(I101*H101,2)</f>
        <v>0</v>
      </c>
      <c r="K101" s="134"/>
      <c r="L101" s="28"/>
      <c r="M101" s="135" t="s">
        <v>3</v>
      </c>
      <c r="N101" s="136" t="s">
        <v>41</v>
      </c>
      <c r="O101" s="137">
        <v>8.3000000000000004E-2</v>
      </c>
      <c r="P101" s="137">
        <f>O101*H101</f>
        <v>0.95383600000000013</v>
      </c>
      <c r="Q101" s="137">
        <v>0</v>
      </c>
      <c r="R101" s="137">
        <f>Q101*H101</f>
        <v>0</v>
      </c>
      <c r="S101" s="137">
        <v>0</v>
      </c>
      <c r="T101" s="138">
        <f>S101*H101</f>
        <v>0</v>
      </c>
      <c r="AR101" s="139" t="s">
        <v>147</v>
      </c>
      <c r="AT101" s="139" t="s">
        <v>143</v>
      </c>
      <c r="AU101" s="139" t="s">
        <v>79</v>
      </c>
      <c r="AY101" s="16" t="s">
        <v>140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6" t="s">
        <v>77</v>
      </c>
      <c r="BK101" s="140">
        <f>ROUND(I101*H101,2)</f>
        <v>0</v>
      </c>
      <c r="BL101" s="16" t="s">
        <v>147</v>
      </c>
      <c r="BM101" s="139" t="s">
        <v>781</v>
      </c>
    </row>
    <row r="102" spans="2:65" s="1" customFormat="1" ht="27">
      <c r="B102" s="28"/>
      <c r="D102" s="141" t="s">
        <v>149</v>
      </c>
      <c r="F102" s="142" t="s">
        <v>782</v>
      </c>
      <c r="L102" s="28"/>
      <c r="M102" s="143"/>
      <c r="T102" s="49"/>
      <c r="AT102" s="16" t="s">
        <v>149</v>
      </c>
      <c r="AU102" s="16" t="s">
        <v>79</v>
      </c>
    </row>
    <row r="103" spans="2:65" s="12" customFormat="1">
      <c r="B103" s="144"/>
      <c r="D103" s="141" t="s">
        <v>151</v>
      </c>
      <c r="E103" s="145" t="s">
        <v>3</v>
      </c>
      <c r="F103" s="146" t="s">
        <v>783</v>
      </c>
      <c r="H103" s="147">
        <v>11.492000000000001</v>
      </c>
      <c r="L103" s="144"/>
      <c r="M103" s="148"/>
      <c r="T103" s="149"/>
      <c r="AT103" s="145" t="s">
        <v>151</v>
      </c>
      <c r="AU103" s="145" t="s">
        <v>79</v>
      </c>
      <c r="AV103" s="12" t="s">
        <v>79</v>
      </c>
      <c r="AW103" s="12" t="s">
        <v>32</v>
      </c>
      <c r="AX103" s="12" t="s">
        <v>70</v>
      </c>
      <c r="AY103" s="145" t="s">
        <v>140</v>
      </c>
    </row>
    <row r="104" spans="2:65" s="13" customFormat="1">
      <c r="B104" s="150"/>
      <c r="D104" s="141" t="s">
        <v>151</v>
      </c>
      <c r="E104" s="151" t="s">
        <v>3</v>
      </c>
      <c r="F104" s="152" t="s">
        <v>152</v>
      </c>
      <c r="H104" s="153">
        <v>11.492000000000001</v>
      </c>
      <c r="L104" s="150"/>
      <c r="M104" s="154"/>
      <c r="T104" s="155"/>
      <c r="AT104" s="151" t="s">
        <v>151</v>
      </c>
      <c r="AU104" s="151" t="s">
        <v>79</v>
      </c>
      <c r="AV104" s="13" t="s">
        <v>147</v>
      </c>
      <c r="AW104" s="13" t="s">
        <v>32</v>
      </c>
      <c r="AX104" s="13" t="s">
        <v>77</v>
      </c>
      <c r="AY104" s="151" t="s">
        <v>140</v>
      </c>
    </row>
    <row r="105" spans="2:65" s="1" customFormat="1" ht="24" customHeight="1">
      <c r="B105" s="127"/>
      <c r="C105" s="128" t="s">
        <v>147</v>
      </c>
      <c r="D105" s="128" t="s">
        <v>143</v>
      </c>
      <c r="E105" s="129" t="s">
        <v>784</v>
      </c>
      <c r="F105" s="130" t="s">
        <v>785</v>
      </c>
      <c r="G105" s="131" t="s">
        <v>146</v>
      </c>
      <c r="H105" s="132">
        <v>114.92</v>
      </c>
      <c r="I105" s="133"/>
      <c r="J105" s="133">
        <f>ROUND(I105*H105,2)</f>
        <v>0</v>
      </c>
      <c r="K105" s="134"/>
      <c r="L105" s="28"/>
      <c r="M105" s="135" t="s">
        <v>3</v>
      </c>
      <c r="N105" s="136" t="s">
        <v>41</v>
      </c>
      <c r="O105" s="137">
        <v>4.0000000000000001E-3</v>
      </c>
      <c r="P105" s="137">
        <f>O105*H105</f>
        <v>0.45968000000000003</v>
      </c>
      <c r="Q105" s="137">
        <v>0</v>
      </c>
      <c r="R105" s="137">
        <f>Q105*H105</f>
        <v>0</v>
      </c>
      <c r="S105" s="137">
        <v>0</v>
      </c>
      <c r="T105" s="138">
        <f>S105*H105</f>
        <v>0</v>
      </c>
      <c r="AR105" s="139" t="s">
        <v>147</v>
      </c>
      <c r="AT105" s="139" t="s">
        <v>143</v>
      </c>
      <c r="AU105" s="139" t="s">
        <v>79</v>
      </c>
      <c r="AY105" s="16" t="s">
        <v>140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6" t="s">
        <v>77</v>
      </c>
      <c r="BK105" s="140">
        <f>ROUND(I105*H105,2)</f>
        <v>0</v>
      </c>
      <c r="BL105" s="16" t="s">
        <v>147</v>
      </c>
      <c r="BM105" s="139" t="s">
        <v>786</v>
      </c>
    </row>
    <row r="106" spans="2:65" s="1" customFormat="1" ht="36">
      <c r="B106" s="28"/>
      <c r="D106" s="141" t="s">
        <v>149</v>
      </c>
      <c r="F106" s="142" t="s">
        <v>787</v>
      </c>
      <c r="L106" s="28"/>
      <c r="M106" s="143"/>
      <c r="T106" s="49"/>
      <c r="AT106" s="16" t="s">
        <v>149</v>
      </c>
      <c r="AU106" s="16" t="s">
        <v>79</v>
      </c>
    </row>
    <row r="107" spans="2:65" s="12" customFormat="1">
      <c r="B107" s="144"/>
      <c r="D107" s="141" t="s">
        <v>151</v>
      </c>
      <c r="E107" s="145" t="s">
        <v>3</v>
      </c>
      <c r="F107" s="146" t="s">
        <v>788</v>
      </c>
      <c r="H107" s="147">
        <v>114.92</v>
      </c>
      <c r="L107" s="144"/>
      <c r="M107" s="148"/>
      <c r="T107" s="149"/>
      <c r="AT107" s="145" t="s">
        <v>151</v>
      </c>
      <c r="AU107" s="145" t="s">
        <v>79</v>
      </c>
      <c r="AV107" s="12" t="s">
        <v>79</v>
      </c>
      <c r="AW107" s="12" t="s">
        <v>32</v>
      </c>
      <c r="AX107" s="12" t="s">
        <v>70</v>
      </c>
      <c r="AY107" s="145" t="s">
        <v>140</v>
      </c>
    </row>
    <row r="108" spans="2:65" s="13" customFormat="1">
      <c r="B108" s="150"/>
      <c r="D108" s="141" t="s">
        <v>151</v>
      </c>
      <c r="E108" s="151" t="s">
        <v>3</v>
      </c>
      <c r="F108" s="152" t="s">
        <v>152</v>
      </c>
      <c r="H108" s="153">
        <v>114.92</v>
      </c>
      <c r="L108" s="150"/>
      <c r="M108" s="154"/>
      <c r="T108" s="155"/>
      <c r="AT108" s="151" t="s">
        <v>151</v>
      </c>
      <c r="AU108" s="151" t="s">
        <v>79</v>
      </c>
      <c r="AV108" s="13" t="s">
        <v>147</v>
      </c>
      <c r="AW108" s="13" t="s">
        <v>32</v>
      </c>
      <c r="AX108" s="13" t="s">
        <v>77</v>
      </c>
      <c r="AY108" s="151" t="s">
        <v>140</v>
      </c>
    </row>
    <row r="109" spans="2:65" s="1" customFormat="1" ht="24" customHeight="1">
      <c r="B109" s="127"/>
      <c r="C109" s="128" t="s">
        <v>167</v>
      </c>
      <c r="D109" s="128" t="s">
        <v>143</v>
      </c>
      <c r="E109" s="129" t="s">
        <v>789</v>
      </c>
      <c r="F109" s="130" t="s">
        <v>790</v>
      </c>
      <c r="G109" s="131" t="s">
        <v>372</v>
      </c>
      <c r="H109" s="132">
        <v>20.686</v>
      </c>
      <c r="I109" s="133"/>
      <c r="J109" s="133">
        <f>ROUND(I109*H109,2)</f>
        <v>0</v>
      </c>
      <c r="K109" s="134"/>
      <c r="L109" s="28"/>
      <c r="M109" s="135" t="s">
        <v>3</v>
      </c>
      <c r="N109" s="136" t="s">
        <v>41</v>
      </c>
      <c r="O109" s="137">
        <v>0</v>
      </c>
      <c r="P109" s="137">
        <f>O109*H109</f>
        <v>0</v>
      </c>
      <c r="Q109" s="137">
        <v>0</v>
      </c>
      <c r="R109" s="137">
        <f>Q109*H109</f>
        <v>0</v>
      </c>
      <c r="S109" s="137">
        <v>0</v>
      </c>
      <c r="T109" s="138">
        <f>S109*H109</f>
        <v>0</v>
      </c>
      <c r="AR109" s="139" t="s">
        <v>147</v>
      </c>
      <c r="AT109" s="139" t="s">
        <v>143</v>
      </c>
      <c r="AU109" s="139" t="s">
        <v>79</v>
      </c>
      <c r="AY109" s="16" t="s">
        <v>140</v>
      </c>
      <c r="BE109" s="140">
        <f>IF(N109="základní",J109,0)</f>
        <v>0</v>
      </c>
      <c r="BF109" s="140">
        <f>IF(N109="snížená",J109,0)</f>
        <v>0</v>
      </c>
      <c r="BG109" s="140">
        <f>IF(N109="zákl. přenesená",J109,0)</f>
        <v>0</v>
      </c>
      <c r="BH109" s="140">
        <f>IF(N109="sníž. přenesená",J109,0)</f>
        <v>0</v>
      </c>
      <c r="BI109" s="140">
        <f>IF(N109="nulová",J109,0)</f>
        <v>0</v>
      </c>
      <c r="BJ109" s="16" t="s">
        <v>77</v>
      </c>
      <c r="BK109" s="140">
        <f>ROUND(I109*H109,2)</f>
        <v>0</v>
      </c>
      <c r="BL109" s="16" t="s">
        <v>147</v>
      </c>
      <c r="BM109" s="139" t="s">
        <v>791</v>
      </c>
    </row>
    <row r="110" spans="2:65" s="1" customFormat="1" ht="27">
      <c r="B110" s="28"/>
      <c r="D110" s="141" t="s">
        <v>149</v>
      </c>
      <c r="F110" s="142" t="s">
        <v>792</v>
      </c>
      <c r="L110" s="28"/>
      <c r="M110" s="143"/>
      <c r="T110" s="49"/>
      <c r="AT110" s="16" t="s">
        <v>149</v>
      </c>
      <c r="AU110" s="16" t="s">
        <v>79</v>
      </c>
    </row>
    <row r="111" spans="2:65" s="12" customFormat="1">
      <c r="B111" s="144"/>
      <c r="D111" s="141" t="s">
        <v>151</v>
      </c>
      <c r="E111" s="145" t="s">
        <v>3</v>
      </c>
      <c r="F111" s="146" t="s">
        <v>793</v>
      </c>
      <c r="H111" s="147">
        <v>20.686</v>
      </c>
      <c r="L111" s="144"/>
      <c r="M111" s="148"/>
      <c r="T111" s="149"/>
      <c r="AT111" s="145" t="s">
        <v>151</v>
      </c>
      <c r="AU111" s="145" t="s">
        <v>79</v>
      </c>
      <c r="AV111" s="12" t="s">
        <v>79</v>
      </c>
      <c r="AW111" s="12" t="s">
        <v>32</v>
      </c>
      <c r="AX111" s="12" t="s">
        <v>70</v>
      </c>
      <c r="AY111" s="145" t="s">
        <v>140</v>
      </c>
    </row>
    <row r="112" spans="2:65" s="13" customFormat="1">
      <c r="B112" s="150"/>
      <c r="D112" s="141" t="s">
        <v>151</v>
      </c>
      <c r="E112" s="151" t="s">
        <v>3</v>
      </c>
      <c r="F112" s="152" t="s">
        <v>152</v>
      </c>
      <c r="H112" s="153">
        <v>20.686</v>
      </c>
      <c r="L112" s="150"/>
      <c r="M112" s="154"/>
      <c r="T112" s="155"/>
      <c r="AT112" s="151" t="s">
        <v>151</v>
      </c>
      <c r="AU112" s="151" t="s">
        <v>79</v>
      </c>
      <c r="AV112" s="13" t="s">
        <v>147</v>
      </c>
      <c r="AW112" s="13" t="s">
        <v>32</v>
      </c>
      <c r="AX112" s="13" t="s">
        <v>77</v>
      </c>
      <c r="AY112" s="151" t="s">
        <v>140</v>
      </c>
    </row>
    <row r="113" spans="2:65" s="1" customFormat="1" ht="24" customHeight="1">
      <c r="B113" s="127"/>
      <c r="C113" s="128" t="s">
        <v>165</v>
      </c>
      <c r="D113" s="128" t="s">
        <v>143</v>
      </c>
      <c r="E113" s="129" t="s">
        <v>794</v>
      </c>
      <c r="F113" s="130" t="s">
        <v>795</v>
      </c>
      <c r="G113" s="131" t="s">
        <v>146</v>
      </c>
      <c r="H113" s="132">
        <v>4.8899999999999997</v>
      </c>
      <c r="I113" s="133"/>
      <c r="J113" s="133">
        <f>ROUND(I113*H113,2)</f>
        <v>0</v>
      </c>
      <c r="K113" s="134"/>
      <c r="L113" s="28"/>
      <c r="M113" s="135" t="s">
        <v>3</v>
      </c>
      <c r="N113" s="136" t="s">
        <v>41</v>
      </c>
      <c r="O113" s="137">
        <v>0.29899999999999999</v>
      </c>
      <c r="P113" s="137">
        <f>O113*H113</f>
        <v>1.4621099999999998</v>
      </c>
      <c r="Q113" s="137">
        <v>0</v>
      </c>
      <c r="R113" s="137">
        <f>Q113*H113</f>
        <v>0</v>
      </c>
      <c r="S113" s="137">
        <v>0</v>
      </c>
      <c r="T113" s="138">
        <f>S113*H113</f>
        <v>0</v>
      </c>
      <c r="AR113" s="139" t="s">
        <v>147</v>
      </c>
      <c r="AT113" s="139" t="s">
        <v>143</v>
      </c>
      <c r="AU113" s="139" t="s">
        <v>79</v>
      </c>
      <c r="AY113" s="16" t="s">
        <v>140</v>
      </c>
      <c r="BE113" s="140">
        <f>IF(N113="základní",J113,0)</f>
        <v>0</v>
      </c>
      <c r="BF113" s="140">
        <f>IF(N113="snížená",J113,0)</f>
        <v>0</v>
      </c>
      <c r="BG113" s="140">
        <f>IF(N113="zákl. přenesená",J113,0)</f>
        <v>0</v>
      </c>
      <c r="BH113" s="140">
        <f>IF(N113="sníž. přenesená",J113,0)</f>
        <v>0</v>
      </c>
      <c r="BI113" s="140">
        <f>IF(N113="nulová",J113,0)</f>
        <v>0</v>
      </c>
      <c r="BJ113" s="16" t="s">
        <v>77</v>
      </c>
      <c r="BK113" s="140">
        <f>ROUND(I113*H113,2)</f>
        <v>0</v>
      </c>
      <c r="BL113" s="16" t="s">
        <v>147</v>
      </c>
      <c r="BM113" s="139" t="s">
        <v>796</v>
      </c>
    </row>
    <row r="114" spans="2:65" s="1" customFormat="1" ht="27">
      <c r="B114" s="28"/>
      <c r="D114" s="141" t="s">
        <v>149</v>
      </c>
      <c r="F114" s="142" t="s">
        <v>797</v>
      </c>
      <c r="L114" s="28"/>
      <c r="M114" s="143"/>
      <c r="T114" s="49"/>
      <c r="AT114" s="16" t="s">
        <v>149</v>
      </c>
      <c r="AU114" s="16" t="s">
        <v>79</v>
      </c>
    </row>
    <row r="115" spans="2:65" s="12" customFormat="1">
      <c r="B115" s="144"/>
      <c r="D115" s="141" t="s">
        <v>151</v>
      </c>
      <c r="E115" s="145" t="s">
        <v>3</v>
      </c>
      <c r="F115" s="146" t="s">
        <v>798</v>
      </c>
      <c r="H115" s="147">
        <v>4.8899999999999997</v>
      </c>
      <c r="L115" s="144"/>
      <c r="M115" s="148"/>
      <c r="T115" s="149"/>
      <c r="AT115" s="145" t="s">
        <v>151</v>
      </c>
      <c r="AU115" s="145" t="s">
        <v>79</v>
      </c>
      <c r="AV115" s="12" t="s">
        <v>79</v>
      </c>
      <c r="AW115" s="12" t="s">
        <v>32</v>
      </c>
      <c r="AX115" s="12" t="s">
        <v>70</v>
      </c>
      <c r="AY115" s="145" t="s">
        <v>140</v>
      </c>
    </row>
    <row r="116" spans="2:65" s="13" customFormat="1">
      <c r="B116" s="150"/>
      <c r="D116" s="141" t="s">
        <v>151</v>
      </c>
      <c r="E116" s="151" t="s">
        <v>3</v>
      </c>
      <c r="F116" s="152" t="s">
        <v>152</v>
      </c>
      <c r="H116" s="153">
        <v>4.8899999999999997</v>
      </c>
      <c r="L116" s="150"/>
      <c r="M116" s="154"/>
      <c r="T116" s="155"/>
      <c r="AT116" s="151" t="s">
        <v>151</v>
      </c>
      <c r="AU116" s="151" t="s">
        <v>79</v>
      </c>
      <c r="AV116" s="13" t="s">
        <v>147</v>
      </c>
      <c r="AW116" s="13" t="s">
        <v>32</v>
      </c>
      <c r="AX116" s="13" t="s">
        <v>77</v>
      </c>
      <c r="AY116" s="151" t="s">
        <v>140</v>
      </c>
    </row>
    <row r="117" spans="2:65" s="1" customFormat="1" ht="16.5" customHeight="1">
      <c r="B117" s="127"/>
      <c r="C117" s="156" t="s">
        <v>179</v>
      </c>
      <c r="D117" s="156" t="s">
        <v>359</v>
      </c>
      <c r="E117" s="157" t="s">
        <v>799</v>
      </c>
      <c r="F117" s="158" t="s">
        <v>800</v>
      </c>
      <c r="G117" s="159" t="s">
        <v>372</v>
      </c>
      <c r="H117" s="160">
        <v>10.269</v>
      </c>
      <c r="I117" s="161"/>
      <c r="J117" s="161">
        <f>ROUND(I117*H117,2)</f>
        <v>0</v>
      </c>
      <c r="K117" s="162"/>
      <c r="L117" s="163"/>
      <c r="M117" s="164" t="s">
        <v>3</v>
      </c>
      <c r="N117" s="165" t="s">
        <v>41</v>
      </c>
      <c r="O117" s="137">
        <v>0</v>
      </c>
      <c r="P117" s="137">
        <f>O117*H117</f>
        <v>0</v>
      </c>
      <c r="Q117" s="137">
        <v>1</v>
      </c>
      <c r="R117" s="137">
        <f>Q117*H117</f>
        <v>10.269</v>
      </c>
      <c r="S117" s="137">
        <v>0</v>
      </c>
      <c r="T117" s="138">
        <f>S117*H117</f>
        <v>0</v>
      </c>
      <c r="AR117" s="139" t="s">
        <v>182</v>
      </c>
      <c r="AT117" s="139" t="s">
        <v>359</v>
      </c>
      <c r="AU117" s="139" t="s">
        <v>79</v>
      </c>
      <c r="AY117" s="16" t="s">
        <v>140</v>
      </c>
      <c r="BE117" s="140">
        <f>IF(N117="základní",J117,0)</f>
        <v>0</v>
      </c>
      <c r="BF117" s="140">
        <f>IF(N117="snížená",J117,0)</f>
        <v>0</v>
      </c>
      <c r="BG117" s="140">
        <f>IF(N117="zákl. přenesená",J117,0)</f>
        <v>0</v>
      </c>
      <c r="BH117" s="140">
        <f>IF(N117="sníž. přenesená",J117,0)</f>
        <v>0</v>
      </c>
      <c r="BI117" s="140">
        <f>IF(N117="nulová",J117,0)</f>
        <v>0</v>
      </c>
      <c r="BJ117" s="16" t="s">
        <v>77</v>
      </c>
      <c r="BK117" s="140">
        <f>ROUND(I117*H117,2)</f>
        <v>0</v>
      </c>
      <c r="BL117" s="16" t="s">
        <v>147</v>
      </c>
      <c r="BM117" s="139" t="s">
        <v>801</v>
      </c>
    </row>
    <row r="118" spans="2:65" s="1" customFormat="1">
      <c r="B118" s="28"/>
      <c r="D118" s="141" t="s">
        <v>149</v>
      </c>
      <c r="F118" s="142" t="s">
        <v>800</v>
      </c>
      <c r="L118" s="28"/>
      <c r="M118" s="143"/>
      <c r="T118" s="49"/>
      <c r="AT118" s="16" t="s">
        <v>149</v>
      </c>
      <c r="AU118" s="16" t="s">
        <v>79</v>
      </c>
    </row>
    <row r="119" spans="2:65" s="12" customFormat="1">
      <c r="B119" s="144"/>
      <c r="D119" s="141" t="s">
        <v>151</v>
      </c>
      <c r="E119" s="145" t="s">
        <v>3</v>
      </c>
      <c r="F119" s="146" t="s">
        <v>802</v>
      </c>
      <c r="H119" s="147">
        <v>10.269</v>
      </c>
      <c r="L119" s="144"/>
      <c r="M119" s="148"/>
      <c r="T119" s="149"/>
      <c r="AT119" s="145" t="s">
        <v>151</v>
      </c>
      <c r="AU119" s="145" t="s">
        <v>79</v>
      </c>
      <c r="AV119" s="12" t="s">
        <v>79</v>
      </c>
      <c r="AW119" s="12" t="s">
        <v>32</v>
      </c>
      <c r="AX119" s="12" t="s">
        <v>77</v>
      </c>
      <c r="AY119" s="145" t="s">
        <v>140</v>
      </c>
    </row>
    <row r="120" spans="2:65" s="11" customFormat="1" ht="22.9" customHeight="1">
      <c r="B120" s="116"/>
      <c r="D120" s="117" t="s">
        <v>69</v>
      </c>
      <c r="E120" s="125" t="s">
        <v>167</v>
      </c>
      <c r="F120" s="125" t="s">
        <v>803</v>
      </c>
      <c r="J120" s="126">
        <f>BK120</f>
        <v>0</v>
      </c>
      <c r="L120" s="116"/>
      <c r="M120" s="120"/>
      <c r="P120" s="121">
        <f>SUM(P121:P126)</f>
        <v>38.924399999999999</v>
      </c>
      <c r="R120" s="121">
        <f>SUM(R121:R126)</f>
        <v>33.434885999999999</v>
      </c>
      <c r="T120" s="122">
        <f>SUM(T121:T126)</f>
        <v>0</v>
      </c>
      <c r="AR120" s="117" t="s">
        <v>77</v>
      </c>
      <c r="AT120" s="123" t="s">
        <v>69</v>
      </c>
      <c r="AU120" s="123" t="s">
        <v>77</v>
      </c>
      <c r="AY120" s="117" t="s">
        <v>140</v>
      </c>
      <c r="BK120" s="124">
        <f>SUM(BK121:BK126)</f>
        <v>0</v>
      </c>
    </row>
    <row r="121" spans="2:65" s="1" customFormat="1" ht="24" customHeight="1">
      <c r="B121" s="127"/>
      <c r="C121" s="128" t="s">
        <v>182</v>
      </c>
      <c r="D121" s="128" t="s">
        <v>143</v>
      </c>
      <c r="E121" s="129" t="s">
        <v>804</v>
      </c>
      <c r="F121" s="130" t="s">
        <v>805</v>
      </c>
      <c r="G121" s="131" t="s">
        <v>156</v>
      </c>
      <c r="H121" s="132">
        <v>48.9</v>
      </c>
      <c r="I121" s="133"/>
      <c r="J121" s="133">
        <f>ROUND(I121*H121,2)</f>
        <v>0</v>
      </c>
      <c r="K121" s="134"/>
      <c r="L121" s="28"/>
      <c r="M121" s="135" t="s">
        <v>3</v>
      </c>
      <c r="N121" s="136" t="s">
        <v>41</v>
      </c>
      <c r="O121" s="137">
        <v>0.67200000000000004</v>
      </c>
      <c r="P121" s="137">
        <f>O121*H121</f>
        <v>32.860799999999998</v>
      </c>
      <c r="Q121" s="137">
        <v>0.58020000000000005</v>
      </c>
      <c r="R121" s="137">
        <f>Q121*H121</f>
        <v>28.371780000000001</v>
      </c>
      <c r="S121" s="137">
        <v>0</v>
      </c>
      <c r="T121" s="138">
        <f>S121*H121</f>
        <v>0</v>
      </c>
      <c r="AR121" s="139" t="s">
        <v>147</v>
      </c>
      <c r="AT121" s="139" t="s">
        <v>143</v>
      </c>
      <c r="AU121" s="139" t="s">
        <v>79</v>
      </c>
      <c r="AY121" s="16" t="s">
        <v>140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6" t="s">
        <v>77</v>
      </c>
      <c r="BK121" s="140">
        <f>ROUND(I121*H121,2)</f>
        <v>0</v>
      </c>
      <c r="BL121" s="16" t="s">
        <v>147</v>
      </c>
      <c r="BM121" s="139" t="s">
        <v>806</v>
      </c>
    </row>
    <row r="122" spans="2:65" s="1" customFormat="1" ht="27">
      <c r="B122" s="28"/>
      <c r="D122" s="141" t="s">
        <v>149</v>
      </c>
      <c r="F122" s="142" t="s">
        <v>807</v>
      </c>
      <c r="L122" s="28"/>
      <c r="M122" s="143"/>
      <c r="T122" s="49"/>
      <c r="AT122" s="16" t="s">
        <v>149</v>
      </c>
      <c r="AU122" s="16" t="s">
        <v>79</v>
      </c>
    </row>
    <row r="123" spans="2:65" s="12" customFormat="1">
      <c r="B123" s="144"/>
      <c r="D123" s="141" t="s">
        <v>151</v>
      </c>
      <c r="E123" s="145" t="s">
        <v>3</v>
      </c>
      <c r="F123" s="146" t="s">
        <v>808</v>
      </c>
      <c r="H123" s="147">
        <v>48.9</v>
      </c>
      <c r="L123" s="144"/>
      <c r="M123" s="148"/>
      <c r="T123" s="149"/>
      <c r="AT123" s="145" t="s">
        <v>151</v>
      </c>
      <c r="AU123" s="145" t="s">
        <v>79</v>
      </c>
      <c r="AV123" s="12" t="s">
        <v>79</v>
      </c>
      <c r="AW123" s="12" t="s">
        <v>32</v>
      </c>
      <c r="AX123" s="12" t="s">
        <v>70</v>
      </c>
      <c r="AY123" s="145" t="s">
        <v>140</v>
      </c>
    </row>
    <row r="124" spans="2:65" s="13" customFormat="1">
      <c r="B124" s="150"/>
      <c r="D124" s="141" t="s">
        <v>151</v>
      </c>
      <c r="E124" s="151" t="s">
        <v>3</v>
      </c>
      <c r="F124" s="152" t="s">
        <v>152</v>
      </c>
      <c r="H124" s="153">
        <v>48.9</v>
      </c>
      <c r="L124" s="150"/>
      <c r="M124" s="154"/>
      <c r="T124" s="155"/>
      <c r="AT124" s="151" t="s">
        <v>151</v>
      </c>
      <c r="AU124" s="151" t="s">
        <v>79</v>
      </c>
      <c r="AV124" s="13" t="s">
        <v>147</v>
      </c>
      <c r="AW124" s="13" t="s">
        <v>32</v>
      </c>
      <c r="AX124" s="13" t="s">
        <v>77</v>
      </c>
      <c r="AY124" s="151" t="s">
        <v>140</v>
      </c>
    </row>
    <row r="125" spans="2:65" s="1" customFormat="1" ht="36" customHeight="1">
      <c r="B125" s="127"/>
      <c r="C125" s="128" t="s">
        <v>188</v>
      </c>
      <c r="D125" s="128" t="s">
        <v>143</v>
      </c>
      <c r="E125" s="129" t="s">
        <v>809</v>
      </c>
      <c r="F125" s="130" t="s">
        <v>810</v>
      </c>
      <c r="G125" s="131" t="s">
        <v>156</v>
      </c>
      <c r="H125" s="132">
        <v>48.9</v>
      </c>
      <c r="I125" s="133"/>
      <c r="J125" s="133">
        <f>ROUND(I125*H125,2)</f>
        <v>0</v>
      </c>
      <c r="K125" s="134"/>
      <c r="L125" s="28"/>
      <c r="M125" s="135" t="s">
        <v>3</v>
      </c>
      <c r="N125" s="136" t="s">
        <v>41</v>
      </c>
      <c r="O125" s="137">
        <v>0.124</v>
      </c>
      <c r="P125" s="137">
        <f>O125*H125</f>
        <v>6.0636000000000001</v>
      </c>
      <c r="Q125" s="137">
        <v>0.10353999999999999</v>
      </c>
      <c r="R125" s="137">
        <f>Q125*H125</f>
        <v>5.0631059999999994</v>
      </c>
      <c r="S125" s="137">
        <v>0</v>
      </c>
      <c r="T125" s="138">
        <f>S125*H125</f>
        <v>0</v>
      </c>
      <c r="AR125" s="139" t="s">
        <v>147</v>
      </c>
      <c r="AT125" s="139" t="s">
        <v>143</v>
      </c>
      <c r="AU125" s="139" t="s">
        <v>79</v>
      </c>
      <c r="AY125" s="16" t="s">
        <v>140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6" t="s">
        <v>77</v>
      </c>
      <c r="BK125" s="140">
        <f>ROUND(I125*H125,2)</f>
        <v>0</v>
      </c>
      <c r="BL125" s="16" t="s">
        <v>147</v>
      </c>
      <c r="BM125" s="139" t="s">
        <v>811</v>
      </c>
    </row>
    <row r="126" spans="2:65" s="1" customFormat="1" ht="18">
      <c r="B126" s="28"/>
      <c r="D126" s="141" t="s">
        <v>149</v>
      </c>
      <c r="F126" s="142" t="s">
        <v>810</v>
      </c>
      <c r="L126" s="28"/>
      <c r="M126" s="143"/>
      <c r="T126" s="49"/>
      <c r="AT126" s="16" t="s">
        <v>149</v>
      </c>
      <c r="AU126" s="16" t="s">
        <v>79</v>
      </c>
    </row>
    <row r="127" spans="2:65" s="11" customFormat="1" ht="22.9" customHeight="1">
      <c r="B127" s="116"/>
      <c r="D127" s="117" t="s">
        <v>69</v>
      </c>
      <c r="E127" s="125" t="s">
        <v>165</v>
      </c>
      <c r="F127" s="125" t="s">
        <v>166</v>
      </c>
      <c r="J127" s="126">
        <f>BK127</f>
        <v>0</v>
      </c>
      <c r="L127" s="116"/>
      <c r="M127" s="120"/>
      <c r="P127" s="121">
        <f>SUM(P128:P212)</f>
        <v>527.87282000000005</v>
      </c>
      <c r="R127" s="121">
        <f>SUM(R128:R212)</f>
        <v>25.231440000000006</v>
      </c>
      <c r="T127" s="122">
        <f>SUM(T128:T212)</f>
        <v>0</v>
      </c>
      <c r="AR127" s="117" t="s">
        <v>77</v>
      </c>
      <c r="AT127" s="123" t="s">
        <v>69</v>
      </c>
      <c r="AU127" s="123" t="s">
        <v>77</v>
      </c>
      <c r="AY127" s="117" t="s">
        <v>140</v>
      </c>
      <c r="BK127" s="124">
        <f>SUM(BK128:BK212)</f>
        <v>0</v>
      </c>
    </row>
    <row r="128" spans="2:65" s="1" customFormat="1" ht="24" customHeight="1">
      <c r="B128" s="127"/>
      <c r="C128" s="128" t="s">
        <v>192</v>
      </c>
      <c r="D128" s="128" t="s">
        <v>143</v>
      </c>
      <c r="E128" s="129" t="s">
        <v>812</v>
      </c>
      <c r="F128" s="130" t="s">
        <v>813</v>
      </c>
      <c r="G128" s="131" t="s">
        <v>156</v>
      </c>
      <c r="H128" s="132">
        <v>42.354999999999997</v>
      </c>
      <c r="I128" s="133"/>
      <c r="J128" s="133">
        <f>ROUND(I128*H128,2)</f>
        <v>0</v>
      </c>
      <c r="K128" s="134"/>
      <c r="L128" s="28"/>
      <c r="M128" s="135" t="s">
        <v>3</v>
      </c>
      <c r="N128" s="136" t="s">
        <v>41</v>
      </c>
      <c r="O128" s="137">
        <v>0.06</v>
      </c>
      <c r="P128" s="137">
        <f>O128*H128</f>
        <v>2.5412999999999997</v>
      </c>
      <c r="Q128" s="137">
        <v>0</v>
      </c>
      <c r="R128" s="137">
        <f>Q128*H128</f>
        <v>0</v>
      </c>
      <c r="S128" s="137">
        <v>0</v>
      </c>
      <c r="T128" s="138">
        <f>S128*H128</f>
        <v>0</v>
      </c>
      <c r="AR128" s="139" t="s">
        <v>147</v>
      </c>
      <c r="AT128" s="139" t="s">
        <v>143</v>
      </c>
      <c r="AU128" s="139" t="s">
        <v>79</v>
      </c>
      <c r="AY128" s="16" t="s">
        <v>140</v>
      </c>
      <c r="BE128" s="140">
        <f>IF(N128="základní",J128,0)</f>
        <v>0</v>
      </c>
      <c r="BF128" s="140">
        <f>IF(N128="snížená",J128,0)</f>
        <v>0</v>
      </c>
      <c r="BG128" s="140">
        <f>IF(N128="zákl. přenesená",J128,0)</f>
        <v>0</v>
      </c>
      <c r="BH128" s="140">
        <f>IF(N128="sníž. přenesená",J128,0)</f>
        <v>0</v>
      </c>
      <c r="BI128" s="140">
        <f>IF(N128="nulová",J128,0)</f>
        <v>0</v>
      </c>
      <c r="BJ128" s="16" t="s">
        <v>77</v>
      </c>
      <c r="BK128" s="140">
        <f>ROUND(I128*H128,2)</f>
        <v>0</v>
      </c>
      <c r="BL128" s="16" t="s">
        <v>147</v>
      </c>
      <c r="BM128" s="139" t="s">
        <v>814</v>
      </c>
    </row>
    <row r="129" spans="2:65" s="1" customFormat="1" ht="18">
      <c r="B129" s="28"/>
      <c r="D129" s="141" t="s">
        <v>149</v>
      </c>
      <c r="F129" s="142" t="s">
        <v>815</v>
      </c>
      <c r="L129" s="28"/>
      <c r="M129" s="143"/>
      <c r="T129" s="49"/>
      <c r="AT129" s="16" t="s">
        <v>149</v>
      </c>
      <c r="AU129" s="16" t="s">
        <v>79</v>
      </c>
    </row>
    <row r="130" spans="2:65" s="12" customFormat="1">
      <c r="B130" s="144"/>
      <c r="D130" s="141" t="s">
        <v>151</v>
      </c>
      <c r="E130" s="145" t="s">
        <v>3</v>
      </c>
      <c r="F130" s="146" t="s">
        <v>816</v>
      </c>
      <c r="H130" s="147">
        <v>9.9280000000000008</v>
      </c>
      <c r="L130" s="144"/>
      <c r="M130" s="148"/>
      <c r="T130" s="149"/>
      <c r="AT130" s="145" t="s">
        <v>151</v>
      </c>
      <c r="AU130" s="145" t="s">
        <v>79</v>
      </c>
      <c r="AV130" s="12" t="s">
        <v>79</v>
      </c>
      <c r="AW130" s="12" t="s">
        <v>32</v>
      </c>
      <c r="AX130" s="12" t="s">
        <v>70</v>
      </c>
      <c r="AY130" s="145" t="s">
        <v>140</v>
      </c>
    </row>
    <row r="131" spans="2:65" s="12" customFormat="1">
      <c r="B131" s="144"/>
      <c r="D131" s="141" t="s">
        <v>151</v>
      </c>
      <c r="E131" s="145" t="s">
        <v>3</v>
      </c>
      <c r="F131" s="146" t="s">
        <v>817</v>
      </c>
      <c r="H131" s="147">
        <v>6.4569999999999999</v>
      </c>
      <c r="L131" s="144"/>
      <c r="M131" s="148"/>
      <c r="T131" s="149"/>
      <c r="AT131" s="145" t="s">
        <v>151</v>
      </c>
      <c r="AU131" s="145" t="s">
        <v>79</v>
      </c>
      <c r="AV131" s="12" t="s">
        <v>79</v>
      </c>
      <c r="AW131" s="12" t="s">
        <v>32</v>
      </c>
      <c r="AX131" s="12" t="s">
        <v>70</v>
      </c>
      <c r="AY131" s="145" t="s">
        <v>140</v>
      </c>
    </row>
    <row r="132" spans="2:65" s="12" customFormat="1">
      <c r="B132" s="144"/>
      <c r="D132" s="141" t="s">
        <v>151</v>
      </c>
      <c r="E132" s="145" t="s">
        <v>3</v>
      </c>
      <c r="F132" s="146" t="s">
        <v>818</v>
      </c>
      <c r="H132" s="147">
        <v>12.568</v>
      </c>
      <c r="L132" s="144"/>
      <c r="M132" s="148"/>
      <c r="T132" s="149"/>
      <c r="AT132" s="145" t="s">
        <v>151</v>
      </c>
      <c r="AU132" s="145" t="s">
        <v>79</v>
      </c>
      <c r="AV132" s="12" t="s">
        <v>79</v>
      </c>
      <c r="AW132" s="12" t="s">
        <v>32</v>
      </c>
      <c r="AX132" s="12" t="s">
        <v>70</v>
      </c>
      <c r="AY132" s="145" t="s">
        <v>140</v>
      </c>
    </row>
    <row r="133" spans="2:65" s="12" customFormat="1">
      <c r="B133" s="144"/>
      <c r="D133" s="141" t="s">
        <v>151</v>
      </c>
      <c r="E133" s="145" t="s">
        <v>3</v>
      </c>
      <c r="F133" s="146" t="s">
        <v>819</v>
      </c>
      <c r="H133" s="147">
        <v>13.401999999999999</v>
      </c>
      <c r="L133" s="144"/>
      <c r="M133" s="148"/>
      <c r="T133" s="149"/>
      <c r="AT133" s="145" t="s">
        <v>151</v>
      </c>
      <c r="AU133" s="145" t="s">
        <v>79</v>
      </c>
      <c r="AV133" s="12" t="s">
        <v>79</v>
      </c>
      <c r="AW133" s="12" t="s">
        <v>32</v>
      </c>
      <c r="AX133" s="12" t="s">
        <v>70</v>
      </c>
      <c r="AY133" s="145" t="s">
        <v>140</v>
      </c>
    </row>
    <row r="134" spans="2:65" s="13" customFormat="1">
      <c r="B134" s="150"/>
      <c r="D134" s="141" t="s">
        <v>151</v>
      </c>
      <c r="E134" s="151" t="s">
        <v>3</v>
      </c>
      <c r="F134" s="152" t="s">
        <v>152</v>
      </c>
      <c r="H134" s="153">
        <v>42.354999999999997</v>
      </c>
      <c r="L134" s="150"/>
      <c r="M134" s="154"/>
      <c r="T134" s="155"/>
      <c r="AT134" s="151" t="s">
        <v>151</v>
      </c>
      <c r="AU134" s="151" t="s">
        <v>79</v>
      </c>
      <c r="AV134" s="13" t="s">
        <v>147</v>
      </c>
      <c r="AW134" s="13" t="s">
        <v>32</v>
      </c>
      <c r="AX134" s="13" t="s">
        <v>77</v>
      </c>
      <c r="AY134" s="151" t="s">
        <v>140</v>
      </c>
    </row>
    <row r="135" spans="2:65" s="1" customFormat="1" ht="24" customHeight="1">
      <c r="B135" s="127"/>
      <c r="C135" s="128" t="s">
        <v>197</v>
      </c>
      <c r="D135" s="128" t="s">
        <v>143</v>
      </c>
      <c r="E135" s="129" t="s">
        <v>820</v>
      </c>
      <c r="F135" s="130" t="s">
        <v>821</v>
      </c>
      <c r="G135" s="131" t="s">
        <v>350</v>
      </c>
      <c r="H135" s="132">
        <v>65.2</v>
      </c>
      <c r="I135" s="133"/>
      <c r="J135" s="133">
        <f>ROUND(I135*H135,2)</f>
        <v>0</v>
      </c>
      <c r="K135" s="134"/>
      <c r="L135" s="28"/>
      <c r="M135" s="135" t="s">
        <v>3</v>
      </c>
      <c r="N135" s="136" t="s">
        <v>41</v>
      </c>
      <c r="O135" s="137">
        <v>0</v>
      </c>
      <c r="P135" s="137">
        <f>O135*H135</f>
        <v>0</v>
      </c>
      <c r="Q135" s="137">
        <v>0</v>
      </c>
      <c r="R135" s="137">
        <f>Q135*H135</f>
        <v>0</v>
      </c>
      <c r="S135" s="137">
        <v>0</v>
      </c>
      <c r="T135" s="138">
        <f>S135*H135</f>
        <v>0</v>
      </c>
      <c r="AR135" s="139" t="s">
        <v>147</v>
      </c>
      <c r="AT135" s="139" t="s">
        <v>143</v>
      </c>
      <c r="AU135" s="139" t="s">
        <v>79</v>
      </c>
      <c r="AY135" s="16" t="s">
        <v>140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6" t="s">
        <v>77</v>
      </c>
      <c r="BK135" s="140">
        <f>ROUND(I135*H135,2)</f>
        <v>0</v>
      </c>
      <c r="BL135" s="16" t="s">
        <v>147</v>
      </c>
      <c r="BM135" s="139" t="s">
        <v>822</v>
      </c>
    </row>
    <row r="136" spans="2:65" s="1" customFormat="1">
      <c r="B136" s="28"/>
      <c r="D136" s="141" t="s">
        <v>149</v>
      </c>
      <c r="F136" s="142" t="s">
        <v>821</v>
      </c>
      <c r="L136" s="28"/>
      <c r="M136" s="143"/>
      <c r="T136" s="49"/>
      <c r="AT136" s="16" t="s">
        <v>149</v>
      </c>
      <c r="AU136" s="16" t="s">
        <v>79</v>
      </c>
    </row>
    <row r="137" spans="2:65" s="12" customFormat="1">
      <c r="B137" s="144"/>
      <c r="D137" s="141" t="s">
        <v>151</v>
      </c>
      <c r="E137" s="145" t="s">
        <v>3</v>
      </c>
      <c r="F137" s="146" t="s">
        <v>823</v>
      </c>
      <c r="H137" s="147">
        <v>65.2</v>
      </c>
      <c r="L137" s="144"/>
      <c r="M137" s="148"/>
      <c r="T137" s="149"/>
      <c r="AT137" s="145" t="s">
        <v>151</v>
      </c>
      <c r="AU137" s="145" t="s">
        <v>79</v>
      </c>
      <c r="AV137" s="12" t="s">
        <v>79</v>
      </c>
      <c r="AW137" s="12" t="s">
        <v>32</v>
      </c>
      <c r="AX137" s="12" t="s">
        <v>70</v>
      </c>
      <c r="AY137" s="145" t="s">
        <v>140</v>
      </c>
    </row>
    <row r="138" spans="2:65" s="13" customFormat="1">
      <c r="B138" s="150"/>
      <c r="D138" s="141" t="s">
        <v>151</v>
      </c>
      <c r="E138" s="151" t="s">
        <v>3</v>
      </c>
      <c r="F138" s="152" t="s">
        <v>152</v>
      </c>
      <c r="H138" s="153">
        <v>65.2</v>
      </c>
      <c r="L138" s="150"/>
      <c r="M138" s="154"/>
      <c r="T138" s="155"/>
      <c r="AT138" s="151" t="s">
        <v>151</v>
      </c>
      <c r="AU138" s="151" t="s">
        <v>79</v>
      </c>
      <c r="AV138" s="13" t="s">
        <v>147</v>
      </c>
      <c r="AW138" s="13" t="s">
        <v>32</v>
      </c>
      <c r="AX138" s="13" t="s">
        <v>77</v>
      </c>
      <c r="AY138" s="151" t="s">
        <v>140</v>
      </c>
    </row>
    <row r="139" spans="2:65" s="1" customFormat="1" ht="36" customHeight="1">
      <c r="B139" s="127"/>
      <c r="C139" s="128" t="s">
        <v>202</v>
      </c>
      <c r="D139" s="128" t="s">
        <v>143</v>
      </c>
      <c r="E139" s="129" t="s">
        <v>824</v>
      </c>
      <c r="F139" s="130" t="s">
        <v>825</v>
      </c>
      <c r="G139" s="131" t="s">
        <v>350</v>
      </c>
      <c r="H139" s="132">
        <v>65.8</v>
      </c>
      <c r="I139" s="133"/>
      <c r="J139" s="133">
        <f>ROUND(I139*H139,2)</f>
        <v>0</v>
      </c>
      <c r="K139" s="134"/>
      <c r="L139" s="28"/>
      <c r="M139" s="135" t="s">
        <v>3</v>
      </c>
      <c r="N139" s="136" t="s">
        <v>41</v>
      </c>
      <c r="O139" s="137">
        <v>0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147</v>
      </c>
      <c r="AT139" s="139" t="s">
        <v>143</v>
      </c>
      <c r="AU139" s="139" t="s">
        <v>79</v>
      </c>
      <c r="AY139" s="16" t="s">
        <v>140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6" t="s">
        <v>77</v>
      </c>
      <c r="BK139" s="140">
        <f>ROUND(I139*H139,2)</f>
        <v>0</v>
      </c>
      <c r="BL139" s="16" t="s">
        <v>147</v>
      </c>
      <c r="BM139" s="139" t="s">
        <v>826</v>
      </c>
    </row>
    <row r="140" spans="2:65" s="1" customFormat="1" ht="18">
      <c r="B140" s="28"/>
      <c r="D140" s="141" t="s">
        <v>149</v>
      </c>
      <c r="F140" s="142" t="s">
        <v>825</v>
      </c>
      <c r="L140" s="28"/>
      <c r="M140" s="143"/>
      <c r="T140" s="49"/>
      <c r="AT140" s="16" t="s">
        <v>149</v>
      </c>
      <c r="AU140" s="16" t="s">
        <v>79</v>
      </c>
    </row>
    <row r="141" spans="2:65" s="1" customFormat="1" ht="16.5" customHeight="1">
      <c r="B141" s="127"/>
      <c r="C141" s="128" t="s">
        <v>207</v>
      </c>
      <c r="D141" s="128" t="s">
        <v>143</v>
      </c>
      <c r="E141" s="129" t="s">
        <v>827</v>
      </c>
      <c r="F141" s="130" t="s">
        <v>828</v>
      </c>
      <c r="G141" s="131" t="s">
        <v>473</v>
      </c>
      <c r="H141" s="132">
        <v>8</v>
      </c>
      <c r="I141" s="133"/>
      <c r="J141" s="133">
        <f>ROUND(I141*H141,2)</f>
        <v>0</v>
      </c>
      <c r="K141" s="134"/>
      <c r="L141" s="28"/>
      <c r="M141" s="135" t="s">
        <v>3</v>
      </c>
      <c r="N141" s="136" t="s">
        <v>41</v>
      </c>
      <c r="O141" s="137">
        <v>0</v>
      </c>
      <c r="P141" s="137">
        <f>O141*H141</f>
        <v>0</v>
      </c>
      <c r="Q141" s="137">
        <v>0</v>
      </c>
      <c r="R141" s="137">
        <f>Q141*H141</f>
        <v>0</v>
      </c>
      <c r="S141" s="137">
        <v>0</v>
      </c>
      <c r="T141" s="138">
        <f>S141*H141</f>
        <v>0</v>
      </c>
      <c r="AR141" s="139" t="s">
        <v>147</v>
      </c>
      <c r="AT141" s="139" t="s">
        <v>143</v>
      </c>
      <c r="AU141" s="139" t="s">
        <v>79</v>
      </c>
      <c r="AY141" s="16" t="s">
        <v>140</v>
      </c>
      <c r="BE141" s="140">
        <f>IF(N141="základní",J141,0)</f>
        <v>0</v>
      </c>
      <c r="BF141" s="140">
        <f>IF(N141="snížená",J141,0)</f>
        <v>0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6" t="s">
        <v>77</v>
      </c>
      <c r="BK141" s="140">
        <f>ROUND(I141*H141,2)</f>
        <v>0</v>
      </c>
      <c r="BL141" s="16" t="s">
        <v>147</v>
      </c>
      <c r="BM141" s="139" t="s">
        <v>829</v>
      </c>
    </row>
    <row r="142" spans="2:65" s="1" customFormat="1">
      <c r="B142" s="28"/>
      <c r="D142" s="141" t="s">
        <v>149</v>
      </c>
      <c r="F142" s="142" t="s">
        <v>828</v>
      </c>
      <c r="L142" s="28"/>
      <c r="M142" s="143"/>
      <c r="T142" s="49"/>
      <c r="AT142" s="16" t="s">
        <v>149</v>
      </c>
      <c r="AU142" s="16" t="s">
        <v>79</v>
      </c>
    </row>
    <row r="143" spans="2:65" s="1" customFormat="1" ht="36" customHeight="1">
      <c r="B143" s="127"/>
      <c r="C143" s="128" t="s">
        <v>212</v>
      </c>
      <c r="D143" s="128" t="s">
        <v>143</v>
      </c>
      <c r="E143" s="129" t="s">
        <v>830</v>
      </c>
      <c r="F143" s="130" t="s">
        <v>831</v>
      </c>
      <c r="G143" s="131" t="s">
        <v>146</v>
      </c>
      <c r="H143" s="132">
        <v>4.5</v>
      </c>
      <c r="I143" s="133"/>
      <c r="J143" s="133">
        <f>ROUND(I143*H143,2)</f>
        <v>0</v>
      </c>
      <c r="K143" s="134"/>
      <c r="L143" s="28"/>
      <c r="M143" s="135" t="s">
        <v>3</v>
      </c>
      <c r="N143" s="136" t="s">
        <v>41</v>
      </c>
      <c r="O143" s="137">
        <v>0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147</v>
      </c>
      <c r="AT143" s="139" t="s">
        <v>143</v>
      </c>
      <c r="AU143" s="139" t="s">
        <v>79</v>
      </c>
      <c r="AY143" s="16" t="s">
        <v>140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6" t="s">
        <v>77</v>
      </c>
      <c r="BK143" s="140">
        <f>ROUND(I143*H143,2)</f>
        <v>0</v>
      </c>
      <c r="BL143" s="16" t="s">
        <v>147</v>
      </c>
      <c r="BM143" s="139" t="s">
        <v>832</v>
      </c>
    </row>
    <row r="144" spans="2:65" s="1" customFormat="1" ht="18">
      <c r="B144" s="28"/>
      <c r="D144" s="141" t="s">
        <v>149</v>
      </c>
      <c r="F144" s="142" t="s">
        <v>831</v>
      </c>
      <c r="L144" s="28"/>
      <c r="M144" s="143"/>
      <c r="T144" s="49"/>
      <c r="AT144" s="16" t="s">
        <v>149</v>
      </c>
      <c r="AU144" s="16" t="s">
        <v>79</v>
      </c>
    </row>
    <row r="145" spans="2:65" s="12" customFormat="1">
      <c r="B145" s="144"/>
      <c r="D145" s="141" t="s">
        <v>151</v>
      </c>
      <c r="E145" s="145" t="s">
        <v>3</v>
      </c>
      <c r="F145" s="146" t="s">
        <v>833</v>
      </c>
      <c r="H145" s="147">
        <v>4.5</v>
      </c>
      <c r="L145" s="144"/>
      <c r="M145" s="148"/>
      <c r="T145" s="149"/>
      <c r="AT145" s="145" t="s">
        <v>151</v>
      </c>
      <c r="AU145" s="145" t="s">
        <v>79</v>
      </c>
      <c r="AV145" s="12" t="s">
        <v>79</v>
      </c>
      <c r="AW145" s="12" t="s">
        <v>32</v>
      </c>
      <c r="AX145" s="12" t="s">
        <v>70</v>
      </c>
      <c r="AY145" s="145" t="s">
        <v>140</v>
      </c>
    </row>
    <row r="146" spans="2:65" s="13" customFormat="1">
      <c r="B146" s="150"/>
      <c r="D146" s="141" t="s">
        <v>151</v>
      </c>
      <c r="E146" s="151" t="s">
        <v>3</v>
      </c>
      <c r="F146" s="152" t="s">
        <v>152</v>
      </c>
      <c r="H146" s="153">
        <v>4.5</v>
      </c>
      <c r="L146" s="150"/>
      <c r="M146" s="154"/>
      <c r="T146" s="155"/>
      <c r="AT146" s="151" t="s">
        <v>151</v>
      </c>
      <c r="AU146" s="151" t="s">
        <v>79</v>
      </c>
      <c r="AV146" s="13" t="s">
        <v>147</v>
      </c>
      <c r="AW146" s="13" t="s">
        <v>32</v>
      </c>
      <c r="AX146" s="13" t="s">
        <v>77</v>
      </c>
      <c r="AY146" s="151" t="s">
        <v>140</v>
      </c>
    </row>
    <row r="147" spans="2:65" s="1" customFormat="1" ht="24" customHeight="1">
      <c r="B147" s="127"/>
      <c r="C147" s="128" t="s">
        <v>9</v>
      </c>
      <c r="D147" s="128" t="s">
        <v>143</v>
      </c>
      <c r="E147" s="129" t="s">
        <v>834</v>
      </c>
      <c r="F147" s="130" t="s">
        <v>835</v>
      </c>
      <c r="G147" s="131" t="s">
        <v>350</v>
      </c>
      <c r="H147" s="132">
        <v>60</v>
      </c>
      <c r="I147" s="133"/>
      <c r="J147" s="133">
        <f>ROUND(I147*H147,2)</f>
        <v>0</v>
      </c>
      <c r="K147" s="134"/>
      <c r="L147" s="28"/>
      <c r="M147" s="135" t="s">
        <v>3</v>
      </c>
      <c r="N147" s="136" t="s">
        <v>41</v>
      </c>
      <c r="O147" s="137">
        <v>0</v>
      </c>
      <c r="P147" s="137">
        <f>O147*H147</f>
        <v>0</v>
      </c>
      <c r="Q147" s="137">
        <v>0</v>
      </c>
      <c r="R147" s="137">
        <f>Q147*H147</f>
        <v>0</v>
      </c>
      <c r="S147" s="137">
        <v>0</v>
      </c>
      <c r="T147" s="138">
        <f>S147*H147</f>
        <v>0</v>
      </c>
      <c r="AR147" s="139" t="s">
        <v>147</v>
      </c>
      <c r="AT147" s="139" t="s">
        <v>143</v>
      </c>
      <c r="AU147" s="139" t="s">
        <v>79</v>
      </c>
      <c r="AY147" s="16" t="s">
        <v>140</v>
      </c>
      <c r="BE147" s="140">
        <f>IF(N147="základní",J147,0)</f>
        <v>0</v>
      </c>
      <c r="BF147" s="140">
        <f>IF(N147="snížená",J147,0)</f>
        <v>0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6" t="s">
        <v>77</v>
      </c>
      <c r="BK147" s="140">
        <f>ROUND(I147*H147,2)</f>
        <v>0</v>
      </c>
      <c r="BL147" s="16" t="s">
        <v>147</v>
      </c>
      <c r="BM147" s="139" t="s">
        <v>836</v>
      </c>
    </row>
    <row r="148" spans="2:65" s="1" customFormat="1" ht="18">
      <c r="B148" s="28"/>
      <c r="D148" s="141" t="s">
        <v>149</v>
      </c>
      <c r="F148" s="142" t="s">
        <v>835</v>
      </c>
      <c r="L148" s="28"/>
      <c r="M148" s="143"/>
      <c r="T148" s="49"/>
      <c r="AT148" s="16" t="s">
        <v>149</v>
      </c>
      <c r="AU148" s="16" t="s">
        <v>79</v>
      </c>
    </row>
    <row r="149" spans="2:65" s="1" customFormat="1" ht="24" customHeight="1">
      <c r="B149" s="127"/>
      <c r="C149" s="128" t="s">
        <v>221</v>
      </c>
      <c r="D149" s="128" t="s">
        <v>143</v>
      </c>
      <c r="E149" s="129" t="s">
        <v>837</v>
      </c>
      <c r="F149" s="130" t="s">
        <v>838</v>
      </c>
      <c r="G149" s="131" t="s">
        <v>219</v>
      </c>
      <c r="H149" s="132">
        <v>1</v>
      </c>
      <c r="I149" s="133"/>
      <c r="J149" s="133">
        <f>ROUND(I149*H149,2)</f>
        <v>0</v>
      </c>
      <c r="K149" s="134"/>
      <c r="L149" s="28"/>
      <c r="M149" s="135" t="s">
        <v>3</v>
      </c>
      <c r="N149" s="136" t="s">
        <v>41</v>
      </c>
      <c r="O149" s="137">
        <v>0</v>
      </c>
      <c r="P149" s="137">
        <f>O149*H149</f>
        <v>0</v>
      </c>
      <c r="Q149" s="137">
        <v>0</v>
      </c>
      <c r="R149" s="137">
        <f>Q149*H149</f>
        <v>0</v>
      </c>
      <c r="S149" s="137">
        <v>0</v>
      </c>
      <c r="T149" s="138">
        <f>S149*H149</f>
        <v>0</v>
      </c>
      <c r="AR149" s="139" t="s">
        <v>147</v>
      </c>
      <c r="AT149" s="139" t="s">
        <v>143</v>
      </c>
      <c r="AU149" s="139" t="s">
        <v>79</v>
      </c>
      <c r="AY149" s="16" t="s">
        <v>140</v>
      </c>
      <c r="BE149" s="140">
        <f>IF(N149="základní",J149,0)</f>
        <v>0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6" t="s">
        <v>77</v>
      </c>
      <c r="BK149" s="140">
        <f>ROUND(I149*H149,2)</f>
        <v>0</v>
      </c>
      <c r="BL149" s="16" t="s">
        <v>147</v>
      </c>
      <c r="BM149" s="139" t="s">
        <v>839</v>
      </c>
    </row>
    <row r="150" spans="2:65" s="1" customFormat="1" ht="18">
      <c r="B150" s="28"/>
      <c r="D150" s="141" t="s">
        <v>149</v>
      </c>
      <c r="F150" s="142" t="s">
        <v>838</v>
      </c>
      <c r="L150" s="28"/>
      <c r="M150" s="143"/>
      <c r="T150" s="49"/>
      <c r="AT150" s="16" t="s">
        <v>149</v>
      </c>
      <c r="AU150" s="16" t="s">
        <v>79</v>
      </c>
    </row>
    <row r="151" spans="2:65" s="1" customFormat="1" ht="24" customHeight="1">
      <c r="B151" s="127"/>
      <c r="C151" s="128" t="s">
        <v>224</v>
      </c>
      <c r="D151" s="128" t="s">
        <v>143</v>
      </c>
      <c r="E151" s="129" t="s">
        <v>840</v>
      </c>
      <c r="F151" s="130" t="s">
        <v>841</v>
      </c>
      <c r="G151" s="131" t="s">
        <v>219</v>
      </c>
      <c r="H151" s="132">
        <v>1</v>
      </c>
      <c r="I151" s="133"/>
      <c r="J151" s="133">
        <f>ROUND(I151*H151,2)</f>
        <v>0</v>
      </c>
      <c r="K151" s="134"/>
      <c r="L151" s="28"/>
      <c r="M151" s="135" t="s">
        <v>3</v>
      </c>
      <c r="N151" s="136" t="s">
        <v>41</v>
      </c>
      <c r="O151" s="137">
        <v>0</v>
      </c>
      <c r="P151" s="137">
        <f>O151*H151</f>
        <v>0</v>
      </c>
      <c r="Q151" s="137">
        <v>0</v>
      </c>
      <c r="R151" s="137">
        <f>Q151*H151</f>
        <v>0</v>
      </c>
      <c r="S151" s="137">
        <v>0</v>
      </c>
      <c r="T151" s="138">
        <f>S151*H151</f>
        <v>0</v>
      </c>
      <c r="AR151" s="139" t="s">
        <v>147</v>
      </c>
      <c r="AT151" s="139" t="s">
        <v>143</v>
      </c>
      <c r="AU151" s="139" t="s">
        <v>79</v>
      </c>
      <c r="AY151" s="16" t="s">
        <v>140</v>
      </c>
      <c r="BE151" s="140">
        <f>IF(N151="základní",J151,0)</f>
        <v>0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6" t="s">
        <v>77</v>
      </c>
      <c r="BK151" s="140">
        <f>ROUND(I151*H151,2)</f>
        <v>0</v>
      </c>
      <c r="BL151" s="16" t="s">
        <v>147</v>
      </c>
      <c r="BM151" s="139" t="s">
        <v>842</v>
      </c>
    </row>
    <row r="152" spans="2:65" s="1" customFormat="1" ht="18">
      <c r="B152" s="28"/>
      <c r="D152" s="141" t="s">
        <v>149</v>
      </c>
      <c r="F152" s="142" t="s">
        <v>841</v>
      </c>
      <c r="L152" s="28"/>
      <c r="M152" s="143"/>
      <c r="T152" s="49"/>
      <c r="AT152" s="16" t="s">
        <v>149</v>
      </c>
      <c r="AU152" s="16" t="s">
        <v>79</v>
      </c>
    </row>
    <row r="153" spans="2:65" s="1" customFormat="1" ht="24" customHeight="1">
      <c r="B153" s="127"/>
      <c r="C153" s="128" t="s">
        <v>228</v>
      </c>
      <c r="D153" s="128" t="s">
        <v>143</v>
      </c>
      <c r="E153" s="129" t="s">
        <v>843</v>
      </c>
      <c r="F153" s="130" t="s">
        <v>844</v>
      </c>
      <c r="G153" s="131" t="s">
        <v>219</v>
      </c>
      <c r="H153" s="132">
        <v>1</v>
      </c>
      <c r="I153" s="133"/>
      <c r="J153" s="133">
        <f>ROUND(I153*H153,2)</f>
        <v>0</v>
      </c>
      <c r="K153" s="134"/>
      <c r="L153" s="28"/>
      <c r="M153" s="135" t="s">
        <v>3</v>
      </c>
      <c r="N153" s="136" t="s">
        <v>41</v>
      </c>
      <c r="O153" s="137">
        <v>0</v>
      </c>
      <c r="P153" s="137">
        <f>O153*H153</f>
        <v>0</v>
      </c>
      <c r="Q153" s="137">
        <v>0</v>
      </c>
      <c r="R153" s="137">
        <f>Q153*H153</f>
        <v>0</v>
      </c>
      <c r="S153" s="137">
        <v>0</v>
      </c>
      <c r="T153" s="138">
        <f>S153*H153</f>
        <v>0</v>
      </c>
      <c r="AR153" s="139" t="s">
        <v>147</v>
      </c>
      <c r="AT153" s="139" t="s">
        <v>143</v>
      </c>
      <c r="AU153" s="139" t="s">
        <v>79</v>
      </c>
      <c r="AY153" s="16" t="s">
        <v>140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6" t="s">
        <v>77</v>
      </c>
      <c r="BK153" s="140">
        <f>ROUND(I153*H153,2)</f>
        <v>0</v>
      </c>
      <c r="BL153" s="16" t="s">
        <v>147</v>
      </c>
      <c r="BM153" s="139" t="s">
        <v>845</v>
      </c>
    </row>
    <row r="154" spans="2:65" s="1" customFormat="1" ht="18">
      <c r="B154" s="28"/>
      <c r="D154" s="141" t="s">
        <v>149</v>
      </c>
      <c r="F154" s="142" t="s">
        <v>844</v>
      </c>
      <c r="L154" s="28"/>
      <c r="M154" s="143"/>
      <c r="T154" s="49"/>
      <c r="AT154" s="16" t="s">
        <v>149</v>
      </c>
      <c r="AU154" s="16" t="s">
        <v>79</v>
      </c>
    </row>
    <row r="155" spans="2:65" s="1" customFormat="1" ht="24" customHeight="1">
      <c r="B155" s="127"/>
      <c r="C155" s="128" t="s">
        <v>231</v>
      </c>
      <c r="D155" s="128" t="s">
        <v>143</v>
      </c>
      <c r="E155" s="129" t="s">
        <v>846</v>
      </c>
      <c r="F155" s="130" t="s">
        <v>847</v>
      </c>
      <c r="G155" s="131" t="s">
        <v>219</v>
      </c>
      <c r="H155" s="132">
        <v>1</v>
      </c>
      <c r="I155" s="133"/>
      <c r="J155" s="133">
        <f>ROUND(I155*H155,2)</f>
        <v>0</v>
      </c>
      <c r="K155" s="134"/>
      <c r="L155" s="28"/>
      <c r="M155" s="135" t="s">
        <v>3</v>
      </c>
      <c r="N155" s="136" t="s">
        <v>41</v>
      </c>
      <c r="O155" s="137">
        <v>0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147</v>
      </c>
      <c r="AT155" s="139" t="s">
        <v>143</v>
      </c>
      <c r="AU155" s="139" t="s">
        <v>79</v>
      </c>
      <c r="AY155" s="16" t="s">
        <v>140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6" t="s">
        <v>77</v>
      </c>
      <c r="BK155" s="140">
        <f>ROUND(I155*H155,2)</f>
        <v>0</v>
      </c>
      <c r="BL155" s="16" t="s">
        <v>147</v>
      </c>
      <c r="BM155" s="139" t="s">
        <v>848</v>
      </c>
    </row>
    <row r="156" spans="2:65" s="1" customFormat="1" ht="18">
      <c r="B156" s="28"/>
      <c r="D156" s="141" t="s">
        <v>149</v>
      </c>
      <c r="F156" s="142" t="s">
        <v>847</v>
      </c>
      <c r="L156" s="28"/>
      <c r="M156" s="143"/>
      <c r="T156" s="49"/>
      <c r="AT156" s="16" t="s">
        <v>149</v>
      </c>
      <c r="AU156" s="16" t="s">
        <v>79</v>
      </c>
    </row>
    <row r="157" spans="2:65" s="1" customFormat="1" ht="24" customHeight="1">
      <c r="B157" s="127"/>
      <c r="C157" s="128" t="s">
        <v>234</v>
      </c>
      <c r="D157" s="128" t="s">
        <v>143</v>
      </c>
      <c r="E157" s="129" t="s">
        <v>849</v>
      </c>
      <c r="F157" s="130" t="s">
        <v>850</v>
      </c>
      <c r="G157" s="131" t="s">
        <v>156</v>
      </c>
      <c r="H157" s="132">
        <v>3.5</v>
      </c>
      <c r="I157" s="133"/>
      <c r="J157" s="133">
        <f>ROUND(I157*H157,2)</f>
        <v>0</v>
      </c>
      <c r="K157" s="134"/>
      <c r="L157" s="28"/>
      <c r="M157" s="135" t="s">
        <v>3</v>
      </c>
      <c r="N157" s="136" t="s">
        <v>41</v>
      </c>
      <c r="O157" s="137">
        <v>0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147</v>
      </c>
      <c r="AT157" s="139" t="s">
        <v>143</v>
      </c>
      <c r="AU157" s="139" t="s">
        <v>79</v>
      </c>
      <c r="AY157" s="16" t="s">
        <v>140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6" t="s">
        <v>77</v>
      </c>
      <c r="BK157" s="140">
        <f>ROUND(I157*H157,2)</f>
        <v>0</v>
      </c>
      <c r="BL157" s="16" t="s">
        <v>147</v>
      </c>
      <c r="BM157" s="139" t="s">
        <v>851</v>
      </c>
    </row>
    <row r="158" spans="2:65" s="1" customFormat="1" ht="18">
      <c r="B158" s="28"/>
      <c r="D158" s="141" t="s">
        <v>149</v>
      </c>
      <c r="F158" s="142" t="s">
        <v>850</v>
      </c>
      <c r="L158" s="28"/>
      <c r="M158" s="143"/>
      <c r="T158" s="49"/>
      <c r="AT158" s="16" t="s">
        <v>149</v>
      </c>
      <c r="AU158" s="16" t="s">
        <v>79</v>
      </c>
    </row>
    <row r="159" spans="2:65" s="12" customFormat="1">
      <c r="B159" s="144"/>
      <c r="D159" s="141" t="s">
        <v>151</v>
      </c>
      <c r="E159" s="145" t="s">
        <v>3</v>
      </c>
      <c r="F159" s="146" t="s">
        <v>852</v>
      </c>
      <c r="H159" s="147">
        <v>3.5</v>
      </c>
      <c r="L159" s="144"/>
      <c r="M159" s="148"/>
      <c r="T159" s="149"/>
      <c r="AT159" s="145" t="s">
        <v>151</v>
      </c>
      <c r="AU159" s="145" t="s">
        <v>79</v>
      </c>
      <c r="AV159" s="12" t="s">
        <v>79</v>
      </c>
      <c r="AW159" s="12" t="s">
        <v>32</v>
      </c>
      <c r="AX159" s="12" t="s">
        <v>70</v>
      </c>
      <c r="AY159" s="145" t="s">
        <v>140</v>
      </c>
    </row>
    <row r="160" spans="2:65" s="13" customFormat="1">
      <c r="B160" s="150"/>
      <c r="D160" s="141" t="s">
        <v>151</v>
      </c>
      <c r="E160" s="151" t="s">
        <v>3</v>
      </c>
      <c r="F160" s="152" t="s">
        <v>152</v>
      </c>
      <c r="H160" s="153">
        <v>3.5</v>
      </c>
      <c r="L160" s="150"/>
      <c r="M160" s="154"/>
      <c r="T160" s="155"/>
      <c r="AT160" s="151" t="s">
        <v>151</v>
      </c>
      <c r="AU160" s="151" t="s">
        <v>79</v>
      </c>
      <c r="AV160" s="13" t="s">
        <v>147</v>
      </c>
      <c r="AW160" s="13" t="s">
        <v>32</v>
      </c>
      <c r="AX160" s="13" t="s">
        <v>77</v>
      </c>
      <c r="AY160" s="151" t="s">
        <v>140</v>
      </c>
    </row>
    <row r="161" spans="2:65" s="1" customFormat="1" ht="24" customHeight="1">
      <c r="B161" s="127"/>
      <c r="C161" s="128" t="s">
        <v>8</v>
      </c>
      <c r="D161" s="128" t="s">
        <v>143</v>
      </c>
      <c r="E161" s="129" t="s">
        <v>853</v>
      </c>
      <c r="F161" s="130" t="s">
        <v>854</v>
      </c>
      <c r="G161" s="131" t="s">
        <v>156</v>
      </c>
      <c r="H161" s="132">
        <v>18.2</v>
      </c>
      <c r="I161" s="133"/>
      <c r="J161" s="133">
        <f>ROUND(I161*H161,2)</f>
        <v>0</v>
      </c>
      <c r="K161" s="134"/>
      <c r="L161" s="28"/>
      <c r="M161" s="135" t="s">
        <v>3</v>
      </c>
      <c r="N161" s="136" t="s">
        <v>41</v>
      </c>
      <c r="O161" s="137">
        <v>0</v>
      </c>
      <c r="P161" s="137">
        <f>O161*H161</f>
        <v>0</v>
      </c>
      <c r="Q161" s="137">
        <v>0</v>
      </c>
      <c r="R161" s="137">
        <f>Q161*H161</f>
        <v>0</v>
      </c>
      <c r="S161" s="137">
        <v>0</v>
      </c>
      <c r="T161" s="138">
        <f>S161*H161</f>
        <v>0</v>
      </c>
      <c r="AR161" s="139" t="s">
        <v>147</v>
      </c>
      <c r="AT161" s="139" t="s">
        <v>143</v>
      </c>
      <c r="AU161" s="139" t="s">
        <v>79</v>
      </c>
      <c r="AY161" s="16" t="s">
        <v>140</v>
      </c>
      <c r="BE161" s="140">
        <f>IF(N161="základní",J161,0)</f>
        <v>0</v>
      </c>
      <c r="BF161" s="140">
        <f>IF(N161="snížená",J161,0)</f>
        <v>0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6" t="s">
        <v>77</v>
      </c>
      <c r="BK161" s="140">
        <f>ROUND(I161*H161,2)</f>
        <v>0</v>
      </c>
      <c r="BL161" s="16" t="s">
        <v>147</v>
      </c>
      <c r="BM161" s="139" t="s">
        <v>855</v>
      </c>
    </row>
    <row r="162" spans="2:65" s="1" customFormat="1">
      <c r="B162" s="28"/>
      <c r="D162" s="141" t="s">
        <v>149</v>
      </c>
      <c r="F162" s="142" t="s">
        <v>854</v>
      </c>
      <c r="L162" s="28"/>
      <c r="M162" s="143"/>
      <c r="T162" s="49"/>
      <c r="AT162" s="16" t="s">
        <v>149</v>
      </c>
      <c r="AU162" s="16" t="s">
        <v>79</v>
      </c>
    </row>
    <row r="163" spans="2:65" s="12" customFormat="1">
      <c r="B163" s="144"/>
      <c r="D163" s="141" t="s">
        <v>151</v>
      </c>
      <c r="E163" s="145" t="s">
        <v>3</v>
      </c>
      <c r="F163" s="146" t="s">
        <v>856</v>
      </c>
      <c r="H163" s="147">
        <v>18.2</v>
      </c>
      <c r="L163" s="144"/>
      <c r="M163" s="148"/>
      <c r="T163" s="149"/>
      <c r="AT163" s="145" t="s">
        <v>151</v>
      </c>
      <c r="AU163" s="145" t="s">
        <v>79</v>
      </c>
      <c r="AV163" s="12" t="s">
        <v>79</v>
      </c>
      <c r="AW163" s="12" t="s">
        <v>32</v>
      </c>
      <c r="AX163" s="12" t="s">
        <v>70</v>
      </c>
      <c r="AY163" s="145" t="s">
        <v>140</v>
      </c>
    </row>
    <row r="164" spans="2:65" s="13" customFormat="1">
      <c r="B164" s="150"/>
      <c r="D164" s="141" t="s">
        <v>151</v>
      </c>
      <c r="E164" s="151" t="s">
        <v>3</v>
      </c>
      <c r="F164" s="152" t="s">
        <v>152</v>
      </c>
      <c r="H164" s="153">
        <v>18.2</v>
      </c>
      <c r="L164" s="150"/>
      <c r="M164" s="154"/>
      <c r="T164" s="155"/>
      <c r="AT164" s="151" t="s">
        <v>151</v>
      </c>
      <c r="AU164" s="151" t="s">
        <v>79</v>
      </c>
      <c r="AV164" s="13" t="s">
        <v>147</v>
      </c>
      <c r="AW164" s="13" t="s">
        <v>32</v>
      </c>
      <c r="AX164" s="13" t="s">
        <v>77</v>
      </c>
      <c r="AY164" s="151" t="s">
        <v>140</v>
      </c>
    </row>
    <row r="165" spans="2:65" s="1" customFormat="1" ht="24" customHeight="1">
      <c r="B165" s="127"/>
      <c r="C165" s="128" t="s">
        <v>239</v>
      </c>
      <c r="D165" s="128" t="s">
        <v>143</v>
      </c>
      <c r="E165" s="129" t="s">
        <v>857</v>
      </c>
      <c r="F165" s="130" t="s">
        <v>858</v>
      </c>
      <c r="G165" s="131" t="s">
        <v>219</v>
      </c>
      <c r="H165" s="132">
        <v>1</v>
      </c>
      <c r="I165" s="133"/>
      <c r="J165" s="133">
        <f>ROUND(I165*H165,2)</f>
        <v>0</v>
      </c>
      <c r="K165" s="134"/>
      <c r="L165" s="28"/>
      <c r="M165" s="135" t="s">
        <v>3</v>
      </c>
      <c r="N165" s="136" t="s">
        <v>41</v>
      </c>
      <c r="O165" s="137">
        <v>0</v>
      </c>
      <c r="P165" s="137">
        <f>O165*H165</f>
        <v>0</v>
      </c>
      <c r="Q165" s="137">
        <v>0</v>
      </c>
      <c r="R165" s="137">
        <f>Q165*H165</f>
        <v>0</v>
      </c>
      <c r="S165" s="137">
        <v>0</v>
      </c>
      <c r="T165" s="138">
        <f>S165*H165</f>
        <v>0</v>
      </c>
      <c r="AR165" s="139" t="s">
        <v>147</v>
      </c>
      <c r="AT165" s="139" t="s">
        <v>143</v>
      </c>
      <c r="AU165" s="139" t="s">
        <v>79</v>
      </c>
      <c r="AY165" s="16" t="s">
        <v>140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6" t="s">
        <v>77</v>
      </c>
      <c r="BK165" s="140">
        <f>ROUND(I165*H165,2)</f>
        <v>0</v>
      </c>
      <c r="BL165" s="16" t="s">
        <v>147</v>
      </c>
      <c r="BM165" s="139" t="s">
        <v>859</v>
      </c>
    </row>
    <row r="166" spans="2:65" s="1" customFormat="1" ht="18">
      <c r="B166" s="28"/>
      <c r="D166" s="141" t="s">
        <v>149</v>
      </c>
      <c r="F166" s="142" t="s">
        <v>858</v>
      </c>
      <c r="L166" s="28"/>
      <c r="M166" s="143"/>
      <c r="T166" s="49"/>
      <c r="AT166" s="16" t="s">
        <v>149</v>
      </c>
      <c r="AU166" s="16" t="s">
        <v>79</v>
      </c>
    </row>
    <row r="167" spans="2:65" s="1" customFormat="1" ht="24" customHeight="1">
      <c r="B167" s="127"/>
      <c r="C167" s="128" t="s">
        <v>242</v>
      </c>
      <c r="D167" s="128" t="s">
        <v>143</v>
      </c>
      <c r="E167" s="129" t="s">
        <v>860</v>
      </c>
      <c r="F167" s="130" t="s">
        <v>861</v>
      </c>
      <c r="G167" s="131" t="s">
        <v>219</v>
      </c>
      <c r="H167" s="132">
        <v>1</v>
      </c>
      <c r="I167" s="133"/>
      <c r="J167" s="133">
        <f>ROUND(I167*H167,2)</f>
        <v>0</v>
      </c>
      <c r="K167" s="134"/>
      <c r="L167" s="28"/>
      <c r="M167" s="135" t="s">
        <v>3</v>
      </c>
      <c r="N167" s="136" t="s">
        <v>41</v>
      </c>
      <c r="O167" s="137">
        <v>0</v>
      </c>
      <c r="P167" s="137">
        <f>O167*H167</f>
        <v>0</v>
      </c>
      <c r="Q167" s="137">
        <v>0</v>
      </c>
      <c r="R167" s="137">
        <f>Q167*H167</f>
        <v>0</v>
      </c>
      <c r="S167" s="137">
        <v>0</v>
      </c>
      <c r="T167" s="138">
        <f>S167*H167</f>
        <v>0</v>
      </c>
      <c r="AR167" s="139" t="s">
        <v>147</v>
      </c>
      <c r="AT167" s="139" t="s">
        <v>143</v>
      </c>
      <c r="AU167" s="139" t="s">
        <v>79</v>
      </c>
      <c r="AY167" s="16" t="s">
        <v>140</v>
      </c>
      <c r="BE167" s="140">
        <f>IF(N167="základní",J167,0)</f>
        <v>0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6" t="s">
        <v>77</v>
      </c>
      <c r="BK167" s="140">
        <f>ROUND(I167*H167,2)</f>
        <v>0</v>
      </c>
      <c r="BL167" s="16" t="s">
        <v>147</v>
      </c>
      <c r="BM167" s="139" t="s">
        <v>862</v>
      </c>
    </row>
    <row r="168" spans="2:65" s="1" customFormat="1" ht="18">
      <c r="B168" s="28"/>
      <c r="D168" s="141" t="s">
        <v>149</v>
      </c>
      <c r="F168" s="142" t="s">
        <v>861</v>
      </c>
      <c r="L168" s="28"/>
      <c r="M168" s="143"/>
      <c r="T168" s="49"/>
      <c r="AT168" s="16" t="s">
        <v>149</v>
      </c>
      <c r="AU168" s="16" t="s">
        <v>79</v>
      </c>
    </row>
    <row r="169" spans="2:65" s="1" customFormat="1" ht="24" customHeight="1">
      <c r="B169" s="127"/>
      <c r="C169" s="128" t="s">
        <v>246</v>
      </c>
      <c r="D169" s="128" t="s">
        <v>143</v>
      </c>
      <c r="E169" s="129" t="s">
        <v>863</v>
      </c>
      <c r="F169" s="130" t="s">
        <v>864</v>
      </c>
      <c r="G169" s="131" t="s">
        <v>156</v>
      </c>
      <c r="H169" s="132">
        <v>14</v>
      </c>
      <c r="I169" s="133"/>
      <c r="J169" s="133">
        <f>ROUND(I169*H169,2)</f>
        <v>0</v>
      </c>
      <c r="K169" s="134"/>
      <c r="L169" s="28"/>
      <c r="M169" s="135" t="s">
        <v>3</v>
      </c>
      <c r="N169" s="136" t="s">
        <v>41</v>
      </c>
      <c r="O169" s="137">
        <v>0</v>
      </c>
      <c r="P169" s="137">
        <f>O169*H169</f>
        <v>0</v>
      </c>
      <c r="Q169" s="137">
        <v>0</v>
      </c>
      <c r="R169" s="137">
        <f>Q169*H169</f>
        <v>0</v>
      </c>
      <c r="S169" s="137">
        <v>0</v>
      </c>
      <c r="T169" s="138">
        <f>S169*H169</f>
        <v>0</v>
      </c>
      <c r="AR169" s="139" t="s">
        <v>147</v>
      </c>
      <c r="AT169" s="139" t="s">
        <v>143</v>
      </c>
      <c r="AU169" s="139" t="s">
        <v>79</v>
      </c>
      <c r="AY169" s="16" t="s">
        <v>140</v>
      </c>
      <c r="BE169" s="140">
        <f>IF(N169="základní",J169,0)</f>
        <v>0</v>
      </c>
      <c r="BF169" s="140">
        <f>IF(N169="snížená",J169,0)</f>
        <v>0</v>
      </c>
      <c r="BG169" s="140">
        <f>IF(N169="zákl. přenesená",J169,0)</f>
        <v>0</v>
      </c>
      <c r="BH169" s="140">
        <f>IF(N169="sníž. přenesená",J169,0)</f>
        <v>0</v>
      </c>
      <c r="BI169" s="140">
        <f>IF(N169="nulová",J169,0)</f>
        <v>0</v>
      </c>
      <c r="BJ169" s="16" t="s">
        <v>77</v>
      </c>
      <c r="BK169" s="140">
        <f>ROUND(I169*H169,2)</f>
        <v>0</v>
      </c>
      <c r="BL169" s="16" t="s">
        <v>147</v>
      </c>
      <c r="BM169" s="139" t="s">
        <v>865</v>
      </c>
    </row>
    <row r="170" spans="2:65" s="1" customFormat="1" ht="18">
      <c r="B170" s="28"/>
      <c r="D170" s="141" t="s">
        <v>149</v>
      </c>
      <c r="F170" s="142" t="s">
        <v>864</v>
      </c>
      <c r="L170" s="28"/>
      <c r="M170" s="143"/>
      <c r="T170" s="49"/>
      <c r="AT170" s="16" t="s">
        <v>149</v>
      </c>
      <c r="AU170" s="16" t="s">
        <v>79</v>
      </c>
    </row>
    <row r="171" spans="2:65" s="12" customFormat="1">
      <c r="B171" s="144"/>
      <c r="D171" s="141" t="s">
        <v>151</v>
      </c>
      <c r="E171" s="145" t="s">
        <v>3</v>
      </c>
      <c r="F171" s="146" t="s">
        <v>866</v>
      </c>
      <c r="H171" s="147">
        <v>14</v>
      </c>
      <c r="L171" s="144"/>
      <c r="M171" s="148"/>
      <c r="T171" s="149"/>
      <c r="AT171" s="145" t="s">
        <v>151</v>
      </c>
      <c r="AU171" s="145" t="s">
        <v>79</v>
      </c>
      <c r="AV171" s="12" t="s">
        <v>79</v>
      </c>
      <c r="AW171" s="12" t="s">
        <v>32</v>
      </c>
      <c r="AX171" s="12" t="s">
        <v>70</v>
      </c>
      <c r="AY171" s="145" t="s">
        <v>140</v>
      </c>
    </row>
    <row r="172" spans="2:65" s="13" customFormat="1">
      <c r="B172" s="150"/>
      <c r="D172" s="141" t="s">
        <v>151</v>
      </c>
      <c r="E172" s="151" t="s">
        <v>3</v>
      </c>
      <c r="F172" s="152" t="s">
        <v>152</v>
      </c>
      <c r="H172" s="153">
        <v>14</v>
      </c>
      <c r="L172" s="150"/>
      <c r="M172" s="154"/>
      <c r="T172" s="155"/>
      <c r="AT172" s="151" t="s">
        <v>151</v>
      </c>
      <c r="AU172" s="151" t="s">
        <v>79</v>
      </c>
      <c r="AV172" s="13" t="s">
        <v>147</v>
      </c>
      <c r="AW172" s="13" t="s">
        <v>32</v>
      </c>
      <c r="AX172" s="13" t="s">
        <v>77</v>
      </c>
      <c r="AY172" s="151" t="s">
        <v>140</v>
      </c>
    </row>
    <row r="173" spans="2:65" s="1" customFormat="1" ht="24" customHeight="1">
      <c r="B173" s="127"/>
      <c r="C173" s="128" t="s">
        <v>250</v>
      </c>
      <c r="D173" s="128" t="s">
        <v>143</v>
      </c>
      <c r="E173" s="129" t="s">
        <v>867</v>
      </c>
      <c r="F173" s="130" t="s">
        <v>868</v>
      </c>
      <c r="G173" s="131" t="s">
        <v>156</v>
      </c>
      <c r="H173" s="132">
        <v>15.4</v>
      </c>
      <c r="I173" s="133"/>
      <c r="J173" s="133">
        <f>ROUND(I173*H173,2)</f>
        <v>0</v>
      </c>
      <c r="K173" s="134"/>
      <c r="L173" s="28"/>
      <c r="M173" s="135" t="s">
        <v>3</v>
      </c>
      <c r="N173" s="136" t="s">
        <v>41</v>
      </c>
      <c r="O173" s="137">
        <v>0</v>
      </c>
      <c r="P173" s="137">
        <f>O173*H173</f>
        <v>0</v>
      </c>
      <c r="Q173" s="137">
        <v>0</v>
      </c>
      <c r="R173" s="137">
        <f>Q173*H173</f>
        <v>0</v>
      </c>
      <c r="S173" s="137">
        <v>0</v>
      </c>
      <c r="T173" s="138">
        <f>S173*H173</f>
        <v>0</v>
      </c>
      <c r="AR173" s="139" t="s">
        <v>147</v>
      </c>
      <c r="AT173" s="139" t="s">
        <v>143</v>
      </c>
      <c r="AU173" s="139" t="s">
        <v>79</v>
      </c>
      <c r="AY173" s="16" t="s">
        <v>140</v>
      </c>
      <c r="BE173" s="140">
        <f>IF(N173="základní",J173,0)</f>
        <v>0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6" t="s">
        <v>77</v>
      </c>
      <c r="BK173" s="140">
        <f>ROUND(I173*H173,2)</f>
        <v>0</v>
      </c>
      <c r="BL173" s="16" t="s">
        <v>147</v>
      </c>
      <c r="BM173" s="139" t="s">
        <v>869</v>
      </c>
    </row>
    <row r="174" spans="2:65" s="1" customFormat="1" ht="18">
      <c r="B174" s="28"/>
      <c r="D174" s="141" t="s">
        <v>149</v>
      </c>
      <c r="F174" s="142" t="s">
        <v>868</v>
      </c>
      <c r="L174" s="28"/>
      <c r="M174" s="143"/>
      <c r="T174" s="49"/>
      <c r="AT174" s="16" t="s">
        <v>149</v>
      </c>
      <c r="AU174" s="16" t="s">
        <v>79</v>
      </c>
    </row>
    <row r="175" spans="2:65" s="12" customFormat="1">
      <c r="B175" s="144"/>
      <c r="D175" s="141" t="s">
        <v>151</v>
      </c>
      <c r="E175" s="145" t="s">
        <v>3</v>
      </c>
      <c r="F175" s="146" t="s">
        <v>870</v>
      </c>
      <c r="H175" s="147">
        <v>15.4</v>
      </c>
      <c r="L175" s="144"/>
      <c r="M175" s="148"/>
      <c r="T175" s="149"/>
      <c r="AT175" s="145" t="s">
        <v>151</v>
      </c>
      <c r="AU175" s="145" t="s">
        <v>79</v>
      </c>
      <c r="AV175" s="12" t="s">
        <v>79</v>
      </c>
      <c r="AW175" s="12" t="s">
        <v>32</v>
      </c>
      <c r="AX175" s="12" t="s">
        <v>70</v>
      </c>
      <c r="AY175" s="145" t="s">
        <v>140</v>
      </c>
    </row>
    <row r="176" spans="2:65" s="13" customFormat="1">
      <c r="B176" s="150"/>
      <c r="D176" s="141" t="s">
        <v>151</v>
      </c>
      <c r="E176" s="151" t="s">
        <v>3</v>
      </c>
      <c r="F176" s="152" t="s">
        <v>152</v>
      </c>
      <c r="H176" s="153">
        <v>15.4</v>
      </c>
      <c r="L176" s="150"/>
      <c r="M176" s="154"/>
      <c r="T176" s="155"/>
      <c r="AT176" s="151" t="s">
        <v>151</v>
      </c>
      <c r="AU176" s="151" t="s">
        <v>79</v>
      </c>
      <c r="AV176" s="13" t="s">
        <v>147</v>
      </c>
      <c r="AW176" s="13" t="s">
        <v>32</v>
      </c>
      <c r="AX176" s="13" t="s">
        <v>77</v>
      </c>
      <c r="AY176" s="151" t="s">
        <v>140</v>
      </c>
    </row>
    <row r="177" spans="2:65" s="1" customFormat="1" ht="24" customHeight="1">
      <c r="B177" s="127"/>
      <c r="C177" s="128" t="s">
        <v>254</v>
      </c>
      <c r="D177" s="128" t="s">
        <v>143</v>
      </c>
      <c r="E177" s="129" t="s">
        <v>871</v>
      </c>
      <c r="F177" s="130" t="s">
        <v>872</v>
      </c>
      <c r="G177" s="131" t="s">
        <v>156</v>
      </c>
      <c r="H177" s="132">
        <v>2.1</v>
      </c>
      <c r="I177" s="133"/>
      <c r="J177" s="133">
        <f>ROUND(I177*H177,2)</f>
        <v>0</v>
      </c>
      <c r="K177" s="134"/>
      <c r="L177" s="28"/>
      <c r="M177" s="135" t="s">
        <v>3</v>
      </c>
      <c r="N177" s="136" t="s">
        <v>41</v>
      </c>
      <c r="O177" s="137">
        <v>0</v>
      </c>
      <c r="P177" s="137">
        <f>O177*H177</f>
        <v>0</v>
      </c>
      <c r="Q177" s="137">
        <v>0</v>
      </c>
      <c r="R177" s="137">
        <f>Q177*H177</f>
        <v>0</v>
      </c>
      <c r="S177" s="137">
        <v>0</v>
      </c>
      <c r="T177" s="138">
        <f>S177*H177</f>
        <v>0</v>
      </c>
      <c r="AR177" s="139" t="s">
        <v>147</v>
      </c>
      <c r="AT177" s="139" t="s">
        <v>143</v>
      </c>
      <c r="AU177" s="139" t="s">
        <v>79</v>
      </c>
      <c r="AY177" s="16" t="s">
        <v>140</v>
      </c>
      <c r="BE177" s="140">
        <f>IF(N177="základní",J177,0)</f>
        <v>0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6" t="s">
        <v>77</v>
      </c>
      <c r="BK177" s="140">
        <f>ROUND(I177*H177,2)</f>
        <v>0</v>
      </c>
      <c r="BL177" s="16" t="s">
        <v>147</v>
      </c>
      <c r="BM177" s="139" t="s">
        <v>873</v>
      </c>
    </row>
    <row r="178" spans="2:65" s="1" customFormat="1" ht="18">
      <c r="B178" s="28"/>
      <c r="D178" s="141" t="s">
        <v>149</v>
      </c>
      <c r="F178" s="142" t="s">
        <v>872</v>
      </c>
      <c r="L178" s="28"/>
      <c r="M178" s="143"/>
      <c r="T178" s="49"/>
      <c r="AT178" s="16" t="s">
        <v>149</v>
      </c>
      <c r="AU178" s="16" t="s">
        <v>79</v>
      </c>
    </row>
    <row r="179" spans="2:65" s="12" customFormat="1">
      <c r="B179" s="144"/>
      <c r="D179" s="141" t="s">
        <v>151</v>
      </c>
      <c r="E179" s="145" t="s">
        <v>3</v>
      </c>
      <c r="F179" s="146" t="s">
        <v>874</v>
      </c>
      <c r="H179" s="147">
        <v>2.1</v>
      </c>
      <c r="L179" s="144"/>
      <c r="M179" s="148"/>
      <c r="T179" s="149"/>
      <c r="AT179" s="145" t="s">
        <v>151</v>
      </c>
      <c r="AU179" s="145" t="s">
        <v>79</v>
      </c>
      <c r="AV179" s="12" t="s">
        <v>79</v>
      </c>
      <c r="AW179" s="12" t="s">
        <v>32</v>
      </c>
      <c r="AX179" s="12" t="s">
        <v>70</v>
      </c>
      <c r="AY179" s="145" t="s">
        <v>140</v>
      </c>
    </row>
    <row r="180" spans="2:65" s="13" customFormat="1">
      <c r="B180" s="150"/>
      <c r="D180" s="141" t="s">
        <v>151</v>
      </c>
      <c r="E180" s="151" t="s">
        <v>3</v>
      </c>
      <c r="F180" s="152" t="s">
        <v>152</v>
      </c>
      <c r="H180" s="153">
        <v>2.1</v>
      </c>
      <c r="L180" s="150"/>
      <c r="M180" s="154"/>
      <c r="T180" s="155"/>
      <c r="AT180" s="151" t="s">
        <v>151</v>
      </c>
      <c r="AU180" s="151" t="s">
        <v>79</v>
      </c>
      <c r="AV180" s="13" t="s">
        <v>147</v>
      </c>
      <c r="AW180" s="13" t="s">
        <v>32</v>
      </c>
      <c r="AX180" s="13" t="s">
        <v>77</v>
      </c>
      <c r="AY180" s="151" t="s">
        <v>140</v>
      </c>
    </row>
    <row r="181" spans="2:65" s="1" customFormat="1" ht="24" customHeight="1">
      <c r="B181" s="127"/>
      <c r="C181" s="128" t="s">
        <v>257</v>
      </c>
      <c r="D181" s="128" t="s">
        <v>143</v>
      </c>
      <c r="E181" s="129" t="s">
        <v>875</v>
      </c>
      <c r="F181" s="130" t="s">
        <v>876</v>
      </c>
      <c r="G181" s="131" t="s">
        <v>219</v>
      </c>
      <c r="H181" s="132">
        <v>1</v>
      </c>
      <c r="I181" s="133"/>
      <c r="J181" s="133">
        <f>ROUND(I181*H181,2)</f>
        <v>0</v>
      </c>
      <c r="K181" s="134"/>
      <c r="L181" s="28"/>
      <c r="M181" s="135" t="s">
        <v>3</v>
      </c>
      <c r="N181" s="136" t="s">
        <v>41</v>
      </c>
      <c r="O181" s="137">
        <v>0</v>
      </c>
      <c r="P181" s="137">
        <f>O181*H181</f>
        <v>0</v>
      </c>
      <c r="Q181" s="137">
        <v>0</v>
      </c>
      <c r="R181" s="137">
        <f>Q181*H181</f>
        <v>0</v>
      </c>
      <c r="S181" s="137">
        <v>0</v>
      </c>
      <c r="T181" s="138">
        <f>S181*H181</f>
        <v>0</v>
      </c>
      <c r="AR181" s="139" t="s">
        <v>147</v>
      </c>
      <c r="AT181" s="139" t="s">
        <v>143</v>
      </c>
      <c r="AU181" s="139" t="s">
        <v>79</v>
      </c>
      <c r="AY181" s="16" t="s">
        <v>140</v>
      </c>
      <c r="BE181" s="140">
        <f>IF(N181="základní",J181,0)</f>
        <v>0</v>
      </c>
      <c r="BF181" s="140">
        <f>IF(N181="snížená",J181,0)</f>
        <v>0</v>
      </c>
      <c r="BG181" s="140">
        <f>IF(N181="zákl. přenesená",J181,0)</f>
        <v>0</v>
      </c>
      <c r="BH181" s="140">
        <f>IF(N181="sníž. přenesená",J181,0)</f>
        <v>0</v>
      </c>
      <c r="BI181" s="140">
        <f>IF(N181="nulová",J181,0)</f>
        <v>0</v>
      </c>
      <c r="BJ181" s="16" t="s">
        <v>77</v>
      </c>
      <c r="BK181" s="140">
        <f>ROUND(I181*H181,2)</f>
        <v>0</v>
      </c>
      <c r="BL181" s="16" t="s">
        <v>147</v>
      </c>
      <c r="BM181" s="139" t="s">
        <v>877</v>
      </c>
    </row>
    <row r="182" spans="2:65" s="1" customFormat="1">
      <c r="B182" s="28"/>
      <c r="D182" s="141" t="s">
        <v>149</v>
      </c>
      <c r="F182" s="142" t="s">
        <v>876</v>
      </c>
      <c r="L182" s="28"/>
      <c r="M182" s="143"/>
      <c r="T182" s="49"/>
      <c r="AT182" s="16" t="s">
        <v>149</v>
      </c>
      <c r="AU182" s="16" t="s">
        <v>79</v>
      </c>
    </row>
    <row r="183" spans="2:65" s="1" customFormat="1" ht="24" customHeight="1">
      <c r="B183" s="127"/>
      <c r="C183" s="128" t="s">
        <v>260</v>
      </c>
      <c r="D183" s="128" t="s">
        <v>143</v>
      </c>
      <c r="E183" s="129" t="s">
        <v>878</v>
      </c>
      <c r="F183" s="130" t="s">
        <v>879</v>
      </c>
      <c r="G183" s="131" t="s">
        <v>219</v>
      </c>
      <c r="H183" s="132">
        <v>1</v>
      </c>
      <c r="I183" s="133"/>
      <c r="J183" s="133">
        <f>ROUND(I183*H183,2)</f>
        <v>0</v>
      </c>
      <c r="K183" s="134"/>
      <c r="L183" s="28"/>
      <c r="M183" s="135" t="s">
        <v>3</v>
      </c>
      <c r="N183" s="136" t="s">
        <v>41</v>
      </c>
      <c r="O183" s="137">
        <v>0</v>
      </c>
      <c r="P183" s="137">
        <f>O183*H183</f>
        <v>0</v>
      </c>
      <c r="Q183" s="137">
        <v>0</v>
      </c>
      <c r="R183" s="137">
        <f>Q183*H183</f>
        <v>0</v>
      </c>
      <c r="S183" s="137">
        <v>0</v>
      </c>
      <c r="T183" s="138">
        <f>S183*H183</f>
        <v>0</v>
      </c>
      <c r="AR183" s="139" t="s">
        <v>147</v>
      </c>
      <c r="AT183" s="139" t="s">
        <v>143</v>
      </c>
      <c r="AU183" s="139" t="s">
        <v>79</v>
      </c>
      <c r="AY183" s="16" t="s">
        <v>140</v>
      </c>
      <c r="BE183" s="140">
        <f>IF(N183="základní",J183,0)</f>
        <v>0</v>
      </c>
      <c r="BF183" s="140">
        <f>IF(N183="snížená",J183,0)</f>
        <v>0</v>
      </c>
      <c r="BG183" s="140">
        <f>IF(N183="zákl. přenesená",J183,0)</f>
        <v>0</v>
      </c>
      <c r="BH183" s="140">
        <f>IF(N183="sníž. přenesená",J183,0)</f>
        <v>0</v>
      </c>
      <c r="BI183" s="140">
        <f>IF(N183="nulová",J183,0)</f>
        <v>0</v>
      </c>
      <c r="BJ183" s="16" t="s">
        <v>77</v>
      </c>
      <c r="BK183" s="140">
        <f>ROUND(I183*H183,2)</f>
        <v>0</v>
      </c>
      <c r="BL183" s="16" t="s">
        <v>147</v>
      </c>
      <c r="BM183" s="139" t="s">
        <v>880</v>
      </c>
    </row>
    <row r="184" spans="2:65" s="1" customFormat="1" ht="18">
      <c r="B184" s="28"/>
      <c r="D184" s="141" t="s">
        <v>149</v>
      </c>
      <c r="F184" s="142" t="s">
        <v>879</v>
      </c>
      <c r="L184" s="28"/>
      <c r="M184" s="143"/>
      <c r="T184" s="49"/>
      <c r="AT184" s="16" t="s">
        <v>149</v>
      </c>
      <c r="AU184" s="16" t="s">
        <v>79</v>
      </c>
    </row>
    <row r="185" spans="2:65" s="1" customFormat="1" ht="24" customHeight="1">
      <c r="B185" s="127"/>
      <c r="C185" s="128" t="s">
        <v>264</v>
      </c>
      <c r="D185" s="128" t="s">
        <v>143</v>
      </c>
      <c r="E185" s="129" t="s">
        <v>881</v>
      </c>
      <c r="F185" s="130" t="s">
        <v>882</v>
      </c>
      <c r="G185" s="131" t="s">
        <v>219</v>
      </c>
      <c r="H185" s="132">
        <v>1</v>
      </c>
      <c r="I185" s="133"/>
      <c r="J185" s="133">
        <f>ROUND(I185*H185,2)</f>
        <v>0</v>
      </c>
      <c r="K185" s="134"/>
      <c r="L185" s="28"/>
      <c r="M185" s="135" t="s">
        <v>3</v>
      </c>
      <c r="N185" s="136" t="s">
        <v>41</v>
      </c>
      <c r="O185" s="137">
        <v>0</v>
      </c>
      <c r="P185" s="137">
        <f>O185*H185</f>
        <v>0</v>
      </c>
      <c r="Q185" s="137">
        <v>0</v>
      </c>
      <c r="R185" s="137">
        <f>Q185*H185</f>
        <v>0</v>
      </c>
      <c r="S185" s="137">
        <v>0</v>
      </c>
      <c r="T185" s="138">
        <f>S185*H185</f>
        <v>0</v>
      </c>
      <c r="AR185" s="139" t="s">
        <v>147</v>
      </c>
      <c r="AT185" s="139" t="s">
        <v>143</v>
      </c>
      <c r="AU185" s="139" t="s">
        <v>79</v>
      </c>
      <c r="AY185" s="16" t="s">
        <v>140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6" t="s">
        <v>77</v>
      </c>
      <c r="BK185" s="140">
        <f>ROUND(I185*H185,2)</f>
        <v>0</v>
      </c>
      <c r="BL185" s="16" t="s">
        <v>147</v>
      </c>
      <c r="BM185" s="139" t="s">
        <v>883</v>
      </c>
    </row>
    <row r="186" spans="2:65" s="1" customFormat="1" ht="18">
      <c r="B186" s="28"/>
      <c r="D186" s="141" t="s">
        <v>149</v>
      </c>
      <c r="F186" s="142" t="s">
        <v>882</v>
      </c>
      <c r="L186" s="28"/>
      <c r="M186" s="143"/>
      <c r="T186" s="49"/>
      <c r="AT186" s="16" t="s">
        <v>149</v>
      </c>
      <c r="AU186" s="16" t="s">
        <v>79</v>
      </c>
    </row>
    <row r="187" spans="2:65" s="1" customFormat="1" ht="24" customHeight="1">
      <c r="B187" s="127"/>
      <c r="C187" s="128" t="s">
        <v>268</v>
      </c>
      <c r="D187" s="128" t="s">
        <v>143</v>
      </c>
      <c r="E187" s="129" t="s">
        <v>884</v>
      </c>
      <c r="F187" s="130" t="s">
        <v>885</v>
      </c>
      <c r="G187" s="131" t="s">
        <v>156</v>
      </c>
      <c r="H187" s="132">
        <v>33</v>
      </c>
      <c r="I187" s="133"/>
      <c r="J187" s="133">
        <f>ROUND(I187*H187,2)</f>
        <v>0</v>
      </c>
      <c r="K187" s="134"/>
      <c r="L187" s="28"/>
      <c r="M187" s="135" t="s">
        <v>3</v>
      </c>
      <c r="N187" s="136" t="s">
        <v>41</v>
      </c>
      <c r="O187" s="137">
        <v>0</v>
      </c>
      <c r="P187" s="137">
        <f>O187*H187</f>
        <v>0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AR187" s="139" t="s">
        <v>147</v>
      </c>
      <c r="AT187" s="139" t="s">
        <v>143</v>
      </c>
      <c r="AU187" s="139" t="s">
        <v>79</v>
      </c>
      <c r="AY187" s="16" t="s">
        <v>140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6" t="s">
        <v>77</v>
      </c>
      <c r="BK187" s="140">
        <f>ROUND(I187*H187,2)</f>
        <v>0</v>
      </c>
      <c r="BL187" s="16" t="s">
        <v>147</v>
      </c>
      <c r="BM187" s="139" t="s">
        <v>886</v>
      </c>
    </row>
    <row r="188" spans="2:65" s="1" customFormat="1" ht="18">
      <c r="B188" s="28"/>
      <c r="D188" s="141" t="s">
        <v>149</v>
      </c>
      <c r="F188" s="142" t="s">
        <v>885</v>
      </c>
      <c r="L188" s="28"/>
      <c r="M188" s="143"/>
      <c r="T188" s="49"/>
      <c r="AT188" s="16" t="s">
        <v>149</v>
      </c>
      <c r="AU188" s="16" t="s">
        <v>79</v>
      </c>
    </row>
    <row r="189" spans="2:65" s="12" customFormat="1">
      <c r="B189" s="144"/>
      <c r="D189" s="141" t="s">
        <v>151</v>
      </c>
      <c r="E189" s="145" t="s">
        <v>3</v>
      </c>
      <c r="F189" s="146" t="s">
        <v>887</v>
      </c>
      <c r="H189" s="147">
        <v>33</v>
      </c>
      <c r="L189" s="144"/>
      <c r="M189" s="148"/>
      <c r="T189" s="149"/>
      <c r="AT189" s="145" t="s">
        <v>151</v>
      </c>
      <c r="AU189" s="145" t="s">
        <v>79</v>
      </c>
      <c r="AV189" s="12" t="s">
        <v>79</v>
      </c>
      <c r="AW189" s="12" t="s">
        <v>32</v>
      </c>
      <c r="AX189" s="12" t="s">
        <v>70</v>
      </c>
      <c r="AY189" s="145" t="s">
        <v>140</v>
      </c>
    </row>
    <row r="190" spans="2:65" s="13" customFormat="1">
      <c r="B190" s="150"/>
      <c r="D190" s="141" t="s">
        <v>151</v>
      </c>
      <c r="E190" s="151" t="s">
        <v>3</v>
      </c>
      <c r="F190" s="152" t="s">
        <v>152</v>
      </c>
      <c r="H190" s="153">
        <v>33</v>
      </c>
      <c r="L190" s="150"/>
      <c r="M190" s="154"/>
      <c r="T190" s="155"/>
      <c r="AT190" s="151" t="s">
        <v>151</v>
      </c>
      <c r="AU190" s="151" t="s">
        <v>79</v>
      </c>
      <c r="AV190" s="13" t="s">
        <v>147</v>
      </c>
      <c r="AW190" s="13" t="s">
        <v>32</v>
      </c>
      <c r="AX190" s="13" t="s">
        <v>77</v>
      </c>
      <c r="AY190" s="151" t="s">
        <v>140</v>
      </c>
    </row>
    <row r="191" spans="2:65" s="1" customFormat="1" ht="24" customHeight="1">
      <c r="B191" s="127"/>
      <c r="C191" s="128" t="s">
        <v>271</v>
      </c>
      <c r="D191" s="128" t="s">
        <v>143</v>
      </c>
      <c r="E191" s="129" t="s">
        <v>888</v>
      </c>
      <c r="F191" s="130" t="s">
        <v>889</v>
      </c>
      <c r="G191" s="131" t="s">
        <v>156</v>
      </c>
      <c r="H191" s="132">
        <v>646.96</v>
      </c>
      <c r="I191" s="133"/>
      <c r="J191" s="133">
        <f>ROUND(I191*H191,2)</f>
        <v>0</v>
      </c>
      <c r="K191" s="134"/>
      <c r="L191" s="28"/>
      <c r="M191" s="135" t="s">
        <v>3</v>
      </c>
      <c r="N191" s="136" t="s">
        <v>41</v>
      </c>
      <c r="O191" s="137">
        <v>0.38</v>
      </c>
      <c r="P191" s="137">
        <f>O191*H191</f>
        <v>245.84480000000002</v>
      </c>
      <c r="Q191" s="137">
        <v>2.1000000000000001E-2</v>
      </c>
      <c r="R191" s="137">
        <f>Q191*H191</f>
        <v>13.586160000000001</v>
      </c>
      <c r="S191" s="137">
        <v>0</v>
      </c>
      <c r="T191" s="138">
        <f>S191*H191</f>
        <v>0</v>
      </c>
      <c r="AR191" s="139" t="s">
        <v>147</v>
      </c>
      <c r="AT191" s="139" t="s">
        <v>143</v>
      </c>
      <c r="AU191" s="139" t="s">
        <v>79</v>
      </c>
      <c r="AY191" s="16" t="s">
        <v>140</v>
      </c>
      <c r="BE191" s="140">
        <f>IF(N191="základní",J191,0)</f>
        <v>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6" t="s">
        <v>77</v>
      </c>
      <c r="BK191" s="140">
        <f>ROUND(I191*H191,2)</f>
        <v>0</v>
      </c>
      <c r="BL191" s="16" t="s">
        <v>147</v>
      </c>
      <c r="BM191" s="139" t="s">
        <v>890</v>
      </c>
    </row>
    <row r="192" spans="2:65" s="1" customFormat="1" ht="18">
      <c r="B192" s="28"/>
      <c r="D192" s="141" t="s">
        <v>149</v>
      </c>
      <c r="F192" s="142" t="s">
        <v>891</v>
      </c>
      <c r="L192" s="28"/>
      <c r="M192" s="143"/>
      <c r="T192" s="49"/>
      <c r="AT192" s="16" t="s">
        <v>149</v>
      </c>
      <c r="AU192" s="16" t="s">
        <v>79</v>
      </c>
    </row>
    <row r="193" spans="2:65" s="12" customFormat="1" ht="20">
      <c r="B193" s="144"/>
      <c r="D193" s="141" t="s">
        <v>151</v>
      </c>
      <c r="E193" s="145" t="s">
        <v>3</v>
      </c>
      <c r="F193" s="146" t="s">
        <v>892</v>
      </c>
      <c r="H193" s="147">
        <v>690.44</v>
      </c>
      <c r="L193" s="144"/>
      <c r="M193" s="148"/>
      <c r="T193" s="149"/>
      <c r="AT193" s="145" t="s">
        <v>151</v>
      </c>
      <c r="AU193" s="145" t="s">
        <v>79</v>
      </c>
      <c r="AV193" s="12" t="s">
        <v>79</v>
      </c>
      <c r="AW193" s="12" t="s">
        <v>32</v>
      </c>
      <c r="AX193" s="12" t="s">
        <v>70</v>
      </c>
      <c r="AY193" s="145" t="s">
        <v>140</v>
      </c>
    </row>
    <row r="194" spans="2:65" s="12" customFormat="1">
      <c r="B194" s="144"/>
      <c r="D194" s="141" t="s">
        <v>151</v>
      </c>
      <c r="E194" s="145" t="s">
        <v>3</v>
      </c>
      <c r="F194" s="146" t="s">
        <v>893</v>
      </c>
      <c r="H194" s="147">
        <v>-43.48</v>
      </c>
      <c r="L194" s="144"/>
      <c r="M194" s="148"/>
      <c r="T194" s="149"/>
      <c r="AT194" s="145" t="s">
        <v>151</v>
      </c>
      <c r="AU194" s="145" t="s">
        <v>79</v>
      </c>
      <c r="AV194" s="12" t="s">
        <v>79</v>
      </c>
      <c r="AW194" s="12" t="s">
        <v>32</v>
      </c>
      <c r="AX194" s="12" t="s">
        <v>70</v>
      </c>
      <c r="AY194" s="145" t="s">
        <v>140</v>
      </c>
    </row>
    <row r="195" spans="2:65" s="13" customFormat="1">
      <c r="B195" s="150"/>
      <c r="D195" s="141" t="s">
        <v>151</v>
      </c>
      <c r="E195" s="151" t="s">
        <v>3</v>
      </c>
      <c r="F195" s="152" t="s">
        <v>152</v>
      </c>
      <c r="H195" s="153">
        <v>646.96</v>
      </c>
      <c r="L195" s="150"/>
      <c r="M195" s="154"/>
      <c r="T195" s="155"/>
      <c r="AT195" s="151" t="s">
        <v>151</v>
      </c>
      <c r="AU195" s="151" t="s">
        <v>79</v>
      </c>
      <c r="AV195" s="13" t="s">
        <v>147</v>
      </c>
      <c r="AW195" s="13" t="s">
        <v>32</v>
      </c>
      <c r="AX195" s="13" t="s">
        <v>77</v>
      </c>
      <c r="AY195" s="151" t="s">
        <v>140</v>
      </c>
    </row>
    <row r="196" spans="2:65" s="1" customFormat="1" ht="24" customHeight="1">
      <c r="B196" s="127"/>
      <c r="C196" s="128" t="s">
        <v>274</v>
      </c>
      <c r="D196" s="128" t="s">
        <v>143</v>
      </c>
      <c r="E196" s="129" t="s">
        <v>894</v>
      </c>
      <c r="F196" s="130" t="s">
        <v>895</v>
      </c>
      <c r="G196" s="131" t="s">
        <v>156</v>
      </c>
      <c r="H196" s="132">
        <v>646.96</v>
      </c>
      <c r="I196" s="133"/>
      <c r="J196" s="133">
        <f>ROUND(I196*H196,2)</f>
        <v>0</v>
      </c>
      <c r="K196" s="134"/>
      <c r="L196" s="28"/>
      <c r="M196" s="135" t="s">
        <v>3</v>
      </c>
      <c r="N196" s="136" t="s">
        <v>41</v>
      </c>
      <c r="O196" s="137">
        <v>0.252</v>
      </c>
      <c r="P196" s="137">
        <f>O196*H196</f>
        <v>163.03392000000002</v>
      </c>
      <c r="Q196" s="137">
        <v>4.0000000000000001E-3</v>
      </c>
      <c r="R196" s="137">
        <f>Q196*H196</f>
        <v>2.5878400000000004</v>
      </c>
      <c r="S196" s="137">
        <v>0</v>
      </c>
      <c r="T196" s="138">
        <f>S196*H196</f>
        <v>0</v>
      </c>
      <c r="AR196" s="139" t="s">
        <v>147</v>
      </c>
      <c r="AT196" s="139" t="s">
        <v>143</v>
      </c>
      <c r="AU196" s="139" t="s">
        <v>79</v>
      </c>
      <c r="AY196" s="16" t="s">
        <v>140</v>
      </c>
      <c r="BE196" s="140">
        <f>IF(N196="základní",J196,0)</f>
        <v>0</v>
      </c>
      <c r="BF196" s="140">
        <f>IF(N196="snížená",J196,0)</f>
        <v>0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6" t="s">
        <v>77</v>
      </c>
      <c r="BK196" s="140">
        <f>ROUND(I196*H196,2)</f>
        <v>0</v>
      </c>
      <c r="BL196" s="16" t="s">
        <v>147</v>
      </c>
      <c r="BM196" s="139" t="s">
        <v>896</v>
      </c>
    </row>
    <row r="197" spans="2:65" s="1" customFormat="1">
      <c r="B197" s="28"/>
      <c r="D197" s="141" t="s">
        <v>149</v>
      </c>
      <c r="F197" s="142" t="s">
        <v>897</v>
      </c>
      <c r="L197" s="28"/>
      <c r="M197" s="143"/>
      <c r="T197" s="49"/>
      <c r="AT197" s="16" t="s">
        <v>149</v>
      </c>
      <c r="AU197" s="16" t="s">
        <v>79</v>
      </c>
    </row>
    <row r="198" spans="2:65" s="12" customFormat="1" ht="20">
      <c r="B198" s="144"/>
      <c r="D198" s="141" t="s">
        <v>151</v>
      </c>
      <c r="E198" s="145" t="s">
        <v>3</v>
      </c>
      <c r="F198" s="146" t="s">
        <v>892</v>
      </c>
      <c r="H198" s="147">
        <v>690.44</v>
      </c>
      <c r="L198" s="144"/>
      <c r="M198" s="148"/>
      <c r="T198" s="149"/>
      <c r="AT198" s="145" t="s">
        <v>151</v>
      </c>
      <c r="AU198" s="145" t="s">
        <v>79</v>
      </c>
      <c r="AV198" s="12" t="s">
        <v>79</v>
      </c>
      <c r="AW198" s="12" t="s">
        <v>32</v>
      </c>
      <c r="AX198" s="12" t="s">
        <v>70</v>
      </c>
      <c r="AY198" s="145" t="s">
        <v>140</v>
      </c>
    </row>
    <row r="199" spans="2:65" s="12" customFormat="1">
      <c r="B199" s="144"/>
      <c r="D199" s="141" t="s">
        <v>151</v>
      </c>
      <c r="E199" s="145" t="s">
        <v>3</v>
      </c>
      <c r="F199" s="146" t="s">
        <v>893</v>
      </c>
      <c r="H199" s="147">
        <v>-43.48</v>
      </c>
      <c r="L199" s="144"/>
      <c r="M199" s="148"/>
      <c r="T199" s="149"/>
      <c r="AT199" s="145" t="s">
        <v>151</v>
      </c>
      <c r="AU199" s="145" t="s">
        <v>79</v>
      </c>
      <c r="AV199" s="12" t="s">
        <v>79</v>
      </c>
      <c r="AW199" s="12" t="s">
        <v>32</v>
      </c>
      <c r="AX199" s="12" t="s">
        <v>70</v>
      </c>
      <c r="AY199" s="145" t="s">
        <v>140</v>
      </c>
    </row>
    <row r="200" spans="2:65" s="13" customFormat="1">
      <c r="B200" s="150"/>
      <c r="D200" s="141" t="s">
        <v>151</v>
      </c>
      <c r="E200" s="151" t="s">
        <v>3</v>
      </c>
      <c r="F200" s="152" t="s">
        <v>152</v>
      </c>
      <c r="H200" s="153">
        <v>646.96</v>
      </c>
      <c r="L200" s="150"/>
      <c r="M200" s="154"/>
      <c r="T200" s="155"/>
      <c r="AT200" s="151" t="s">
        <v>151</v>
      </c>
      <c r="AU200" s="151" t="s">
        <v>79</v>
      </c>
      <c r="AV200" s="13" t="s">
        <v>147</v>
      </c>
      <c r="AW200" s="13" t="s">
        <v>32</v>
      </c>
      <c r="AX200" s="13" t="s">
        <v>77</v>
      </c>
      <c r="AY200" s="151" t="s">
        <v>140</v>
      </c>
    </row>
    <row r="201" spans="2:65" s="1" customFormat="1" ht="24" customHeight="1">
      <c r="B201" s="127"/>
      <c r="C201" s="128" t="s">
        <v>281</v>
      </c>
      <c r="D201" s="128" t="s">
        <v>143</v>
      </c>
      <c r="E201" s="129" t="s">
        <v>898</v>
      </c>
      <c r="F201" s="130" t="s">
        <v>899</v>
      </c>
      <c r="G201" s="131" t="s">
        <v>156</v>
      </c>
      <c r="H201" s="132">
        <v>1293.92</v>
      </c>
      <c r="I201" s="133"/>
      <c r="J201" s="133">
        <f>ROUND(I201*H201,2)</f>
        <v>0</v>
      </c>
      <c r="K201" s="134"/>
      <c r="L201" s="28"/>
      <c r="M201" s="135" t="s">
        <v>3</v>
      </c>
      <c r="N201" s="136" t="s">
        <v>41</v>
      </c>
      <c r="O201" s="137">
        <v>0.09</v>
      </c>
      <c r="P201" s="137">
        <f>O201*H201</f>
        <v>116.4528</v>
      </c>
      <c r="Q201" s="137">
        <v>7.0000000000000001E-3</v>
      </c>
      <c r="R201" s="137">
        <f>Q201*H201</f>
        <v>9.0574400000000015</v>
      </c>
      <c r="S201" s="137">
        <v>0</v>
      </c>
      <c r="T201" s="138">
        <f>S201*H201</f>
        <v>0</v>
      </c>
      <c r="AR201" s="139" t="s">
        <v>147</v>
      </c>
      <c r="AT201" s="139" t="s">
        <v>143</v>
      </c>
      <c r="AU201" s="139" t="s">
        <v>79</v>
      </c>
      <c r="AY201" s="16" t="s">
        <v>140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6" t="s">
        <v>77</v>
      </c>
      <c r="BK201" s="140">
        <f>ROUND(I201*H201,2)</f>
        <v>0</v>
      </c>
      <c r="BL201" s="16" t="s">
        <v>147</v>
      </c>
      <c r="BM201" s="139" t="s">
        <v>900</v>
      </c>
    </row>
    <row r="202" spans="2:65" s="1" customFormat="1" ht="18">
      <c r="B202" s="28"/>
      <c r="D202" s="141" t="s">
        <v>149</v>
      </c>
      <c r="F202" s="142" t="s">
        <v>901</v>
      </c>
      <c r="L202" s="28"/>
      <c r="M202" s="143"/>
      <c r="T202" s="49"/>
      <c r="AT202" s="16" t="s">
        <v>149</v>
      </c>
      <c r="AU202" s="16" t="s">
        <v>79</v>
      </c>
    </row>
    <row r="203" spans="2:65" s="12" customFormat="1" ht="20">
      <c r="B203" s="144"/>
      <c r="D203" s="141" t="s">
        <v>151</v>
      </c>
      <c r="E203" s="145" t="s">
        <v>3</v>
      </c>
      <c r="F203" s="146" t="s">
        <v>892</v>
      </c>
      <c r="H203" s="147">
        <v>690.44</v>
      </c>
      <c r="L203" s="144"/>
      <c r="M203" s="148"/>
      <c r="T203" s="149"/>
      <c r="AT203" s="145" t="s">
        <v>151</v>
      </c>
      <c r="AU203" s="145" t="s">
        <v>79</v>
      </c>
      <c r="AV203" s="12" t="s">
        <v>79</v>
      </c>
      <c r="AW203" s="12" t="s">
        <v>32</v>
      </c>
      <c r="AX203" s="12" t="s">
        <v>70</v>
      </c>
      <c r="AY203" s="145" t="s">
        <v>140</v>
      </c>
    </row>
    <row r="204" spans="2:65" s="12" customFormat="1">
      <c r="B204" s="144"/>
      <c r="D204" s="141" t="s">
        <v>151</v>
      </c>
      <c r="E204" s="145" t="s">
        <v>3</v>
      </c>
      <c r="F204" s="146" t="s">
        <v>893</v>
      </c>
      <c r="H204" s="147">
        <v>-43.48</v>
      </c>
      <c r="L204" s="144"/>
      <c r="M204" s="148"/>
      <c r="T204" s="149"/>
      <c r="AT204" s="145" t="s">
        <v>151</v>
      </c>
      <c r="AU204" s="145" t="s">
        <v>79</v>
      </c>
      <c r="AV204" s="12" t="s">
        <v>79</v>
      </c>
      <c r="AW204" s="12" t="s">
        <v>32</v>
      </c>
      <c r="AX204" s="12" t="s">
        <v>70</v>
      </c>
      <c r="AY204" s="145" t="s">
        <v>140</v>
      </c>
    </row>
    <row r="205" spans="2:65" s="13" customFormat="1">
      <c r="B205" s="150"/>
      <c r="D205" s="141" t="s">
        <v>151</v>
      </c>
      <c r="E205" s="151" t="s">
        <v>3</v>
      </c>
      <c r="F205" s="152" t="s">
        <v>152</v>
      </c>
      <c r="H205" s="153">
        <v>646.96</v>
      </c>
      <c r="L205" s="150"/>
      <c r="M205" s="154"/>
      <c r="T205" s="155"/>
      <c r="AT205" s="151" t="s">
        <v>151</v>
      </c>
      <c r="AU205" s="151" t="s">
        <v>79</v>
      </c>
      <c r="AV205" s="13" t="s">
        <v>147</v>
      </c>
      <c r="AW205" s="13" t="s">
        <v>32</v>
      </c>
      <c r="AX205" s="13" t="s">
        <v>70</v>
      </c>
      <c r="AY205" s="151" t="s">
        <v>140</v>
      </c>
    </row>
    <row r="206" spans="2:65" s="12" customFormat="1">
      <c r="B206" s="144"/>
      <c r="D206" s="141" t="s">
        <v>151</v>
      </c>
      <c r="E206" s="145" t="s">
        <v>3</v>
      </c>
      <c r="F206" s="146" t="s">
        <v>902</v>
      </c>
      <c r="H206" s="147">
        <v>1293.92</v>
      </c>
      <c r="L206" s="144"/>
      <c r="M206" s="148"/>
      <c r="T206" s="149"/>
      <c r="AT206" s="145" t="s">
        <v>151</v>
      </c>
      <c r="AU206" s="145" t="s">
        <v>79</v>
      </c>
      <c r="AV206" s="12" t="s">
        <v>79</v>
      </c>
      <c r="AW206" s="12" t="s">
        <v>32</v>
      </c>
      <c r="AX206" s="12" t="s">
        <v>77</v>
      </c>
      <c r="AY206" s="145" t="s">
        <v>140</v>
      </c>
    </row>
    <row r="207" spans="2:65" s="1" customFormat="1" ht="36" customHeight="1">
      <c r="B207" s="127"/>
      <c r="C207" s="128" t="s">
        <v>287</v>
      </c>
      <c r="D207" s="128" t="s">
        <v>143</v>
      </c>
      <c r="E207" s="129" t="s">
        <v>903</v>
      </c>
      <c r="F207" s="130" t="s">
        <v>904</v>
      </c>
      <c r="G207" s="131" t="s">
        <v>219</v>
      </c>
      <c r="H207" s="132">
        <v>1</v>
      </c>
      <c r="I207" s="133"/>
      <c r="J207" s="133">
        <f>ROUND(I207*H207,2)</f>
        <v>0</v>
      </c>
      <c r="K207" s="134"/>
      <c r="L207" s="28"/>
      <c r="M207" s="135" t="s">
        <v>3</v>
      </c>
      <c r="N207" s="136" t="s">
        <v>41</v>
      </c>
      <c r="O207" s="137">
        <v>0</v>
      </c>
      <c r="P207" s="137">
        <f>O207*H207</f>
        <v>0</v>
      </c>
      <c r="Q207" s="137">
        <v>0</v>
      </c>
      <c r="R207" s="137">
        <f>Q207*H207</f>
        <v>0</v>
      </c>
      <c r="S207" s="137">
        <v>0</v>
      </c>
      <c r="T207" s="138">
        <f>S207*H207</f>
        <v>0</v>
      </c>
      <c r="AR207" s="139" t="s">
        <v>147</v>
      </c>
      <c r="AT207" s="139" t="s">
        <v>143</v>
      </c>
      <c r="AU207" s="139" t="s">
        <v>79</v>
      </c>
      <c r="AY207" s="16" t="s">
        <v>140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6" t="s">
        <v>77</v>
      </c>
      <c r="BK207" s="140">
        <f>ROUND(I207*H207,2)</f>
        <v>0</v>
      </c>
      <c r="BL207" s="16" t="s">
        <v>147</v>
      </c>
      <c r="BM207" s="139" t="s">
        <v>905</v>
      </c>
    </row>
    <row r="208" spans="2:65" s="1" customFormat="1" ht="18">
      <c r="B208" s="28"/>
      <c r="D208" s="141" t="s">
        <v>149</v>
      </c>
      <c r="F208" s="142" t="s">
        <v>904</v>
      </c>
      <c r="L208" s="28"/>
      <c r="M208" s="143"/>
      <c r="T208" s="49"/>
      <c r="AT208" s="16" t="s">
        <v>149</v>
      </c>
      <c r="AU208" s="16" t="s">
        <v>79</v>
      </c>
    </row>
    <row r="209" spans="2:65" s="1" customFormat="1" ht="24" customHeight="1">
      <c r="B209" s="127"/>
      <c r="C209" s="128" t="s">
        <v>293</v>
      </c>
      <c r="D209" s="128" t="s">
        <v>143</v>
      </c>
      <c r="E209" s="129" t="s">
        <v>906</v>
      </c>
      <c r="F209" s="130" t="s">
        <v>907</v>
      </c>
      <c r="G209" s="131" t="s">
        <v>156</v>
      </c>
      <c r="H209" s="132">
        <v>4.0549999999999997</v>
      </c>
      <c r="I209" s="133"/>
      <c r="J209" s="133">
        <f>ROUND(I209*H209,2)</f>
        <v>0</v>
      </c>
      <c r="K209" s="134"/>
      <c r="L209" s="28"/>
      <c r="M209" s="135" t="s">
        <v>3</v>
      </c>
      <c r="N209" s="136" t="s">
        <v>41</v>
      </c>
      <c r="O209" s="137">
        <v>0</v>
      </c>
      <c r="P209" s="137">
        <f>O209*H209</f>
        <v>0</v>
      </c>
      <c r="Q209" s="137">
        <v>0</v>
      </c>
      <c r="R209" s="137">
        <f>Q209*H209</f>
        <v>0</v>
      </c>
      <c r="S209" s="137">
        <v>0</v>
      </c>
      <c r="T209" s="138">
        <f>S209*H209</f>
        <v>0</v>
      </c>
      <c r="AR209" s="139" t="s">
        <v>147</v>
      </c>
      <c r="AT209" s="139" t="s">
        <v>143</v>
      </c>
      <c r="AU209" s="139" t="s">
        <v>79</v>
      </c>
      <c r="AY209" s="16" t="s">
        <v>140</v>
      </c>
      <c r="BE209" s="140">
        <f>IF(N209="základní",J209,0)</f>
        <v>0</v>
      </c>
      <c r="BF209" s="140">
        <f>IF(N209="snížená",J209,0)</f>
        <v>0</v>
      </c>
      <c r="BG209" s="140">
        <f>IF(N209="zákl. přenesená",J209,0)</f>
        <v>0</v>
      </c>
      <c r="BH209" s="140">
        <f>IF(N209="sníž. přenesená",J209,0)</f>
        <v>0</v>
      </c>
      <c r="BI209" s="140">
        <f>IF(N209="nulová",J209,0)</f>
        <v>0</v>
      </c>
      <c r="BJ209" s="16" t="s">
        <v>77</v>
      </c>
      <c r="BK209" s="140">
        <f>ROUND(I209*H209,2)</f>
        <v>0</v>
      </c>
      <c r="BL209" s="16" t="s">
        <v>147</v>
      </c>
      <c r="BM209" s="139" t="s">
        <v>908</v>
      </c>
    </row>
    <row r="210" spans="2:65" s="1" customFormat="1" ht="18">
      <c r="B210" s="28"/>
      <c r="D210" s="141" t="s">
        <v>149</v>
      </c>
      <c r="F210" s="142" t="s">
        <v>907</v>
      </c>
      <c r="L210" s="28"/>
      <c r="M210" s="143"/>
      <c r="T210" s="49"/>
      <c r="AT210" s="16" t="s">
        <v>149</v>
      </c>
      <c r="AU210" s="16" t="s">
        <v>79</v>
      </c>
    </row>
    <row r="211" spans="2:65" s="12" customFormat="1">
      <c r="B211" s="144"/>
      <c r="D211" s="141" t="s">
        <v>151</v>
      </c>
      <c r="E211" s="145" t="s">
        <v>3</v>
      </c>
      <c r="F211" s="146" t="s">
        <v>909</v>
      </c>
      <c r="H211" s="147">
        <v>4.0549999999999997</v>
      </c>
      <c r="L211" s="144"/>
      <c r="M211" s="148"/>
      <c r="T211" s="149"/>
      <c r="AT211" s="145" t="s">
        <v>151</v>
      </c>
      <c r="AU211" s="145" t="s">
        <v>79</v>
      </c>
      <c r="AV211" s="12" t="s">
        <v>79</v>
      </c>
      <c r="AW211" s="12" t="s">
        <v>32</v>
      </c>
      <c r="AX211" s="12" t="s">
        <v>70</v>
      </c>
      <c r="AY211" s="145" t="s">
        <v>140</v>
      </c>
    </row>
    <row r="212" spans="2:65" s="13" customFormat="1">
      <c r="B212" s="150"/>
      <c r="D212" s="141" t="s">
        <v>151</v>
      </c>
      <c r="E212" s="151" t="s">
        <v>3</v>
      </c>
      <c r="F212" s="152" t="s">
        <v>152</v>
      </c>
      <c r="H212" s="153">
        <v>4.0549999999999997</v>
      </c>
      <c r="L212" s="150"/>
      <c r="M212" s="154"/>
      <c r="T212" s="155"/>
      <c r="AT212" s="151" t="s">
        <v>151</v>
      </c>
      <c r="AU212" s="151" t="s">
        <v>79</v>
      </c>
      <c r="AV212" s="13" t="s">
        <v>147</v>
      </c>
      <c r="AW212" s="13" t="s">
        <v>32</v>
      </c>
      <c r="AX212" s="13" t="s">
        <v>77</v>
      </c>
      <c r="AY212" s="151" t="s">
        <v>140</v>
      </c>
    </row>
    <row r="213" spans="2:65" s="11" customFormat="1" ht="22.9" customHeight="1">
      <c r="B213" s="116"/>
      <c r="D213" s="117" t="s">
        <v>69</v>
      </c>
      <c r="E213" s="125" t="s">
        <v>188</v>
      </c>
      <c r="F213" s="125" t="s">
        <v>292</v>
      </c>
      <c r="J213" s="126">
        <f>BK213</f>
        <v>0</v>
      </c>
      <c r="L213" s="116"/>
      <c r="M213" s="120"/>
      <c r="P213" s="121">
        <f>SUM(P214:P253)</f>
        <v>263.96267</v>
      </c>
      <c r="R213" s="121">
        <f>SUM(R214:R253)</f>
        <v>3.3741E-2</v>
      </c>
      <c r="T213" s="122">
        <f>SUM(T214:T253)</f>
        <v>5.7248800000000006</v>
      </c>
      <c r="AR213" s="117" t="s">
        <v>77</v>
      </c>
      <c r="AT213" s="123" t="s">
        <v>69</v>
      </c>
      <c r="AU213" s="123" t="s">
        <v>77</v>
      </c>
      <c r="AY213" s="117" t="s">
        <v>140</v>
      </c>
      <c r="BK213" s="124">
        <f>SUM(BK214:BK253)</f>
        <v>0</v>
      </c>
    </row>
    <row r="214" spans="2:65" s="1" customFormat="1" ht="24" customHeight="1">
      <c r="B214" s="127"/>
      <c r="C214" s="128" t="s">
        <v>299</v>
      </c>
      <c r="D214" s="128" t="s">
        <v>143</v>
      </c>
      <c r="E214" s="129" t="s">
        <v>910</v>
      </c>
      <c r="F214" s="130" t="s">
        <v>911</v>
      </c>
      <c r="G214" s="131" t="s">
        <v>219</v>
      </c>
      <c r="H214" s="132">
        <v>1</v>
      </c>
      <c r="I214" s="133"/>
      <c r="J214" s="133">
        <f>ROUND(I214*H214,2)</f>
        <v>0</v>
      </c>
      <c r="K214" s="134"/>
      <c r="L214" s="28"/>
      <c r="M214" s="135" t="s">
        <v>3</v>
      </c>
      <c r="N214" s="136" t="s">
        <v>41</v>
      </c>
      <c r="O214" s="137">
        <v>0</v>
      </c>
      <c r="P214" s="137">
        <f>O214*H214</f>
        <v>0</v>
      </c>
      <c r="Q214" s="137">
        <v>0</v>
      </c>
      <c r="R214" s="137">
        <f>Q214*H214</f>
        <v>0</v>
      </c>
      <c r="S214" s="137">
        <v>0</v>
      </c>
      <c r="T214" s="138">
        <f>S214*H214</f>
        <v>0</v>
      </c>
      <c r="AR214" s="139" t="s">
        <v>147</v>
      </c>
      <c r="AT214" s="139" t="s">
        <v>143</v>
      </c>
      <c r="AU214" s="139" t="s">
        <v>79</v>
      </c>
      <c r="AY214" s="16" t="s">
        <v>140</v>
      </c>
      <c r="BE214" s="140">
        <f>IF(N214="základní",J214,0)</f>
        <v>0</v>
      </c>
      <c r="BF214" s="140">
        <f>IF(N214="snížená",J214,0)</f>
        <v>0</v>
      </c>
      <c r="BG214" s="140">
        <f>IF(N214="zákl. přenesená",J214,0)</f>
        <v>0</v>
      </c>
      <c r="BH214" s="140">
        <f>IF(N214="sníž. přenesená",J214,0)</f>
        <v>0</v>
      </c>
      <c r="BI214" s="140">
        <f>IF(N214="nulová",J214,0)</f>
        <v>0</v>
      </c>
      <c r="BJ214" s="16" t="s">
        <v>77</v>
      </c>
      <c r="BK214" s="140">
        <f>ROUND(I214*H214,2)</f>
        <v>0</v>
      </c>
      <c r="BL214" s="16" t="s">
        <v>147</v>
      </c>
      <c r="BM214" s="139" t="s">
        <v>912</v>
      </c>
    </row>
    <row r="215" spans="2:65" s="1" customFormat="1">
      <c r="B215" s="28"/>
      <c r="D215" s="141" t="s">
        <v>149</v>
      </c>
      <c r="F215" s="142" t="s">
        <v>913</v>
      </c>
      <c r="L215" s="28"/>
      <c r="M215" s="143"/>
      <c r="T215" s="49"/>
      <c r="AT215" s="16" t="s">
        <v>149</v>
      </c>
      <c r="AU215" s="16" t="s">
        <v>79</v>
      </c>
    </row>
    <row r="216" spans="2:65" s="1" customFormat="1" ht="90">
      <c r="B216" s="28"/>
      <c r="D216" s="141" t="s">
        <v>529</v>
      </c>
      <c r="F216" s="166" t="s">
        <v>914</v>
      </c>
      <c r="L216" s="28"/>
      <c r="M216" s="143"/>
      <c r="T216" s="49"/>
      <c r="AT216" s="16" t="s">
        <v>529</v>
      </c>
      <c r="AU216" s="16" t="s">
        <v>79</v>
      </c>
    </row>
    <row r="217" spans="2:65" s="1" customFormat="1" ht="24" customHeight="1">
      <c r="B217" s="127"/>
      <c r="C217" s="128" t="s">
        <v>304</v>
      </c>
      <c r="D217" s="128" t="s">
        <v>143</v>
      </c>
      <c r="E217" s="129" t="s">
        <v>915</v>
      </c>
      <c r="F217" s="130" t="s">
        <v>916</v>
      </c>
      <c r="G217" s="131" t="s">
        <v>219</v>
      </c>
      <c r="H217" s="132">
        <v>1</v>
      </c>
      <c r="I217" s="133"/>
      <c r="J217" s="133">
        <f>ROUND(I217*H217,2)</f>
        <v>0</v>
      </c>
      <c r="K217" s="134"/>
      <c r="L217" s="28"/>
      <c r="M217" s="135" t="s">
        <v>3</v>
      </c>
      <c r="N217" s="136" t="s">
        <v>41</v>
      </c>
      <c r="O217" s="137">
        <v>0</v>
      </c>
      <c r="P217" s="137">
        <f>O217*H217</f>
        <v>0</v>
      </c>
      <c r="Q217" s="137">
        <v>0</v>
      </c>
      <c r="R217" s="137">
        <f>Q217*H217</f>
        <v>0</v>
      </c>
      <c r="S217" s="137">
        <v>0</v>
      </c>
      <c r="T217" s="138">
        <f>S217*H217</f>
        <v>0</v>
      </c>
      <c r="AR217" s="139" t="s">
        <v>147</v>
      </c>
      <c r="AT217" s="139" t="s">
        <v>143</v>
      </c>
      <c r="AU217" s="139" t="s">
        <v>79</v>
      </c>
      <c r="AY217" s="16" t="s">
        <v>140</v>
      </c>
      <c r="BE217" s="140">
        <f>IF(N217="základní",J217,0)</f>
        <v>0</v>
      </c>
      <c r="BF217" s="140">
        <f>IF(N217="snížená",J217,0)</f>
        <v>0</v>
      </c>
      <c r="BG217" s="140">
        <f>IF(N217="zákl. přenesená",J217,0)</f>
        <v>0</v>
      </c>
      <c r="BH217" s="140">
        <f>IF(N217="sníž. přenesená",J217,0)</f>
        <v>0</v>
      </c>
      <c r="BI217" s="140">
        <f>IF(N217="nulová",J217,0)</f>
        <v>0</v>
      </c>
      <c r="BJ217" s="16" t="s">
        <v>77</v>
      </c>
      <c r="BK217" s="140">
        <f>ROUND(I217*H217,2)</f>
        <v>0</v>
      </c>
      <c r="BL217" s="16" t="s">
        <v>147</v>
      </c>
      <c r="BM217" s="139" t="s">
        <v>917</v>
      </c>
    </row>
    <row r="218" spans="2:65" s="1" customFormat="1">
      <c r="B218" s="28"/>
      <c r="D218" s="141" t="s">
        <v>149</v>
      </c>
      <c r="F218" s="142" t="s">
        <v>918</v>
      </c>
      <c r="L218" s="28"/>
      <c r="M218" s="143"/>
      <c r="T218" s="49"/>
      <c r="AT218" s="16" t="s">
        <v>149</v>
      </c>
      <c r="AU218" s="16" t="s">
        <v>79</v>
      </c>
    </row>
    <row r="219" spans="2:65" s="1" customFormat="1" ht="90">
      <c r="B219" s="28"/>
      <c r="D219" s="141" t="s">
        <v>529</v>
      </c>
      <c r="F219" s="166" t="s">
        <v>914</v>
      </c>
      <c r="L219" s="28"/>
      <c r="M219" s="143"/>
      <c r="T219" s="49"/>
      <c r="AT219" s="16" t="s">
        <v>529</v>
      </c>
      <c r="AU219" s="16" t="s">
        <v>79</v>
      </c>
    </row>
    <row r="220" spans="2:65" s="1" customFormat="1" ht="24" customHeight="1">
      <c r="B220" s="127"/>
      <c r="C220" s="128" t="s">
        <v>309</v>
      </c>
      <c r="D220" s="128" t="s">
        <v>143</v>
      </c>
      <c r="E220" s="129" t="s">
        <v>919</v>
      </c>
      <c r="F220" s="130" t="s">
        <v>920</v>
      </c>
      <c r="G220" s="131" t="s">
        <v>219</v>
      </c>
      <c r="H220" s="132">
        <v>1</v>
      </c>
      <c r="I220" s="133"/>
      <c r="J220" s="133">
        <f>ROUND(I220*H220,2)</f>
        <v>0</v>
      </c>
      <c r="K220" s="134"/>
      <c r="L220" s="28"/>
      <c r="M220" s="135" t="s">
        <v>3</v>
      </c>
      <c r="N220" s="136" t="s">
        <v>41</v>
      </c>
      <c r="O220" s="137">
        <v>0</v>
      </c>
      <c r="P220" s="137">
        <f>O220*H220</f>
        <v>0</v>
      </c>
      <c r="Q220" s="137">
        <v>0</v>
      </c>
      <c r="R220" s="137">
        <f>Q220*H220</f>
        <v>0</v>
      </c>
      <c r="S220" s="137">
        <v>0</v>
      </c>
      <c r="T220" s="138">
        <f>S220*H220</f>
        <v>0</v>
      </c>
      <c r="AR220" s="139" t="s">
        <v>147</v>
      </c>
      <c r="AT220" s="139" t="s">
        <v>143</v>
      </c>
      <c r="AU220" s="139" t="s">
        <v>79</v>
      </c>
      <c r="AY220" s="16" t="s">
        <v>140</v>
      </c>
      <c r="BE220" s="140">
        <f>IF(N220="základní",J220,0)</f>
        <v>0</v>
      </c>
      <c r="BF220" s="140">
        <f>IF(N220="snížená",J220,0)</f>
        <v>0</v>
      </c>
      <c r="BG220" s="140">
        <f>IF(N220="zákl. přenesená",J220,0)</f>
        <v>0</v>
      </c>
      <c r="BH220" s="140">
        <f>IF(N220="sníž. přenesená",J220,0)</f>
        <v>0</v>
      </c>
      <c r="BI220" s="140">
        <f>IF(N220="nulová",J220,0)</f>
        <v>0</v>
      </c>
      <c r="BJ220" s="16" t="s">
        <v>77</v>
      </c>
      <c r="BK220" s="140">
        <f>ROUND(I220*H220,2)</f>
        <v>0</v>
      </c>
      <c r="BL220" s="16" t="s">
        <v>147</v>
      </c>
      <c r="BM220" s="139" t="s">
        <v>921</v>
      </c>
    </row>
    <row r="221" spans="2:65" s="1" customFormat="1">
      <c r="B221" s="28"/>
      <c r="D221" s="141" t="s">
        <v>149</v>
      </c>
      <c r="F221" s="142" t="s">
        <v>922</v>
      </c>
      <c r="L221" s="28"/>
      <c r="M221" s="143"/>
      <c r="T221" s="49"/>
      <c r="AT221" s="16" t="s">
        <v>149</v>
      </c>
      <c r="AU221" s="16" t="s">
        <v>79</v>
      </c>
    </row>
    <row r="222" spans="2:65" s="1" customFormat="1" ht="90">
      <c r="B222" s="28"/>
      <c r="D222" s="141" t="s">
        <v>529</v>
      </c>
      <c r="F222" s="166" t="s">
        <v>914</v>
      </c>
      <c r="L222" s="28"/>
      <c r="M222" s="143"/>
      <c r="T222" s="49"/>
      <c r="AT222" s="16" t="s">
        <v>529</v>
      </c>
      <c r="AU222" s="16" t="s">
        <v>79</v>
      </c>
    </row>
    <row r="223" spans="2:65" s="1" customFormat="1" ht="24" customHeight="1">
      <c r="B223" s="127"/>
      <c r="C223" s="128" t="s">
        <v>314</v>
      </c>
      <c r="D223" s="128" t="s">
        <v>143</v>
      </c>
      <c r="E223" s="129" t="s">
        <v>923</v>
      </c>
      <c r="F223" s="130" t="s">
        <v>924</v>
      </c>
      <c r="G223" s="131" t="s">
        <v>350</v>
      </c>
      <c r="H223" s="132">
        <v>10.68</v>
      </c>
      <c r="I223" s="133"/>
      <c r="J223" s="133">
        <f>ROUND(I223*H223,2)</f>
        <v>0</v>
      </c>
      <c r="K223" s="134"/>
      <c r="L223" s="28"/>
      <c r="M223" s="135" t="s">
        <v>3</v>
      </c>
      <c r="N223" s="136" t="s">
        <v>41</v>
      </c>
      <c r="O223" s="137">
        <v>0.28499999999999998</v>
      </c>
      <c r="P223" s="137">
        <f>O223*H223</f>
        <v>3.0437999999999996</v>
      </c>
      <c r="Q223" s="137">
        <v>0</v>
      </c>
      <c r="R223" s="137">
        <f>Q223*H223</f>
        <v>0</v>
      </c>
      <c r="S223" s="137">
        <v>0.112</v>
      </c>
      <c r="T223" s="138">
        <f>S223*H223</f>
        <v>1.1961599999999999</v>
      </c>
      <c r="AR223" s="139" t="s">
        <v>147</v>
      </c>
      <c r="AT223" s="139" t="s">
        <v>143</v>
      </c>
      <c r="AU223" s="139" t="s">
        <v>79</v>
      </c>
      <c r="AY223" s="16" t="s">
        <v>140</v>
      </c>
      <c r="BE223" s="140">
        <f>IF(N223="základní",J223,0)</f>
        <v>0</v>
      </c>
      <c r="BF223" s="140">
        <f>IF(N223="snížená",J223,0)</f>
        <v>0</v>
      </c>
      <c r="BG223" s="140">
        <f>IF(N223="zákl. přenesená",J223,0)</f>
        <v>0</v>
      </c>
      <c r="BH223" s="140">
        <f>IF(N223="sníž. přenesená",J223,0)</f>
        <v>0</v>
      </c>
      <c r="BI223" s="140">
        <f>IF(N223="nulová",J223,0)</f>
        <v>0</v>
      </c>
      <c r="BJ223" s="16" t="s">
        <v>77</v>
      </c>
      <c r="BK223" s="140">
        <f>ROUND(I223*H223,2)</f>
        <v>0</v>
      </c>
      <c r="BL223" s="16" t="s">
        <v>147</v>
      </c>
      <c r="BM223" s="139" t="s">
        <v>925</v>
      </c>
    </row>
    <row r="224" spans="2:65" s="1" customFormat="1" ht="18">
      <c r="B224" s="28"/>
      <c r="D224" s="141" t="s">
        <v>149</v>
      </c>
      <c r="F224" s="142" t="s">
        <v>926</v>
      </c>
      <c r="L224" s="28"/>
      <c r="M224" s="143"/>
      <c r="T224" s="49"/>
      <c r="AT224" s="16" t="s">
        <v>149</v>
      </c>
      <c r="AU224" s="16" t="s">
        <v>79</v>
      </c>
    </row>
    <row r="225" spans="2:65" s="12" customFormat="1">
      <c r="B225" s="144"/>
      <c r="D225" s="141" t="s">
        <v>151</v>
      </c>
      <c r="E225" s="145" t="s">
        <v>3</v>
      </c>
      <c r="F225" s="146" t="s">
        <v>927</v>
      </c>
      <c r="H225" s="147">
        <v>10.68</v>
      </c>
      <c r="L225" s="144"/>
      <c r="M225" s="148"/>
      <c r="T225" s="149"/>
      <c r="AT225" s="145" t="s">
        <v>151</v>
      </c>
      <c r="AU225" s="145" t="s">
        <v>79</v>
      </c>
      <c r="AV225" s="12" t="s">
        <v>79</v>
      </c>
      <c r="AW225" s="12" t="s">
        <v>32</v>
      </c>
      <c r="AX225" s="12" t="s">
        <v>70</v>
      </c>
      <c r="AY225" s="145" t="s">
        <v>140</v>
      </c>
    </row>
    <row r="226" spans="2:65" s="13" customFormat="1">
      <c r="B226" s="150"/>
      <c r="D226" s="141" t="s">
        <v>151</v>
      </c>
      <c r="E226" s="151" t="s">
        <v>3</v>
      </c>
      <c r="F226" s="152" t="s">
        <v>152</v>
      </c>
      <c r="H226" s="153">
        <v>10.68</v>
      </c>
      <c r="L226" s="150"/>
      <c r="M226" s="154"/>
      <c r="T226" s="155"/>
      <c r="AT226" s="151" t="s">
        <v>151</v>
      </c>
      <c r="AU226" s="151" t="s">
        <v>79</v>
      </c>
      <c r="AV226" s="13" t="s">
        <v>147</v>
      </c>
      <c r="AW226" s="13" t="s">
        <v>32</v>
      </c>
      <c r="AX226" s="13" t="s">
        <v>77</v>
      </c>
      <c r="AY226" s="151" t="s">
        <v>140</v>
      </c>
    </row>
    <row r="227" spans="2:65" s="1" customFormat="1" ht="16.5" customHeight="1">
      <c r="B227" s="127"/>
      <c r="C227" s="128" t="s">
        <v>320</v>
      </c>
      <c r="D227" s="128" t="s">
        <v>143</v>
      </c>
      <c r="E227" s="129" t="s">
        <v>928</v>
      </c>
      <c r="F227" s="130" t="s">
        <v>929</v>
      </c>
      <c r="G227" s="131" t="s">
        <v>473</v>
      </c>
      <c r="H227" s="132">
        <v>4</v>
      </c>
      <c r="I227" s="133"/>
      <c r="J227" s="133">
        <f>ROUND(I227*H227,2)</f>
        <v>0</v>
      </c>
      <c r="K227" s="134"/>
      <c r="L227" s="28"/>
      <c r="M227" s="135" t="s">
        <v>3</v>
      </c>
      <c r="N227" s="136" t="s">
        <v>41</v>
      </c>
      <c r="O227" s="137">
        <v>0</v>
      </c>
      <c r="P227" s="137">
        <f>O227*H227</f>
        <v>0</v>
      </c>
      <c r="Q227" s="137">
        <v>0</v>
      </c>
      <c r="R227" s="137">
        <f>Q227*H227</f>
        <v>0</v>
      </c>
      <c r="S227" s="137">
        <v>0</v>
      </c>
      <c r="T227" s="138">
        <f>S227*H227</f>
        <v>0</v>
      </c>
      <c r="AR227" s="139" t="s">
        <v>147</v>
      </c>
      <c r="AT227" s="139" t="s">
        <v>143</v>
      </c>
      <c r="AU227" s="139" t="s">
        <v>79</v>
      </c>
      <c r="AY227" s="16" t="s">
        <v>140</v>
      </c>
      <c r="BE227" s="140">
        <f>IF(N227="základní",J227,0)</f>
        <v>0</v>
      </c>
      <c r="BF227" s="140">
        <f>IF(N227="snížená",J227,0)</f>
        <v>0</v>
      </c>
      <c r="BG227" s="140">
        <f>IF(N227="zákl. přenesená",J227,0)</f>
        <v>0</v>
      </c>
      <c r="BH227" s="140">
        <f>IF(N227="sníž. přenesená",J227,0)</f>
        <v>0</v>
      </c>
      <c r="BI227" s="140">
        <f>IF(N227="nulová",J227,0)</f>
        <v>0</v>
      </c>
      <c r="BJ227" s="16" t="s">
        <v>77</v>
      </c>
      <c r="BK227" s="140">
        <f>ROUND(I227*H227,2)</f>
        <v>0</v>
      </c>
      <c r="BL227" s="16" t="s">
        <v>147</v>
      </c>
      <c r="BM227" s="139" t="s">
        <v>930</v>
      </c>
    </row>
    <row r="228" spans="2:65" s="1" customFormat="1">
      <c r="B228" s="28"/>
      <c r="D228" s="141" t="s">
        <v>149</v>
      </c>
      <c r="F228" s="142" t="s">
        <v>929</v>
      </c>
      <c r="L228" s="28"/>
      <c r="M228" s="143"/>
      <c r="T228" s="49"/>
      <c r="AT228" s="16" t="s">
        <v>149</v>
      </c>
      <c r="AU228" s="16" t="s">
        <v>79</v>
      </c>
    </row>
    <row r="229" spans="2:65" s="1" customFormat="1" ht="24" customHeight="1">
      <c r="B229" s="127"/>
      <c r="C229" s="128" t="s">
        <v>327</v>
      </c>
      <c r="D229" s="128" t="s">
        <v>143</v>
      </c>
      <c r="E229" s="129" t="s">
        <v>931</v>
      </c>
      <c r="F229" s="130" t="s">
        <v>932</v>
      </c>
      <c r="G229" s="131" t="s">
        <v>156</v>
      </c>
      <c r="H229" s="132">
        <v>48.9</v>
      </c>
      <c r="I229" s="133"/>
      <c r="J229" s="133">
        <f>ROUND(I229*H229,2)</f>
        <v>0</v>
      </c>
      <c r="K229" s="134"/>
      <c r="L229" s="28"/>
      <c r="M229" s="135" t="s">
        <v>3</v>
      </c>
      <c r="N229" s="136" t="s">
        <v>41</v>
      </c>
      <c r="O229" s="137">
        <v>0.08</v>
      </c>
      <c r="P229" s="137">
        <f>O229*H229</f>
        <v>3.9119999999999999</v>
      </c>
      <c r="Q229" s="137">
        <v>6.8999999999999997E-4</v>
      </c>
      <c r="R229" s="137">
        <f>Q229*H229</f>
        <v>3.3741E-2</v>
      </c>
      <c r="S229" s="137">
        <v>0</v>
      </c>
      <c r="T229" s="138">
        <f>S229*H229</f>
        <v>0</v>
      </c>
      <c r="AR229" s="139" t="s">
        <v>147</v>
      </c>
      <c r="AT229" s="139" t="s">
        <v>143</v>
      </c>
      <c r="AU229" s="139" t="s">
        <v>79</v>
      </c>
      <c r="AY229" s="16" t="s">
        <v>140</v>
      </c>
      <c r="BE229" s="140">
        <f>IF(N229="základní",J229,0)</f>
        <v>0</v>
      </c>
      <c r="BF229" s="140">
        <f>IF(N229="snížená",J229,0)</f>
        <v>0</v>
      </c>
      <c r="BG229" s="140">
        <f>IF(N229="zákl. přenesená",J229,0)</f>
        <v>0</v>
      </c>
      <c r="BH229" s="140">
        <f>IF(N229="sníž. přenesená",J229,0)</f>
        <v>0</v>
      </c>
      <c r="BI229" s="140">
        <f>IF(N229="nulová",J229,0)</f>
        <v>0</v>
      </c>
      <c r="BJ229" s="16" t="s">
        <v>77</v>
      </c>
      <c r="BK229" s="140">
        <f>ROUND(I229*H229,2)</f>
        <v>0</v>
      </c>
      <c r="BL229" s="16" t="s">
        <v>147</v>
      </c>
      <c r="BM229" s="139" t="s">
        <v>933</v>
      </c>
    </row>
    <row r="230" spans="2:65" s="1" customFormat="1" ht="18">
      <c r="B230" s="28"/>
      <c r="D230" s="141" t="s">
        <v>149</v>
      </c>
      <c r="F230" s="142" t="s">
        <v>934</v>
      </c>
      <c r="L230" s="28"/>
      <c r="M230" s="143"/>
      <c r="T230" s="49"/>
      <c r="AT230" s="16" t="s">
        <v>149</v>
      </c>
      <c r="AU230" s="16" t="s">
        <v>79</v>
      </c>
    </row>
    <row r="231" spans="2:65" s="12" customFormat="1">
      <c r="B231" s="144"/>
      <c r="D231" s="141" t="s">
        <v>151</v>
      </c>
      <c r="E231" s="145" t="s">
        <v>3</v>
      </c>
      <c r="F231" s="146" t="s">
        <v>808</v>
      </c>
      <c r="H231" s="147">
        <v>48.9</v>
      </c>
      <c r="L231" s="144"/>
      <c r="M231" s="148"/>
      <c r="T231" s="149"/>
      <c r="AT231" s="145" t="s">
        <v>151</v>
      </c>
      <c r="AU231" s="145" t="s">
        <v>79</v>
      </c>
      <c r="AV231" s="12" t="s">
        <v>79</v>
      </c>
      <c r="AW231" s="12" t="s">
        <v>32</v>
      </c>
      <c r="AX231" s="12" t="s">
        <v>70</v>
      </c>
      <c r="AY231" s="145" t="s">
        <v>140</v>
      </c>
    </row>
    <row r="232" spans="2:65" s="13" customFormat="1">
      <c r="B232" s="150"/>
      <c r="D232" s="141" t="s">
        <v>151</v>
      </c>
      <c r="E232" s="151" t="s">
        <v>3</v>
      </c>
      <c r="F232" s="152" t="s">
        <v>152</v>
      </c>
      <c r="H232" s="153">
        <v>48.9</v>
      </c>
      <c r="L232" s="150"/>
      <c r="M232" s="154"/>
      <c r="T232" s="155"/>
      <c r="AT232" s="151" t="s">
        <v>151</v>
      </c>
      <c r="AU232" s="151" t="s">
        <v>79</v>
      </c>
      <c r="AV232" s="13" t="s">
        <v>147</v>
      </c>
      <c r="AW232" s="13" t="s">
        <v>32</v>
      </c>
      <c r="AX232" s="13" t="s">
        <v>77</v>
      </c>
      <c r="AY232" s="151" t="s">
        <v>140</v>
      </c>
    </row>
    <row r="233" spans="2:65" s="1" customFormat="1" ht="36" customHeight="1">
      <c r="B233" s="127"/>
      <c r="C233" s="128" t="s">
        <v>333</v>
      </c>
      <c r="D233" s="128" t="s">
        <v>143</v>
      </c>
      <c r="E233" s="129" t="s">
        <v>935</v>
      </c>
      <c r="F233" s="130" t="s">
        <v>936</v>
      </c>
      <c r="G233" s="131" t="s">
        <v>156</v>
      </c>
      <c r="H233" s="132">
        <v>646.96</v>
      </c>
      <c r="I233" s="133"/>
      <c r="J233" s="133">
        <f>ROUND(I233*H233,2)</f>
        <v>0</v>
      </c>
      <c r="K233" s="134"/>
      <c r="L233" s="28"/>
      <c r="M233" s="135" t="s">
        <v>3</v>
      </c>
      <c r="N233" s="136" t="s">
        <v>41</v>
      </c>
      <c r="O233" s="137">
        <v>3.2000000000000001E-2</v>
      </c>
      <c r="P233" s="137">
        <f>O233*H233</f>
        <v>20.702720000000003</v>
      </c>
      <c r="Q233" s="137">
        <v>0</v>
      </c>
      <c r="R233" s="137">
        <f>Q233*H233</f>
        <v>0</v>
      </c>
      <c r="S233" s="137">
        <v>7.0000000000000001E-3</v>
      </c>
      <c r="T233" s="138">
        <f>S233*H233</f>
        <v>4.5287200000000007</v>
      </c>
      <c r="AR233" s="139" t="s">
        <v>147</v>
      </c>
      <c r="AT233" s="139" t="s">
        <v>143</v>
      </c>
      <c r="AU233" s="139" t="s">
        <v>79</v>
      </c>
      <c r="AY233" s="16" t="s">
        <v>140</v>
      </c>
      <c r="BE233" s="140">
        <f>IF(N233="základní",J233,0)</f>
        <v>0</v>
      </c>
      <c r="BF233" s="140">
        <f>IF(N233="snížená",J233,0)</f>
        <v>0</v>
      </c>
      <c r="BG233" s="140">
        <f>IF(N233="zákl. přenesená",J233,0)</f>
        <v>0</v>
      </c>
      <c r="BH233" s="140">
        <f>IF(N233="sníž. přenesená",J233,0)</f>
        <v>0</v>
      </c>
      <c r="BI233" s="140">
        <f>IF(N233="nulová",J233,0)</f>
        <v>0</v>
      </c>
      <c r="BJ233" s="16" t="s">
        <v>77</v>
      </c>
      <c r="BK233" s="140">
        <f>ROUND(I233*H233,2)</f>
        <v>0</v>
      </c>
      <c r="BL233" s="16" t="s">
        <v>147</v>
      </c>
      <c r="BM233" s="139" t="s">
        <v>937</v>
      </c>
    </row>
    <row r="234" spans="2:65" s="1" customFormat="1" ht="27">
      <c r="B234" s="28"/>
      <c r="D234" s="141" t="s">
        <v>149</v>
      </c>
      <c r="F234" s="142" t="s">
        <v>938</v>
      </c>
      <c r="L234" s="28"/>
      <c r="M234" s="143"/>
      <c r="T234" s="49"/>
      <c r="AT234" s="16" t="s">
        <v>149</v>
      </c>
      <c r="AU234" s="16" t="s">
        <v>79</v>
      </c>
    </row>
    <row r="235" spans="2:65" s="12" customFormat="1" ht="20">
      <c r="B235" s="144"/>
      <c r="D235" s="141" t="s">
        <v>151</v>
      </c>
      <c r="E235" s="145" t="s">
        <v>3</v>
      </c>
      <c r="F235" s="146" t="s">
        <v>892</v>
      </c>
      <c r="H235" s="147">
        <v>690.44</v>
      </c>
      <c r="L235" s="144"/>
      <c r="M235" s="148"/>
      <c r="T235" s="149"/>
      <c r="AT235" s="145" t="s">
        <v>151</v>
      </c>
      <c r="AU235" s="145" t="s">
        <v>79</v>
      </c>
      <c r="AV235" s="12" t="s">
        <v>79</v>
      </c>
      <c r="AW235" s="12" t="s">
        <v>32</v>
      </c>
      <c r="AX235" s="12" t="s">
        <v>70</v>
      </c>
      <c r="AY235" s="145" t="s">
        <v>140</v>
      </c>
    </row>
    <row r="236" spans="2:65" s="12" customFormat="1">
      <c r="B236" s="144"/>
      <c r="D236" s="141" t="s">
        <v>151</v>
      </c>
      <c r="E236" s="145" t="s">
        <v>3</v>
      </c>
      <c r="F236" s="146" t="s">
        <v>893</v>
      </c>
      <c r="H236" s="147">
        <v>-43.48</v>
      </c>
      <c r="L236" s="144"/>
      <c r="M236" s="148"/>
      <c r="T236" s="149"/>
      <c r="AT236" s="145" t="s">
        <v>151</v>
      </c>
      <c r="AU236" s="145" t="s">
        <v>79</v>
      </c>
      <c r="AV236" s="12" t="s">
        <v>79</v>
      </c>
      <c r="AW236" s="12" t="s">
        <v>32</v>
      </c>
      <c r="AX236" s="12" t="s">
        <v>70</v>
      </c>
      <c r="AY236" s="145" t="s">
        <v>140</v>
      </c>
    </row>
    <row r="237" spans="2:65" s="13" customFormat="1">
      <c r="B237" s="150"/>
      <c r="D237" s="141" t="s">
        <v>151</v>
      </c>
      <c r="E237" s="151" t="s">
        <v>3</v>
      </c>
      <c r="F237" s="152" t="s">
        <v>152</v>
      </c>
      <c r="H237" s="153">
        <v>646.96</v>
      </c>
      <c r="L237" s="150"/>
      <c r="M237" s="154"/>
      <c r="T237" s="155"/>
      <c r="AT237" s="151" t="s">
        <v>151</v>
      </c>
      <c r="AU237" s="151" t="s">
        <v>79</v>
      </c>
      <c r="AV237" s="13" t="s">
        <v>147</v>
      </c>
      <c r="AW237" s="13" t="s">
        <v>32</v>
      </c>
      <c r="AX237" s="13" t="s">
        <v>77</v>
      </c>
      <c r="AY237" s="151" t="s">
        <v>140</v>
      </c>
    </row>
    <row r="238" spans="2:65" s="1" customFormat="1" ht="24" customHeight="1">
      <c r="B238" s="127"/>
      <c r="C238" s="128" t="s">
        <v>339</v>
      </c>
      <c r="D238" s="128" t="s">
        <v>143</v>
      </c>
      <c r="E238" s="129" t="s">
        <v>939</v>
      </c>
      <c r="F238" s="130" t="s">
        <v>940</v>
      </c>
      <c r="G238" s="131" t="s">
        <v>156</v>
      </c>
      <c r="H238" s="132">
        <v>736.15</v>
      </c>
      <c r="I238" s="133"/>
      <c r="J238" s="133">
        <f>ROUND(I238*H238,2)</f>
        <v>0</v>
      </c>
      <c r="K238" s="134"/>
      <c r="L238" s="28"/>
      <c r="M238" s="135" t="s">
        <v>3</v>
      </c>
      <c r="N238" s="136" t="s">
        <v>41</v>
      </c>
      <c r="O238" s="137">
        <v>0.14799999999999999</v>
      </c>
      <c r="P238" s="137">
        <f>O238*H238</f>
        <v>108.9502</v>
      </c>
      <c r="Q238" s="137">
        <v>0</v>
      </c>
      <c r="R238" s="137">
        <f>Q238*H238</f>
        <v>0</v>
      </c>
      <c r="S238" s="137">
        <v>0</v>
      </c>
      <c r="T238" s="138">
        <f>S238*H238</f>
        <v>0</v>
      </c>
      <c r="AR238" s="139" t="s">
        <v>147</v>
      </c>
      <c r="AT238" s="139" t="s">
        <v>143</v>
      </c>
      <c r="AU238" s="139" t="s">
        <v>79</v>
      </c>
      <c r="AY238" s="16" t="s">
        <v>140</v>
      </c>
      <c r="BE238" s="140">
        <f>IF(N238="základní",J238,0)</f>
        <v>0</v>
      </c>
      <c r="BF238" s="140">
        <f>IF(N238="snížená",J238,0)</f>
        <v>0</v>
      </c>
      <c r="BG238" s="140">
        <f>IF(N238="zákl. přenesená",J238,0)</f>
        <v>0</v>
      </c>
      <c r="BH238" s="140">
        <f>IF(N238="sníž. přenesená",J238,0)</f>
        <v>0</v>
      </c>
      <c r="BI238" s="140">
        <f>IF(N238="nulová",J238,0)</f>
        <v>0</v>
      </c>
      <c r="BJ238" s="16" t="s">
        <v>77</v>
      </c>
      <c r="BK238" s="140">
        <f>ROUND(I238*H238,2)</f>
        <v>0</v>
      </c>
      <c r="BL238" s="16" t="s">
        <v>147</v>
      </c>
      <c r="BM238" s="139" t="s">
        <v>941</v>
      </c>
    </row>
    <row r="239" spans="2:65" s="1" customFormat="1" ht="27">
      <c r="B239" s="28"/>
      <c r="D239" s="141" t="s">
        <v>149</v>
      </c>
      <c r="F239" s="142" t="s">
        <v>942</v>
      </c>
      <c r="L239" s="28"/>
      <c r="M239" s="143"/>
      <c r="T239" s="49"/>
      <c r="AT239" s="16" t="s">
        <v>149</v>
      </c>
      <c r="AU239" s="16" t="s">
        <v>79</v>
      </c>
    </row>
    <row r="240" spans="2:65" s="12" customFormat="1" ht="20">
      <c r="B240" s="144"/>
      <c r="D240" s="141" t="s">
        <v>151</v>
      </c>
      <c r="E240" s="145" t="s">
        <v>3</v>
      </c>
      <c r="F240" s="146" t="s">
        <v>943</v>
      </c>
      <c r="H240" s="147">
        <v>736.15</v>
      </c>
      <c r="L240" s="144"/>
      <c r="M240" s="148"/>
      <c r="T240" s="149"/>
      <c r="AT240" s="145" t="s">
        <v>151</v>
      </c>
      <c r="AU240" s="145" t="s">
        <v>79</v>
      </c>
      <c r="AV240" s="12" t="s">
        <v>79</v>
      </c>
      <c r="AW240" s="12" t="s">
        <v>32</v>
      </c>
      <c r="AX240" s="12" t="s">
        <v>70</v>
      </c>
      <c r="AY240" s="145" t="s">
        <v>140</v>
      </c>
    </row>
    <row r="241" spans="2:65" s="13" customFormat="1">
      <c r="B241" s="150"/>
      <c r="D241" s="141" t="s">
        <v>151</v>
      </c>
      <c r="E241" s="151" t="s">
        <v>3</v>
      </c>
      <c r="F241" s="152" t="s">
        <v>152</v>
      </c>
      <c r="H241" s="153">
        <v>736.15</v>
      </c>
      <c r="L241" s="150"/>
      <c r="M241" s="154"/>
      <c r="T241" s="155"/>
      <c r="AT241" s="151" t="s">
        <v>151</v>
      </c>
      <c r="AU241" s="151" t="s">
        <v>79</v>
      </c>
      <c r="AV241" s="13" t="s">
        <v>147</v>
      </c>
      <c r="AW241" s="13" t="s">
        <v>32</v>
      </c>
      <c r="AX241" s="13" t="s">
        <v>77</v>
      </c>
      <c r="AY241" s="151" t="s">
        <v>140</v>
      </c>
    </row>
    <row r="242" spans="2:65" s="1" customFormat="1" ht="24" customHeight="1">
      <c r="B242" s="127"/>
      <c r="C242" s="128" t="s">
        <v>343</v>
      </c>
      <c r="D242" s="128" t="s">
        <v>143</v>
      </c>
      <c r="E242" s="129" t="s">
        <v>944</v>
      </c>
      <c r="F242" s="130" t="s">
        <v>945</v>
      </c>
      <c r="G242" s="131" t="s">
        <v>156</v>
      </c>
      <c r="H242" s="132">
        <v>110422.5</v>
      </c>
      <c r="I242" s="133"/>
      <c r="J242" s="133">
        <f>ROUND(I242*H242,2)</f>
        <v>0</v>
      </c>
      <c r="K242" s="134"/>
      <c r="L242" s="28"/>
      <c r="M242" s="135" t="s">
        <v>3</v>
      </c>
      <c r="N242" s="136" t="s">
        <v>41</v>
      </c>
      <c r="O242" s="137">
        <v>0</v>
      </c>
      <c r="P242" s="137">
        <f>O242*H242</f>
        <v>0</v>
      </c>
      <c r="Q242" s="137">
        <v>0</v>
      </c>
      <c r="R242" s="137">
        <f>Q242*H242</f>
        <v>0</v>
      </c>
      <c r="S242" s="137">
        <v>0</v>
      </c>
      <c r="T242" s="138">
        <f>S242*H242</f>
        <v>0</v>
      </c>
      <c r="AR242" s="139" t="s">
        <v>147</v>
      </c>
      <c r="AT242" s="139" t="s">
        <v>143</v>
      </c>
      <c r="AU242" s="139" t="s">
        <v>79</v>
      </c>
      <c r="AY242" s="16" t="s">
        <v>140</v>
      </c>
      <c r="BE242" s="140">
        <f>IF(N242="základní",J242,0)</f>
        <v>0</v>
      </c>
      <c r="BF242" s="140">
        <f>IF(N242="snížená",J242,0)</f>
        <v>0</v>
      </c>
      <c r="BG242" s="140">
        <f>IF(N242="zákl. přenesená",J242,0)</f>
        <v>0</v>
      </c>
      <c r="BH242" s="140">
        <f>IF(N242="sníž. přenesená",J242,0)</f>
        <v>0</v>
      </c>
      <c r="BI242" s="140">
        <f>IF(N242="nulová",J242,0)</f>
        <v>0</v>
      </c>
      <c r="BJ242" s="16" t="s">
        <v>77</v>
      </c>
      <c r="BK242" s="140">
        <f>ROUND(I242*H242,2)</f>
        <v>0</v>
      </c>
      <c r="BL242" s="16" t="s">
        <v>147</v>
      </c>
      <c r="BM242" s="139" t="s">
        <v>946</v>
      </c>
    </row>
    <row r="243" spans="2:65" s="1" customFormat="1" ht="27">
      <c r="B243" s="28"/>
      <c r="D243" s="141" t="s">
        <v>149</v>
      </c>
      <c r="F243" s="142" t="s">
        <v>947</v>
      </c>
      <c r="L243" s="28"/>
      <c r="M243" s="143"/>
      <c r="T243" s="49"/>
      <c r="AT243" s="16" t="s">
        <v>149</v>
      </c>
      <c r="AU243" s="16" t="s">
        <v>79</v>
      </c>
    </row>
    <row r="244" spans="2:65" s="12" customFormat="1">
      <c r="B244" s="144"/>
      <c r="D244" s="141" t="s">
        <v>151</v>
      </c>
      <c r="E244" s="145" t="s">
        <v>3</v>
      </c>
      <c r="F244" s="146" t="s">
        <v>948</v>
      </c>
      <c r="H244" s="147">
        <v>110422.5</v>
      </c>
      <c r="L244" s="144"/>
      <c r="M244" s="148"/>
      <c r="T244" s="149"/>
      <c r="AT244" s="145" t="s">
        <v>151</v>
      </c>
      <c r="AU244" s="145" t="s">
        <v>79</v>
      </c>
      <c r="AV244" s="12" t="s">
        <v>79</v>
      </c>
      <c r="AW244" s="12" t="s">
        <v>32</v>
      </c>
      <c r="AX244" s="12" t="s">
        <v>77</v>
      </c>
      <c r="AY244" s="145" t="s">
        <v>140</v>
      </c>
    </row>
    <row r="245" spans="2:65" s="1" customFormat="1" ht="24" customHeight="1">
      <c r="B245" s="127"/>
      <c r="C245" s="128" t="s">
        <v>347</v>
      </c>
      <c r="D245" s="128" t="s">
        <v>143</v>
      </c>
      <c r="E245" s="129" t="s">
        <v>949</v>
      </c>
      <c r="F245" s="130" t="s">
        <v>950</v>
      </c>
      <c r="G245" s="131" t="s">
        <v>156</v>
      </c>
      <c r="H245" s="132">
        <v>736.15</v>
      </c>
      <c r="I245" s="133"/>
      <c r="J245" s="133">
        <f>ROUND(I245*H245,2)</f>
        <v>0</v>
      </c>
      <c r="K245" s="134"/>
      <c r="L245" s="28"/>
      <c r="M245" s="135" t="s">
        <v>3</v>
      </c>
      <c r="N245" s="136" t="s">
        <v>41</v>
      </c>
      <c r="O245" s="137">
        <v>9.0999999999999998E-2</v>
      </c>
      <c r="P245" s="137">
        <f>O245*H245</f>
        <v>66.989649999999997</v>
      </c>
      <c r="Q245" s="137">
        <v>0</v>
      </c>
      <c r="R245" s="137">
        <f>Q245*H245</f>
        <v>0</v>
      </c>
      <c r="S245" s="137">
        <v>0</v>
      </c>
      <c r="T245" s="138">
        <f>S245*H245</f>
        <v>0</v>
      </c>
      <c r="AR245" s="139" t="s">
        <v>147</v>
      </c>
      <c r="AT245" s="139" t="s">
        <v>143</v>
      </c>
      <c r="AU245" s="139" t="s">
        <v>79</v>
      </c>
      <c r="AY245" s="16" t="s">
        <v>140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6" t="s">
        <v>77</v>
      </c>
      <c r="BK245" s="140">
        <f>ROUND(I245*H245,2)</f>
        <v>0</v>
      </c>
      <c r="BL245" s="16" t="s">
        <v>147</v>
      </c>
      <c r="BM245" s="139" t="s">
        <v>951</v>
      </c>
    </row>
    <row r="246" spans="2:65" s="1" customFormat="1" ht="27">
      <c r="B246" s="28"/>
      <c r="D246" s="141" t="s">
        <v>149</v>
      </c>
      <c r="F246" s="142" t="s">
        <v>952</v>
      </c>
      <c r="L246" s="28"/>
      <c r="M246" s="143"/>
      <c r="T246" s="49"/>
      <c r="AT246" s="16" t="s">
        <v>149</v>
      </c>
      <c r="AU246" s="16" t="s">
        <v>79</v>
      </c>
    </row>
    <row r="247" spans="2:65" s="1" customFormat="1" ht="16.5" customHeight="1">
      <c r="B247" s="127"/>
      <c r="C247" s="128" t="s">
        <v>353</v>
      </c>
      <c r="D247" s="128" t="s">
        <v>143</v>
      </c>
      <c r="E247" s="129" t="s">
        <v>953</v>
      </c>
      <c r="F247" s="130" t="s">
        <v>954</v>
      </c>
      <c r="G247" s="131" t="s">
        <v>156</v>
      </c>
      <c r="H247" s="132">
        <v>736.15</v>
      </c>
      <c r="I247" s="133"/>
      <c r="J247" s="133">
        <f>ROUND(I247*H247,2)</f>
        <v>0</v>
      </c>
      <c r="K247" s="134"/>
      <c r="L247" s="28"/>
      <c r="M247" s="135" t="s">
        <v>3</v>
      </c>
      <c r="N247" s="136" t="s">
        <v>41</v>
      </c>
      <c r="O247" s="137">
        <v>4.9000000000000002E-2</v>
      </c>
      <c r="P247" s="137">
        <f>O247*H247</f>
        <v>36.071350000000002</v>
      </c>
      <c r="Q247" s="137">
        <v>0</v>
      </c>
      <c r="R247" s="137">
        <f>Q247*H247</f>
        <v>0</v>
      </c>
      <c r="S247" s="137">
        <v>0</v>
      </c>
      <c r="T247" s="138">
        <f>S247*H247</f>
        <v>0</v>
      </c>
      <c r="AR247" s="139" t="s">
        <v>147</v>
      </c>
      <c r="AT247" s="139" t="s">
        <v>143</v>
      </c>
      <c r="AU247" s="139" t="s">
        <v>79</v>
      </c>
      <c r="AY247" s="16" t="s">
        <v>140</v>
      </c>
      <c r="BE247" s="140">
        <f>IF(N247="základní",J247,0)</f>
        <v>0</v>
      </c>
      <c r="BF247" s="140">
        <f>IF(N247="snížená",J247,0)</f>
        <v>0</v>
      </c>
      <c r="BG247" s="140">
        <f>IF(N247="zákl. přenesená",J247,0)</f>
        <v>0</v>
      </c>
      <c r="BH247" s="140">
        <f>IF(N247="sníž. přenesená",J247,0)</f>
        <v>0</v>
      </c>
      <c r="BI247" s="140">
        <f>IF(N247="nulová",J247,0)</f>
        <v>0</v>
      </c>
      <c r="BJ247" s="16" t="s">
        <v>77</v>
      </c>
      <c r="BK247" s="140">
        <f>ROUND(I247*H247,2)</f>
        <v>0</v>
      </c>
      <c r="BL247" s="16" t="s">
        <v>147</v>
      </c>
      <c r="BM247" s="139" t="s">
        <v>955</v>
      </c>
    </row>
    <row r="248" spans="2:65" s="1" customFormat="1" ht="18">
      <c r="B248" s="28"/>
      <c r="D248" s="141" t="s">
        <v>149</v>
      </c>
      <c r="F248" s="142" t="s">
        <v>956</v>
      </c>
      <c r="L248" s="28"/>
      <c r="M248" s="143"/>
      <c r="T248" s="49"/>
      <c r="AT248" s="16" t="s">
        <v>149</v>
      </c>
      <c r="AU248" s="16" t="s">
        <v>79</v>
      </c>
    </row>
    <row r="249" spans="2:65" s="1" customFormat="1" ht="16.5" customHeight="1">
      <c r="B249" s="127"/>
      <c r="C249" s="128" t="s">
        <v>358</v>
      </c>
      <c r="D249" s="128" t="s">
        <v>143</v>
      </c>
      <c r="E249" s="129" t="s">
        <v>957</v>
      </c>
      <c r="F249" s="130" t="s">
        <v>958</v>
      </c>
      <c r="G249" s="131" t="s">
        <v>156</v>
      </c>
      <c r="H249" s="132">
        <v>110422.5</v>
      </c>
      <c r="I249" s="133"/>
      <c r="J249" s="133">
        <f>ROUND(I249*H249,2)</f>
        <v>0</v>
      </c>
      <c r="K249" s="134"/>
      <c r="L249" s="28"/>
      <c r="M249" s="135" t="s">
        <v>3</v>
      </c>
      <c r="N249" s="136" t="s">
        <v>41</v>
      </c>
      <c r="O249" s="137">
        <v>0</v>
      </c>
      <c r="P249" s="137">
        <f>O249*H249</f>
        <v>0</v>
      </c>
      <c r="Q249" s="137">
        <v>0</v>
      </c>
      <c r="R249" s="137">
        <f>Q249*H249</f>
        <v>0</v>
      </c>
      <c r="S249" s="137">
        <v>0</v>
      </c>
      <c r="T249" s="138">
        <f>S249*H249</f>
        <v>0</v>
      </c>
      <c r="AR249" s="139" t="s">
        <v>147</v>
      </c>
      <c r="AT249" s="139" t="s">
        <v>143</v>
      </c>
      <c r="AU249" s="139" t="s">
        <v>79</v>
      </c>
      <c r="AY249" s="16" t="s">
        <v>140</v>
      </c>
      <c r="BE249" s="140">
        <f>IF(N249="základní",J249,0)</f>
        <v>0</v>
      </c>
      <c r="BF249" s="140">
        <f>IF(N249="snížená",J249,0)</f>
        <v>0</v>
      </c>
      <c r="BG249" s="140">
        <f>IF(N249="zákl. přenesená",J249,0)</f>
        <v>0</v>
      </c>
      <c r="BH249" s="140">
        <f>IF(N249="sníž. přenesená",J249,0)</f>
        <v>0</v>
      </c>
      <c r="BI249" s="140">
        <f>IF(N249="nulová",J249,0)</f>
        <v>0</v>
      </c>
      <c r="BJ249" s="16" t="s">
        <v>77</v>
      </c>
      <c r="BK249" s="140">
        <f>ROUND(I249*H249,2)</f>
        <v>0</v>
      </c>
      <c r="BL249" s="16" t="s">
        <v>147</v>
      </c>
      <c r="BM249" s="139" t="s">
        <v>959</v>
      </c>
    </row>
    <row r="250" spans="2:65" s="1" customFormat="1" ht="18">
      <c r="B250" s="28"/>
      <c r="D250" s="141" t="s">
        <v>149</v>
      </c>
      <c r="F250" s="142" t="s">
        <v>960</v>
      </c>
      <c r="L250" s="28"/>
      <c r="M250" s="143"/>
      <c r="T250" s="49"/>
      <c r="AT250" s="16" t="s">
        <v>149</v>
      </c>
      <c r="AU250" s="16" t="s">
        <v>79</v>
      </c>
    </row>
    <row r="251" spans="2:65" s="12" customFormat="1">
      <c r="B251" s="144"/>
      <c r="D251" s="141" t="s">
        <v>151</v>
      </c>
      <c r="E251" s="145" t="s">
        <v>3</v>
      </c>
      <c r="F251" s="146" t="s">
        <v>948</v>
      </c>
      <c r="H251" s="147">
        <v>110422.5</v>
      </c>
      <c r="L251" s="144"/>
      <c r="M251" s="148"/>
      <c r="T251" s="149"/>
      <c r="AT251" s="145" t="s">
        <v>151</v>
      </c>
      <c r="AU251" s="145" t="s">
        <v>79</v>
      </c>
      <c r="AV251" s="12" t="s">
        <v>79</v>
      </c>
      <c r="AW251" s="12" t="s">
        <v>32</v>
      </c>
      <c r="AX251" s="12" t="s">
        <v>77</v>
      </c>
      <c r="AY251" s="145" t="s">
        <v>140</v>
      </c>
    </row>
    <row r="252" spans="2:65" s="1" customFormat="1" ht="16.5" customHeight="1">
      <c r="B252" s="127"/>
      <c r="C252" s="128" t="s">
        <v>364</v>
      </c>
      <c r="D252" s="128" t="s">
        <v>143</v>
      </c>
      <c r="E252" s="129" t="s">
        <v>961</v>
      </c>
      <c r="F252" s="130" t="s">
        <v>962</v>
      </c>
      <c r="G252" s="131" t="s">
        <v>156</v>
      </c>
      <c r="H252" s="132">
        <v>736.15</v>
      </c>
      <c r="I252" s="133"/>
      <c r="J252" s="133">
        <f>ROUND(I252*H252,2)</f>
        <v>0</v>
      </c>
      <c r="K252" s="134"/>
      <c r="L252" s="28"/>
      <c r="M252" s="135" t="s">
        <v>3</v>
      </c>
      <c r="N252" s="136" t="s">
        <v>41</v>
      </c>
      <c r="O252" s="137">
        <v>3.3000000000000002E-2</v>
      </c>
      <c r="P252" s="137">
        <f>O252*H252</f>
        <v>24.292950000000001</v>
      </c>
      <c r="Q252" s="137">
        <v>0</v>
      </c>
      <c r="R252" s="137">
        <f>Q252*H252</f>
        <v>0</v>
      </c>
      <c r="S252" s="137">
        <v>0</v>
      </c>
      <c r="T252" s="138">
        <f>S252*H252</f>
        <v>0</v>
      </c>
      <c r="AR252" s="139" t="s">
        <v>147</v>
      </c>
      <c r="AT252" s="139" t="s">
        <v>143</v>
      </c>
      <c r="AU252" s="139" t="s">
        <v>79</v>
      </c>
      <c r="AY252" s="16" t="s">
        <v>140</v>
      </c>
      <c r="BE252" s="140">
        <f>IF(N252="základní",J252,0)</f>
        <v>0</v>
      </c>
      <c r="BF252" s="140">
        <f>IF(N252="snížená",J252,0)</f>
        <v>0</v>
      </c>
      <c r="BG252" s="140">
        <f>IF(N252="zákl. přenesená",J252,0)</f>
        <v>0</v>
      </c>
      <c r="BH252" s="140">
        <f>IF(N252="sníž. přenesená",J252,0)</f>
        <v>0</v>
      </c>
      <c r="BI252" s="140">
        <f>IF(N252="nulová",J252,0)</f>
        <v>0</v>
      </c>
      <c r="BJ252" s="16" t="s">
        <v>77</v>
      </c>
      <c r="BK252" s="140">
        <f>ROUND(I252*H252,2)</f>
        <v>0</v>
      </c>
      <c r="BL252" s="16" t="s">
        <v>147</v>
      </c>
      <c r="BM252" s="139" t="s">
        <v>963</v>
      </c>
    </row>
    <row r="253" spans="2:65" s="1" customFormat="1" ht="18">
      <c r="B253" s="28"/>
      <c r="D253" s="141" t="s">
        <v>149</v>
      </c>
      <c r="F253" s="142" t="s">
        <v>964</v>
      </c>
      <c r="L253" s="28"/>
      <c r="M253" s="143"/>
      <c r="T253" s="49"/>
      <c r="AT253" s="16" t="s">
        <v>149</v>
      </c>
      <c r="AU253" s="16" t="s">
        <v>79</v>
      </c>
    </row>
    <row r="254" spans="2:65" s="11" customFormat="1" ht="22.9" customHeight="1">
      <c r="B254" s="116"/>
      <c r="D254" s="117" t="s">
        <v>69</v>
      </c>
      <c r="E254" s="125" t="s">
        <v>432</v>
      </c>
      <c r="F254" s="125" t="s">
        <v>433</v>
      </c>
      <c r="J254" s="126">
        <f>BK254</f>
        <v>0</v>
      </c>
      <c r="L254" s="116"/>
      <c r="M254" s="120"/>
      <c r="P254" s="121">
        <f>SUM(P255:P262)</f>
        <v>1.402625</v>
      </c>
      <c r="R254" s="121">
        <f>SUM(R255:R262)</f>
        <v>0</v>
      </c>
      <c r="T254" s="122">
        <f>SUM(T255:T262)</f>
        <v>0</v>
      </c>
      <c r="AR254" s="117" t="s">
        <v>77</v>
      </c>
      <c r="AT254" s="123" t="s">
        <v>69</v>
      </c>
      <c r="AU254" s="123" t="s">
        <v>77</v>
      </c>
      <c r="AY254" s="117" t="s">
        <v>140</v>
      </c>
      <c r="BK254" s="124">
        <f>SUM(BK255:BK262)</f>
        <v>0</v>
      </c>
    </row>
    <row r="255" spans="2:65" s="1" customFormat="1" ht="24" customHeight="1">
      <c r="B255" s="127"/>
      <c r="C255" s="128" t="s">
        <v>369</v>
      </c>
      <c r="D255" s="128" t="s">
        <v>143</v>
      </c>
      <c r="E255" s="129" t="s">
        <v>443</v>
      </c>
      <c r="F255" s="130" t="s">
        <v>965</v>
      </c>
      <c r="G255" s="131" t="s">
        <v>372</v>
      </c>
      <c r="H255" s="132">
        <v>5.7249999999999996</v>
      </c>
      <c r="I255" s="133"/>
      <c r="J255" s="133">
        <f>ROUND(I255*H255,2)</f>
        <v>0</v>
      </c>
      <c r="K255" s="134"/>
      <c r="L255" s="28"/>
      <c r="M255" s="135" t="s">
        <v>3</v>
      </c>
      <c r="N255" s="136" t="s">
        <v>41</v>
      </c>
      <c r="O255" s="137">
        <v>0.125</v>
      </c>
      <c r="P255" s="137">
        <f>O255*H255</f>
        <v>0.71562499999999996</v>
      </c>
      <c r="Q255" s="137">
        <v>0</v>
      </c>
      <c r="R255" s="137">
        <f>Q255*H255</f>
        <v>0</v>
      </c>
      <c r="S255" s="137">
        <v>0</v>
      </c>
      <c r="T255" s="138">
        <f>S255*H255</f>
        <v>0</v>
      </c>
      <c r="AR255" s="139" t="s">
        <v>147</v>
      </c>
      <c r="AT255" s="139" t="s">
        <v>143</v>
      </c>
      <c r="AU255" s="139" t="s">
        <v>79</v>
      </c>
      <c r="AY255" s="16" t="s">
        <v>140</v>
      </c>
      <c r="BE255" s="140">
        <f>IF(N255="základní",J255,0)</f>
        <v>0</v>
      </c>
      <c r="BF255" s="140">
        <f>IF(N255="snížená",J255,0)</f>
        <v>0</v>
      </c>
      <c r="BG255" s="140">
        <f>IF(N255="zákl. přenesená",J255,0)</f>
        <v>0</v>
      </c>
      <c r="BH255" s="140">
        <f>IF(N255="sníž. přenesená",J255,0)</f>
        <v>0</v>
      </c>
      <c r="BI255" s="140">
        <f>IF(N255="nulová",J255,0)</f>
        <v>0</v>
      </c>
      <c r="BJ255" s="16" t="s">
        <v>77</v>
      </c>
      <c r="BK255" s="140">
        <f>ROUND(I255*H255,2)</f>
        <v>0</v>
      </c>
      <c r="BL255" s="16" t="s">
        <v>147</v>
      </c>
      <c r="BM255" s="139" t="s">
        <v>966</v>
      </c>
    </row>
    <row r="256" spans="2:65" s="1" customFormat="1" ht="18">
      <c r="B256" s="28"/>
      <c r="D256" s="141" t="s">
        <v>149</v>
      </c>
      <c r="F256" s="142" t="s">
        <v>444</v>
      </c>
      <c r="L256" s="28"/>
      <c r="M256" s="143"/>
      <c r="T256" s="49"/>
      <c r="AT256" s="16" t="s">
        <v>149</v>
      </c>
      <c r="AU256" s="16" t="s">
        <v>79</v>
      </c>
    </row>
    <row r="257" spans="2:65" s="1" customFormat="1" ht="24" customHeight="1">
      <c r="B257" s="127"/>
      <c r="C257" s="128" t="s">
        <v>374</v>
      </c>
      <c r="D257" s="128" t="s">
        <v>143</v>
      </c>
      <c r="E257" s="129" t="s">
        <v>447</v>
      </c>
      <c r="F257" s="130" t="s">
        <v>967</v>
      </c>
      <c r="G257" s="131" t="s">
        <v>372</v>
      </c>
      <c r="H257" s="132">
        <v>114.5</v>
      </c>
      <c r="I257" s="133"/>
      <c r="J257" s="133">
        <f>ROUND(I257*H257,2)</f>
        <v>0</v>
      </c>
      <c r="K257" s="134"/>
      <c r="L257" s="28"/>
      <c r="M257" s="135" t="s">
        <v>3</v>
      </c>
      <c r="N257" s="136" t="s">
        <v>41</v>
      </c>
      <c r="O257" s="137">
        <v>6.0000000000000001E-3</v>
      </c>
      <c r="P257" s="137">
        <f>O257*H257</f>
        <v>0.68700000000000006</v>
      </c>
      <c r="Q257" s="137">
        <v>0</v>
      </c>
      <c r="R257" s="137">
        <f>Q257*H257</f>
        <v>0</v>
      </c>
      <c r="S257" s="137">
        <v>0</v>
      </c>
      <c r="T257" s="138">
        <f>S257*H257</f>
        <v>0</v>
      </c>
      <c r="AR257" s="139" t="s">
        <v>147</v>
      </c>
      <c r="AT257" s="139" t="s">
        <v>143</v>
      </c>
      <c r="AU257" s="139" t="s">
        <v>79</v>
      </c>
      <c r="AY257" s="16" t="s">
        <v>140</v>
      </c>
      <c r="BE257" s="140">
        <f>IF(N257="základní",J257,0)</f>
        <v>0</v>
      </c>
      <c r="BF257" s="140">
        <f>IF(N257="snížená",J257,0)</f>
        <v>0</v>
      </c>
      <c r="BG257" s="140">
        <f>IF(N257="zákl. přenesená",J257,0)</f>
        <v>0</v>
      </c>
      <c r="BH257" s="140">
        <f>IF(N257="sníž. přenesená",J257,0)</f>
        <v>0</v>
      </c>
      <c r="BI257" s="140">
        <f>IF(N257="nulová",J257,0)</f>
        <v>0</v>
      </c>
      <c r="BJ257" s="16" t="s">
        <v>77</v>
      </c>
      <c r="BK257" s="140">
        <f>ROUND(I257*H257,2)</f>
        <v>0</v>
      </c>
      <c r="BL257" s="16" t="s">
        <v>147</v>
      </c>
      <c r="BM257" s="139" t="s">
        <v>968</v>
      </c>
    </row>
    <row r="258" spans="2:65" s="1" customFormat="1" ht="27">
      <c r="B258" s="28"/>
      <c r="D258" s="141" t="s">
        <v>149</v>
      </c>
      <c r="F258" s="142" t="s">
        <v>448</v>
      </c>
      <c r="L258" s="28"/>
      <c r="M258" s="143"/>
      <c r="T258" s="49"/>
      <c r="AT258" s="16" t="s">
        <v>149</v>
      </c>
      <c r="AU258" s="16" t="s">
        <v>79</v>
      </c>
    </row>
    <row r="259" spans="2:65" s="12" customFormat="1">
      <c r="B259" s="144"/>
      <c r="D259" s="141" t="s">
        <v>151</v>
      </c>
      <c r="E259" s="145" t="s">
        <v>3</v>
      </c>
      <c r="F259" s="146" t="s">
        <v>969</v>
      </c>
      <c r="H259" s="147">
        <v>114.5</v>
      </c>
      <c r="L259" s="144"/>
      <c r="M259" s="148"/>
      <c r="T259" s="149"/>
      <c r="AT259" s="145" t="s">
        <v>151</v>
      </c>
      <c r="AU259" s="145" t="s">
        <v>79</v>
      </c>
      <c r="AV259" s="12" t="s">
        <v>79</v>
      </c>
      <c r="AW259" s="12" t="s">
        <v>32</v>
      </c>
      <c r="AX259" s="12" t="s">
        <v>70</v>
      </c>
      <c r="AY259" s="145" t="s">
        <v>140</v>
      </c>
    </row>
    <row r="260" spans="2:65" s="13" customFormat="1">
      <c r="B260" s="150"/>
      <c r="D260" s="141" t="s">
        <v>151</v>
      </c>
      <c r="E260" s="151" t="s">
        <v>3</v>
      </c>
      <c r="F260" s="152" t="s">
        <v>152</v>
      </c>
      <c r="H260" s="153">
        <v>114.5</v>
      </c>
      <c r="L260" s="150"/>
      <c r="M260" s="154"/>
      <c r="T260" s="155"/>
      <c r="AT260" s="151" t="s">
        <v>151</v>
      </c>
      <c r="AU260" s="151" t="s">
        <v>79</v>
      </c>
      <c r="AV260" s="13" t="s">
        <v>147</v>
      </c>
      <c r="AW260" s="13" t="s">
        <v>32</v>
      </c>
      <c r="AX260" s="13" t="s">
        <v>77</v>
      </c>
      <c r="AY260" s="151" t="s">
        <v>140</v>
      </c>
    </row>
    <row r="261" spans="2:65" s="1" customFormat="1" ht="24" customHeight="1">
      <c r="B261" s="127"/>
      <c r="C261" s="128" t="s">
        <v>380</v>
      </c>
      <c r="D261" s="128" t="s">
        <v>143</v>
      </c>
      <c r="E261" s="129" t="s">
        <v>451</v>
      </c>
      <c r="F261" s="130" t="s">
        <v>970</v>
      </c>
      <c r="G261" s="131" t="s">
        <v>372</v>
      </c>
      <c r="H261" s="132">
        <v>5.7249999999999996</v>
      </c>
      <c r="I261" s="133"/>
      <c r="J261" s="133">
        <f>ROUND(I261*H261,2)</f>
        <v>0</v>
      </c>
      <c r="K261" s="134"/>
      <c r="L261" s="28"/>
      <c r="M261" s="135" t="s">
        <v>3</v>
      </c>
      <c r="N261" s="136" t="s">
        <v>41</v>
      </c>
      <c r="O261" s="137">
        <v>0</v>
      </c>
      <c r="P261" s="137">
        <f>O261*H261</f>
        <v>0</v>
      </c>
      <c r="Q261" s="137">
        <v>0</v>
      </c>
      <c r="R261" s="137">
        <f>Q261*H261</f>
        <v>0</v>
      </c>
      <c r="S261" s="137">
        <v>0</v>
      </c>
      <c r="T261" s="138">
        <f>S261*H261</f>
        <v>0</v>
      </c>
      <c r="AR261" s="139" t="s">
        <v>147</v>
      </c>
      <c r="AT261" s="139" t="s">
        <v>143</v>
      </c>
      <c r="AU261" s="139" t="s">
        <v>79</v>
      </c>
      <c r="AY261" s="16" t="s">
        <v>140</v>
      </c>
      <c r="BE261" s="140">
        <f>IF(N261="základní",J261,0)</f>
        <v>0</v>
      </c>
      <c r="BF261" s="140">
        <f>IF(N261="snížená",J261,0)</f>
        <v>0</v>
      </c>
      <c r="BG261" s="140">
        <f>IF(N261="zákl. přenesená",J261,0)</f>
        <v>0</v>
      </c>
      <c r="BH261" s="140">
        <f>IF(N261="sníž. přenesená",J261,0)</f>
        <v>0</v>
      </c>
      <c r="BI261" s="140">
        <f>IF(N261="nulová",J261,0)</f>
        <v>0</v>
      </c>
      <c r="BJ261" s="16" t="s">
        <v>77</v>
      </c>
      <c r="BK261" s="140">
        <f>ROUND(I261*H261,2)</f>
        <v>0</v>
      </c>
      <c r="BL261" s="16" t="s">
        <v>147</v>
      </c>
      <c r="BM261" s="139" t="s">
        <v>971</v>
      </c>
    </row>
    <row r="262" spans="2:65" s="1" customFormat="1" ht="27">
      <c r="B262" s="28"/>
      <c r="D262" s="141" t="s">
        <v>149</v>
      </c>
      <c r="F262" s="142" t="s">
        <v>452</v>
      </c>
      <c r="L262" s="28"/>
      <c r="M262" s="143"/>
      <c r="T262" s="49"/>
      <c r="AT262" s="16" t="s">
        <v>149</v>
      </c>
      <c r="AU262" s="16" t="s">
        <v>79</v>
      </c>
    </row>
    <row r="263" spans="2:65" s="11" customFormat="1" ht="22.9" customHeight="1">
      <c r="B263" s="116"/>
      <c r="D263" s="117" t="s">
        <v>69</v>
      </c>
      <c r="E263" s="125" t="s">
        <v>454</v>
      </c>
      <c r="F263" s="125" t="s">
        <v>455</v>
      </c>
      <c r="J263" s="126">
        <f>BK263</f>
        <v>0</v>
      </c>
      <c r="L263" s="116"/>
      <c r="M263" s="120"/>
      <c r="P263" s="121">
        <f>SUM(P264:P267)</f>
        <v>33.863778999999994</v>
      </c>
      <c r="R263" s="121">
        <f>SUM(R264:R267)</f>
        <v>0</v>
      </c>
      <c r="T263" s="122">
        <f>SUM(T264:T267)</f>
        <v>0</v>
      </c>
      <c r="AR263" s="117" t="s">
        <v>77</v>
      </c>
      <c r="AT263" s="123" t="s">
        <v>69</v>
      </c>
      <c r="AU263" s="123" t="s">
        <v>77</v>
      </c>
      <c r="AY263" s="117" t="s">
        <v>140</v>
      </c>
      <c r="BK263" s="124">
        <f>SUM(BK264:BK267)</f>
        <v>0</v>
      </c>
    </row>
    <row r="264" spans="2:65" s="1" customFormat="1" ht="16.5" customHeight="1">
      <c r="B264" s="127"/>
      <c r="C264" s="128" t="s">
        <v>386</v>
      </c>
      <c r="D264" s="128" t="s">
        <v>143</v>
      </c>
      <c r="E264" s="129" t="s">
        <v>457</v>
      </c>
      <c r="F264" s="130" t="s">
        <v>458</v>
      </c>
      <c r="G264" s="131" t="s">
        <v>372</v>
      </c>
      <c r="H264" s="132">
        <v>68.968999999999994</v>
      </c>
      <c r="I264" s="133"/>
      <c r="J264" s="133">
        <f>ROUND(I264*H264,2)</f>
        <v>0</v>
      </c>
      <c r="K264" s="134"/>
      <c r="L264" s="28"/>
      <c r="M264" s="135" t="s">
        <v>3</v>
      </c>
      <c r="N264" s="136" t="s">
        <v>41</v>
      </c>
      <c r="O264" s="137">
        <v>0.32800000000000001</v>
      </c>
      <c r="P264" s="137">
        <f>O264*H264</f>
        <v>22.621831999999998</v>
      </c>
      <c r="Q264" s="137">
        <v>0</v>
      </c>
      <c r="R264" s="137">
        <f>Q264*H264</f>
        <v>0</v>
      </c>
      <c r="S264" s="137">
        <v>0</v>
      </c>
      <c r="T264" s="138">
        <f>S264*H264</f>
        <v>0</v>
      </c>
      <c r="AR264" s="139" t="s">
        <v>147</v>
      </c>
      <c r="AT264" s="139" t="s">
        <v>143</v>
      </c>
      <c r="AU264" s="139" t="s">
        <v>79</v>
      </c>
      <c r="AY264" s="16" t="s">
        <v>140</v>
      </c>
      <c r="BE264" s="140">
        <f>IF(N264="základní",J264,0)</f>
        <v>0</v>
      </c>
      <c r="BF264" s="140">
        <f>IF(N264="snížená",J264,0)</f>
        <v>0</v>
      </c>
      <c r="BG264" s="140">
        <f>IF(N264="zákl. přenesená",J264,0)</f>
        <v>0</v>
      </c>
      <c r="BH264" s="140">
        <f>IF(N264="sníž. přenesená",J264,0)</f>
        <v>0</v>
      </c>
      <c r="BI264" s="140">
        <f>IF(N264="nulová",J264,0)</f>
        <v>0</v>
      </c>
      <c r="BJ264" s="16" t="s">
        <v>77</v>
      </c>
      <c r="BK264" s="140">
        <f>ROUND(I264*H264,2)</f>
        <v>0</v>
      </c>
      <c r="BL264" s="16" t="s">
        <v>147</v>
      </c>
      <c r="BM264" s="139" t="s">
        <v>972</v>
      </c>
    </row>
    <row r="265" spans="2:65" s="1" customFormat="1" ht="36">
      <c r="B265" s="28"/>
      <c r="D265" s="141" t="s">
        <v>149</v>
      </c>
      <c r="F265" s="142" t="s">
        <v>460</v>
      </c>
      <c r="L265" s="28"/>
      <c r="M265" s="143"/>
      <c r="T265" s="49"/>
      <c r="AT265" s="16" t="s">
        <v>149</v>
      </c>
      <c r="AU265" s="16" t="s">
        <v>79</v>
      </c>
    </row>
    <row r="266" spans="2:65" s="1" customFormat="1" ht="24" customHeight="1">
      <c r="B266" s="127"/>
      <c r="C266" s="128" t="s">
        <v>392</v>
      </c>
      <c r="D266" s="128" t="s">
        <v>143</v>
      </c>
      <c r="E266" s="129" t="s">
        <v>462</v>
      </c>
      <c r="F266" s="130" t="s">
        <v>463</v>
      </c>
      <c r="G266" s="131" t="s">
        <v>372</v>
      </c>
      <c r="H266" s="132">
        <v>68.968999999999994</v>
      </c>
      <c r="I266" s="133"/>
      <c r="J266" s="133">
        <f>ROUND(I266*H266,2)</f>
        <v>0</v>
      </c>
      <c r="K266" s="134"/>
      <c r="L266" s="28"/>
      <c r="M266" s="135" t="s">
        <v>3</v>
      </c>
      <c r="N266" s="136" t="s">
        <v>41</v>
      </c>
      <c r="O266" s="137">
        <v>0.16300000000000001</v>
      </c>
      <c r="P266" s="137">
        <f>O266*H266</f>
        <v>11.241947</v>
      </c>
      <c r="Q266" s="137">
        <v>0</v>
      </c>
      <c r="R266" s="137">
        <f>Q266*H266</f>
        <v>0</v>
      </c>
      <c r="S266" s="137">
        <v>0</v>
      </c>
      <c r="T266" s="138">
        <f>S266*H266</f>
        <v>0</v>
      </c>
      <c r="AR266" s="139" t="s">
        <v>147</v>
      </c>
      <c r="AT266" s="139" t="s">
        <v>143</v>
      </c>
      <c r="AU266" s="139" t="s">
        <v>79</v>
      </c>
      <c r="AY266" s="16" t="s">
        <v>140</v>
      </c>
      <c r="BE266" s="140">
        <f>IF(N266="základní",J266,0)</f>
        <v>0</v>
      </c>
      <c r="BF266" s="140">
        <f>IF(N266="snížená",J266,0)</f>
        <v>0</v>
      </c>
      <c r="BG266" s="140">
        <f>IF(N266="zákl. přenesená",J266,0)</f>
        <v>0</v>
      </c>
      <c r="BH266" s="140">
        <f>IF(N266="sníž. přenesená",J266,0)</f>
        <v>0</v>
      </c>
      <c r="BI266" s="140">
        <f>IF(N266="nulová",J266,0)</f>
        <v>0</v>
      </c>
      <c r="BJ266" s="16" t="s">
        <v>77</v>
      </c>
      <c r="BK266" s="140">
        <f>ROUND(I266*H266,2)</f>
        <v>0</v>
      </c>
      <c r="BL266" s="16" t="s">
        <v>147</v>
      </c>
      <c r="BM266" s="139" t="s">
        <v>973</v>
      </c>
    </row>
    <row r="267" spans="2:65" s="1" customFormat="1" ht="36">
      <c r="B267" s="28"/>
      <c r="D267" s="141" t="s">
        <v>149</v>
      </c>
      <c r="F267" s="142" t="s">
        <v>465</v>
      </c>
      <c r="L267" s="28"/>
      <c r="M267" s="143"/>
      <c r="T267" s="49"/>
      <c r="AT267" s="16" t="s">
        <v>149</v>
      </c>
      <c r="AU267" s="16" t="s">
        <v>79</v>
      </c>
    </row>
    <row r="268" spans="2:65" s="11" customFormat="1" ht="25.9" customHeight="1">
      <c r="B268" s="116"/>
      <c r="D268" s="117" t="s">
        <v>69</v>
      </c>
      <c r="E268" s="118" t="s">
        <v>466</v>
      </c>
      <c r="F268" s="118" t="s">
        <v>467</v>
      </c>
      <c r="J268" s="119">
        <f>BK268</f>
        <v>0</v>
      </c>
      <c r="L268" s="116"/>
      <c r="M268" s="120"/>
      <c r="P268" s="121">
        <f>P269+P282+P323+P332+P339</f>
        <v>226.64445000000001</v>
      </c>
      <c r="R268" s="121">
        <f>R269+R282+R323+R332+R339</f>
        <v>0.67837390000000009</v>
      </c>
      <c r="T268" s="122">
        <f>T269+T282+T323+T332+T339</f>
        <v>0</v>
      </c>
      <c r="AR268" s="117" t="s">
        <v>79</v>
      </c>
      <c r="AT268" s="123" t="s">
        <v>69</v>
      </c>
      <c r="AU268" s="123" t="s">
        <v>70</v>
      </c>
      <c r="AY268" s="117" t="s">
        <v>140</v>
      </c>
      <c r="BK268" s="124">
        <f>BK269+BK282+BK323+BK332+BK339</f>
        <v>0</v>
      </c>
    </row>
    <row r="269" spans="2:65" s="11" customFormat="1" ht="22.9" customHeight="1">
      <c r="B269" s="116"/>
      <c r="D269" s="117" t="s">
        <v>69</v>
      </c>
      <c r="E269" s="125" t="s">
        <v>974</v>
      </c>
      <c r="F269" s="125" t="s">
        <v>975</v>
      </c>
      <c r="J269" s="126">
        <f>BK269</f>
        <v>0</v>
      </c>
      <c r="L269" s="116"/>
      <c r="M269" s="120"/>
      <c r="P269" s="121">
        <f>SUM(P270:P281)</f>
        <v>16.136399999999998</v>
      </c>
      <c r="R269" s="121">
        <f>SUM(R270:R281)</f>
        <v>0.111163</v>
      </c>
      <c r="T269" s="122">
        <f>SUM(T270:T281)</f>
        <v>0</v>
      </c>
      <c r="AR269" s="117" t="s">
        <v>79</v>
      </c>
      <c r="AT269" s="123" t="s">
        <v>69</v>
      </c>
      <c r="AU269" s="123" t="s">
        <v>77</v>
      </c>
      <c r="AY269" s="117" t="s">
        <v>140</v>
      </c>
      <c r="BK269" s="124">
        <f>SUM(BK270:BK281)</f>
        <v>0</v>
      </c>
    </row>
    <row r="270" spans="2:65" s="1" customFormat="1" ht="24" customHeight="1">
      <c r="B270" s="127"/>
      <c r="C270" s="128" t="s">
        <v>398</v>
      </c>
      <c r="D270" s="128" t="s">
        <v>143</v>
      </c>
      <c r="E270" s="129" t="s">
        <v>976</v>
      </c>
      <c r="F270" s="130" t="s">
        <v>977</v>
      </c>
      <c r="G270" s="131" t="s">
        <v>350</v>
      </c>
      <c r="H270" s="132">
        <v>10.6</v>
      </c>
      <c r="I270" s="133"/>
      <c r="J270" s="133">
        <f>ROUND(I270*H270,2)</f>
        <v>0</v>
      </c>
      <c r="K270" s="134"/>
      <c r="L270" s="28"/>
      <c r="M270" s="135" t="s">
        <v>3</v>
      </c>
      <c r="N270" s="136" t="s">
        <v>41</v>
      </c>
      <c r="O270" s="137">
        <v>0.34699999999999998</v>
      </c>
      <c r="P270" s="137">
        <f>O270*H270</f>
        <v>3.6781999999999995</v>
      </c>
      <c r="Q270" s="137">
        <v>2.64E-3</v>
      </c>
      <c r="R270" s="137">
        <f>Q270*H270</f>
        <v>2.7983999999999998E-2</v>
      </c>
      <c r="S270" s="137">
        <v>0</v>
      </c>
      <c r="T270" s="138">
        <f>S270*H270</f>
        <v>0</v>
      </c>
      <c r="AR270" s="139" t="s">
        <v>221</v>
      </c>
      <c r="AT270" s="139" t="s">
        <v>143</v>
      </c>
      <c r="AU270" s="139" t="s">
        <v>79</v>
      </c>
      <c r="AY270" s="16" t="s">
        <v>140</v>
      </c>
      <c r="BE270" s="140">
        <f>IF(N270="základní",J270,0)</f>
        <v>0</v>
      </c>
      <c r="BF270" s="140">
        <f>IF(N270="snížená",J270,0)</f>
        <v>0</v>
      </c>
      <c r="BG270" s="140">
        <f>IF(N270="zákl. přenesená",J270,0)</f>
        <v>0</v>
      </c>
      <c r="BH270" s="140">
        <f>IF(N270="sníž. přenesená",J270,0)</f>
        <v>0</v>
      </c>
      <c r="BI270" s="140">
        <f>IF(N270="nulová",J270,0)</f>
        <v>0</v>
      </c>
      <c r="BJ270" s="16" t="s">
        <v>77</v>
      </c>
      <c r="BK270" s="140">
        <f>ROUND(I270*H270,2)</f>
        <v>0</v>
      </c>
      <c r="BL270" s="16" t="s">
        <v>221</v>
      </c>
      <c r="BM270" s="139" t="s">
        <v>978</v>
      </c>
    </row>
    <row r="271" spans="2:65" s="1" customFormat="1" ht="18">
      <c r="B271" s="28"/>
      <c r="D271" s="141" t="s">
        <v>149</v>
      </c>
      <c r="F271" s="142" t="s">
        <v>979</v>
      </c>
      <c r="L271" s="28"/>
      <c r="M271" s="143"/>
      <c r="T271" s="49"/>
      <c r="AT271" s="16" t="s">
        <v>149</v>
      </c>
      <c r="AU271" s="16" t="s">
        <v>79</v>
      </c>
    </row>
    <row r="272" spans="2:65" s="1" customFormat="1" ht="18">
      <c r="B272" s="28"/>
      <c r="D272" s="141" t="s">
        <v>529</v>
      </c>
      <c r="F272" s="166" t="s">
        <v>980</v>
      </c>
      <c r="L272" s="28"/>
      <c r="M272" s="143"/>
      <c r="T272" s="49"/>
      <c r="AT272" s="16" t="s">
        <v>529</v>
      </c>
      <c r="AU272" s="16" t="s">
        <v>79</v>
      </c>
    </row>
    <row r="273" spans="2:65" s="12" customFormat="1">
      <c r="B273" s="144"/>
      <c r="D273" s="141" t="s">
        <v>151</v>
      </c>
      <c r="E273" s="145" t="s">
        <v>3</v>
      </c>
      <c r="F273" s="146" t="s">
        <v>981</v>
      </c>
      <c r="H273" s="147">
        <v>10.6</v>
      </c>
      <c r="L273" s="144"/>
      <c r="M273" s="148"/>
      <c r="T273" s="149"/>
      <c r="AT273" s="145" t="s">
        <v>151</v>
      </c>
      <c r="AU273" s="145" t="s">
        <v>79</v>
      </c>
      <c r="AV273" s="12" t="s">
        <v>79</v>
      </c>
      <c r="AW273" s="12" t="s">
        <v>32</v>
      </c>
      <c r="AX273" s="12" t="s">
        <v>77</v>
      </c>
      <c r="AY273" s="145" t="s">
        <v>140</v>
      </c>
    </row>
    <row r="274" spans="2:65" s="1" customFormat="1" ht="24" customHeight="1">
      <c r="B274" s="127"/>
      <c r="C274" s="128" t="s">
        <v>403</v>
      </c>
      <c r="D274" s="128" t="s">
        <v>143</v>
      </c>
      <c r="E274" s="129" t="s">
        <v>982</v>
      </c>
      <c r="F274" s="130" t="s">
        <v>983</v>
      </c>
      <c r="G274" s="131" t="s">
        <v>350</v>
      </c>
      <c r="H274" s="132">
        <v>37.299999999999997</v>
      </c>
      <c r="I274" s="133"/>
      <c r="J274" s="133">
        <f>ROUND(I274*H274,2)</f>
        <v>0</v>
      </c>
      <c r="K274" s="134"/>
      <c r="L274" s="28"/>
      <c r="M274" s="135" t="s">
        <v>3</v>
      </c>
      <c r="N274" s="136" t="s">
        <v>41</v>
      </c>
      <c r="O274" s="137">
        <v>0.33400000000000002</v>
      </c>
      <c r="P274" s="137">
        <f>O274*H274</f>
        <v>12.4582</v>
      </c>
      <c r="Q274" s="137">
        <v>2.2300000000000002E-3</v>
      </c>
      <c r="R274" s="137">
        <f>Q274*H274</f>
        <v>8.3179000000000003E-2</v>
      </c>
      <c r="S274" s="137">
        <v>0</v>
      </c>
      <c r="T274" s="138">
        <f>S274*H274</f>
        <v>0</v>
      </c>
      <c r="AR274" s="139" t="s">
        <v>221</v>
      </c>
      <c r="AT274" s="139" t="s">
        <v>143</v>
      </c>
      <c r="AU274" s="139" t="s">
        <v>79</v>
      </c>
      <c r="AY274" s="16" t="s">
        <v>140</v>
      </c>
      <c r="BE274" s="140">
        <f>IF(N274="základní",J274,0)</f>
        <v>0</v>
      </c>
      <c r="BF274" s="140">
        <f>IF(N274="snížená",J274,0)</f>
        <v>0</v>
      </c>
      <c r="BG274" s="140">
        <f>IF(N274="zákl. přenesená",J274,0)</f>
        <v>0</v>
      </c>
      <c r="BH274" s="140">
        <f>IF(N274="sníž. přenesená",J274,0)</f>
        <v>0</v>
      </c>
      <c r="BI274" s="140">
        <f>IF(N274="nulová",J274,0)</f>
        <v>0</v>
      </c>
      <c r="BJ274" s="16" t="s">
        <v>77</v>
      </c>
      <c r="BK274" s="140">
        <f>ROUND(I274*H274,2)</f>
        <v>0</v>
      </c>
      <c r="BL274" s="16" t="s">
        <v>221</v>
      </c>
      <c r="BM274" s="139" t="s">
        <v>984</v>
      </c>
    </row>
    <row r="275" spans="2:65" s="1" customFormat="1" ht="18">
      <c r="B275" s="28"/>
      <c r="D275" s="141" t="s">
        <v>149</v>
      </c>
      <c r="F275" s="142" t="s">
        <v>985</v>
      </c>
      <c r="L275" s="28"/>
      <c r="M275" s="143"/>
      <c r="T275" s="49"/>
      <c r="AT275" s="16" t="s">
        <v>149</v>
      </c>
      <c r="AU275" s="16" t="s">
        <v>79</v>
      </c>
    </row>
    <row r="276" spans="2:65" s="1" customFormat="1" ht="18">
      <c r="B276" s="28"/>
      <c r="D276" s="141" t="s">
        <v>529</v>
      </c>
      <c r="F276" s="166" t="s">
        <v>980</v>
      </c>
      <c r="L276" s="28"/>
      <c r="M276" s="143"/>
      <c r="T276" s="49"/>
      <c r="AT276" s="16" t="s">
        <v>529</v>
      </c>
      <c r="AU276" s="16" t="s">
        <v>79</v>
      </c>
    </row>
    <row r="277" spans="2:65" s="12" customFormat="1">
      <c r="B277" s="144"/>
      <c r="D277" s="141" t="s">
        <v>151</v>
      </c>
      <c r="E277" s="145" t="s">
        <v>3</v>
      </c>
      <c r="F277" s="146" t="s">
        <v>986</v>
      </c>
      <c r="H277" s="147">
        <v>37.299999999999997</v>
      </c>
      <c r="L277" s="144"/>
      <c r="M277" s="148"/>
      <c r="T277" s="149"/>
      <c r="AT277" s="145" t="s">
        <v>151</v>
      </c>
      <c r="AU277" s="145" t="s">
        <v>79</v>
      </c>
      <c r="AV277" s="12" t="s">
        <v>79</v>
      </c>
      <c r="AW277" s="12" t="s">
        <v>32</v>
      </c>
      <c r="AX277" s="12" t="s">
        <v>77</v>
      </c>
      <c r="AY277" s="145" t="s">
        <v>140</v>
      </c>
    </row>
    <row r="278" spans="2:65" s="1" customFormat="1" ht="24" customHeight="1">
      <c r="B278" s="127"/>
      <c r="C278" s="128" t="s">
        <v>408</v>
      </c>
      <c r="D278" s="128" t="s">
        <v>143</v>
      </c>
      <c r="E278" s="129" t="s">
        <v>987</v>
      </c>
      <c r="F278" s="130" t="s">
        <v>988</v>
      </c>
      <c r="G278" s="131" t="s">
        <v>515</v>
      </c>
      <c r="H278" s="132">
        <v>688.06</v>
      </c>
      <c r="I278" s="133"/>
      <c r="J278" s="133">
        <f>ROUND(I278*H278,2)</f>
        <v>0</v>
      </c>
      <c r="K278" s="134"/>
      <c r="L278" s="28"/>
      <c r="M278" s="135" t="s">
        <v>3</v>
      </c>
      <c r="N278" s="136" t="s">
        <v>41</v>
      </c>
      <c r="O278" s="137">
        <v>0</v>
      </c>
      <c r="P278" s="137">
        <f>O278*H278</f>
        <v>0</v>
      </c>
      <c r="Q278" s="137">
        <v>0</v>
      </c>
      <c r="R278" s="137">
        <f>Q278*H278</f>
        <v>0</v>
      </c>
      <c r="S278" s="137">
        <v>0</v>
      </c>
      <c r="T278" s="138">
        <f>S278*H278</f>
        <v>0</v>
      </c>
      <c r="AR278" s="139" t="s">
        <v>221</v>
      </c>
      <c r="AT278" s="139" t="s">
        <v>143</v>
      </c>
      <c r="AU278" s="139" t="s">
        <v>79</v>
      </c>
      <c r="AY278" s="16" t="s">
        <v>140</v>
      </c>
      <c r="BE278" s="140">
        <f>IF(N278="základní",J278,0)</f>
        <v>0</v>
      </c>
      <c r="BF278" s="140">
        <f>IF(N278="snížená",J278,0)</f>
        <v>0</v>
      </c>
      <c r="BG278" s="140">
        <f>IF(N278="zákl. přenesená",J278,0)</f>
        <v>0</v>
      </c>
      <c r="BH278" s="140">
        <f>IF(N278="sníž. přenesená",J278,0)</f>
        <v>0</v>
      </c>
      <c r="BI278" s="140">
        <f>IF(N278="nulová",J278,0)</f>
        <v>0</v>
      </c>
      <c r="BJ278" s="16" t="s">
        <v>77</v>
      </c>
      <c r="BK278" s="140">
        <f>ROUND(I278*H278,2)</f>
        <v>0</v>
      </c>
      <c r="BL278" s="16" t="s">
        <v>221</v>
      </c>
      <c r="BM278" s="139" t="s">
        <v>989</v>
      </c>
    </row>
    <row r="279" spans="2:65" s="1" customFormat="1" ht="27">
      <c r="B279" s="28"/>
      <c r="D279" s="141" t="s">
        <v>149</v>
      </c>
      <c r="F279" s="142" t="s">
        <v>990</v>
      </c>
      <c r="L279" s="28"/>
      <c r="M279" s="143"/>
      <c r="T279" s="49"/>
      <c r="AT279" s="16" t="s">
        <v>149</v>
      </c>
      <c r="AU279" s="16" t="s">
        <v>79</v>
      </c>
    </row>
    <row r="280" spans="2:65" s="1" customFormat="1" ht="24" customHeight="1">
      <c r="B280" s="127"/>
      <c r="C280" s="128" t="s">
        <v>413</v>
      </c>
      <c r="D280" s="128" t="s">
        <v>143</v>
      </c>
      <c r="E280" s="129" t="s">
        <v>991</v>
      </c>
      <c r="F280" s="130" t="s">
        <v>992</v>
      </c>
      <c r="G280" s="131" t="s">
        <v>515</v>
      </c>
      <c r="H280" s="132">
        <v>688.06</v>
      </c>
      <c r="I280" s="133"/>
      <c r="J280" s="133">
        <f>ROUND(I280*H280,2)</f>
        <v>0</v>
      </c>
      <c r="K280" s="134"/>
      <c r="L280" s="28"/>
      <c r="M280" s="135" t="s">
        <v>3</v>
      </c>
      <c r="N280" s="136" t="s">
        <v>41</v>
      </c>
      <c r="O280" s="137">
        <v>0</v>
      </c>
      <c r="P280" s="137">
        <f>O280*H280</f>
        <v>0</v>
      </c>
      <c r="Q280" s="137">
        <v>0</v>
      </c>
      <c r="R280" s="137">
        <f>Q280*H280</f>
        <v>0</v>
      </c>
      <c r="S280" s="137">
        <v>0</v>
      </c>
      <c r="T280" s="138">
        <f>S280*H280</f>
        <v>0</v>
      </c>
      <c r="AR280" s="139" t="s">
        <v>221</v>
      </c>
      <c r="AT280" s="139" t="s">
        <v>143</v>
      </c>
      <c r="AU280" s="139" t="s">
        <v>79</v>
      </c>
      <c r="AY280" s="16" t="s">
        <v>140</v>
      </c>
      <c r="BE280" s="140">
        <f>IF(N280="základní",J280,0)</f>
        <v>0</v>
      </c>
      <c r="BF280" s="140">
        <f>IF(N280="snížená",J280,0)</f>
        <v>0</v>
      </c>
      <c r="BG280" s="140">
        <f>IF(N280="zákl. přenesená",J280,0)</f>
        <v>0</v>
      </c>
      <c r="BH280" s="140">
        <f>IF(N280="sníž. přenesená",J280,0)</f>
        <v>0</v>
      </c>
      <c r="BI280" s="140">
        <f>IF(N280="nulová",J280,0)</f>
        <v>0</v>
      </c>
      <c r="BJ280" s="16" t="s">
        <v>77</v>
      </c>
      <c r="BK280" s="140">
        <f>ROUND(I280*H280,2)</f>
        <v>0</v>
      </c>
      <c r="BL280" s="16" t="s">
        <v>221</v>
      </c>
      <c r="BM280" s="139" t="s">
        <v>993</v>
      </c>
    </row>
    <row r="281" spans="2:65" s="1" customFormat="1" ht="27">
      <c r="B281" s="28"/>
      <c r="D281" s="141" t="s">
        <v>149</v>
      </c>
      <c r="F281" s="142" t="s">
        <v>994</v>
      </c>
      <c r="L281" s="28"/>
      <c r="M281" s="143"/>
      <c r="T281" s="49"/>
      <c r="AT281" s="16" t="s">
        <v>149</v>
      </c>
      <c r="AU281" s="16" t="s">
        <v>79</v>
      </c>
    </row>
    <row r="282" spans="2:65" s="11" customFormat="1" ht="22.9" customHeight="1">
      <c r="B282" s="116"/>
      <c r="D282" s="117" t="s">
        <v>69</v>
      </c>
      <c r="E282" s="125" t="s">
        <v>995</v>
      </c>
      <c r="F282" s="125" t="s">
        <v>996</v>
      </c>
      <c r="J282" s="126">
        <f>BK282</f>
        <v>0</v>
      </c>
      <c r="L282" s="116"/>
      <c r="M282" s="120"/>
      <c r="P282" s="121">
        <f>SUM(P283:P322)</f>
        <v>0</v>
      </c>
      <c r="R282" s="121">
        <f>SUM(R283:R322)</f>
        <v>0</v>
      </c>
      <c r="T282" s="122">
        <f>SUM(T283:T322)</f>
        <v>0</v>
      </c>
      <c r="AR282" s="117" t="s">
        <v>79</v>
      </c>
      <c r="AT282" s="123" t="s">
        <v>69</v>
      </c>
      <c r="AU282" s="123" t="s">
        <v>77</v>
      </c>
      <c r="AY282" s="117" t="s">
        <v>140</v>
      </c>
      <c r="BK282" s="124">
        <f>SUM(BK283:BK322)</f>
        <v>0</v>
      </c>
    </row>
    <row r="283" spans="2:65" s="1" customFormat="1" ht="24" customHeight="1">
      <c r="B283" s="127"/>
      <c r="C283" s="128" t="s">
        <v>417</v>
      </c>
      <c r="D283" s="128" t="s">
        <v>143</v>
      </c>
      <c r="E283" s="129" t="s">
        <v>997</v>
      </c>
      <c r="F283" s="130" t="s">
        <v>998</v>
      </c>
      <c r="G283" s="131" t="s">
        <v>473</v>
      </c>
      <c r="H283" s="132">
        <v>6</v>
      </c>
      <c r="I283" s="133"/>
      <c r="J283" s="133">
        <f>ROUND(I283*H283,2)</f>
        <v>0</v>
      </c>
      <c r="K283" s="134"/>
      <c r="L283" s="28"/>
      <c r="M283" s="135" t="s">
        <v>3</v>
      </c>
      <c r="N283" s="136" t="s">
        <v>41</v>
      </c>
      <c r="O283" s="137">
        <v>0</v>
      </c>
      <c r="P283" s="137">
        <f>O283*H283</f>
        <v>0</v>
      </c>
      <c r="Q283" s="137">
        <v>0</v>
      </c>
      <c r="R283" s="137">
        <f>Q283*H283</f>
        <v>0</v>
      </c>
      <c r="S283" s="137">
        <v>0</v>
      </c>
      <c r="T283" s="138">
        <f>S283*H283</f>
        <v>0</v>
      </c>
      <c r="AR283" s="139" t="s">
        <v>221</v>
      </c>
      <c r="AT283" s="139" t="s">
        <v>143</v>
      </c>
      <c r="AU283" s="139" t="s">
        <v>79</v>
      </c>
      <c r="AY283" s="16" t="s">
        <v>140</v>
      </c>
      <c r="BE283" s="140">
        <f>IF(N283="základní",J283,0)</f>
        <v>0</v>
      </c>
      <c r="BF283" s="140">
        <f>IF(N283="snížená",J283,0)</f>
        <v>0</v>
      </c>
      <c r="BG283" s="140">
        <f>IF(N283="zákl. přenesená",J283,0)</f>
        <v>0</v>
      </c>
      <c r="BH283" s="140">
        <f>IF(N283="sníž. přenesená",J283,0)</f>
        <v>0</v>
      </c>
      <c r="BI283" s="140">
        <f>IF(N283="nulová",J283,0)</f>
        <v>0</v>
      </c>
      <c r="BJ283" s="16" t="s">
        <v>77</v>
      </c>
      <c r="BK283" s="140">
        <f>ROUND(I283*H283,2)</f>
        <v>0</v>
      </c>
      <c r="BL283" s="16" t="s">
        <v>221</v>
      </c>
      <c r="BM283" s="139" t="s">
        <v>999</v>
      </c>
    </row>
    <row r="284" spans="2:65" s="1" customFormat="1">
      <c r="B284" s="28"/>
      <c r="D284" s="141" t="s">
        <v>149</v>
      </c>
      <c r="F284" s="142" t="s">
        <v>1000</v>
      </c>
      <c r="L284" s="28"/>
      <c r="M284" s="143"/>
      <c r="T284" s="49"/>
      <c r="AT284" s="16" t="s">
        <v>149</v>
      </c>
      <c r="AU284" s="16" t="s">
        <v>79</v>
      </c>
    </row>
    <row r="285" spans="2:65" s="12" customFormat="1">
      <c r="B285" s="144"/>
      <c r="D285" s="141" t="s">
        <v>151</v>
      </c>
      <c r="E285" s="145" t="s">
        <v>3</v>
      </c>
      <c r="F285" s="146" t="s">
        <v>165</v>
      </c>
      <c r="H285" s="147">
        <v>6</v>
      </c>
      <c r="L285" s="144"/>
      <c r="M285" s="148"/>
      <c r="T285" s="149"/>
      <c r="AT285" s="145" t="s">
        <v>151</v>
      </c>
      <c r="AU285" s="145" t="s">
        <v>79</v>
      </c>
      <c r="AV285" s="12" t="s">
        <v>79</v>
      </c>
      <c r="AW285" s="12" t="s">
        <v>32</v>
      </c>
      <c r="AX285" s="12" t="s">
        <v>70</v>
      </c>
      <c r="AY285" s="145" t="s">
        <v>140</v>
      </c>
    </row>
    <row r="286" spans="2:65" s="13" customFormat="1">
      <c r="B286" s="150"/>
      <c r="D286" s="141" t="s">
        <v>151</v>
      </c>
      <c r="E286" s="151" t="s">
        <v>3</v>
      </c>
      <c r="F286" s="152" t="s">
        <v>152</v>
      </c>
      <c r="H286" s="153">
        <v>6</v>
      </c>
      <c r="L286" s="150"/>
      <c r="M286" s="154"/>
      <c r="T286" s="155"/>
      <c r="AT286" s="151" t="s">
        <v>151</v>
      </c>
      <c r="AU286" s="151" t="s">
        <v>79</v>
      </c>
      <c r="AV286" s="13" t="s">
        <v>147</v>
      </c>
      <c r="AW286" s="13" t="s">
        <v>32</v>
      </c>
      <c r="AX286" s="13" t="s">
        <v>77</v>
      </c>
      <c r="AY286" s="151" t="s">
        <v>140</v>
      </c>
    </row>
    <row r="287" spans="2:65" s="1" customFormat="1" ht="16.5" customHeight="1">
      <c r="B287" s="127"/>
      <c r="C287" s="128" t="s">
        <v>423</v>
      </c>
      <c r="D287" s="128" t="s">
        <v>143</v>
      </c>
      <c r="E287" s="129" t="s">
        <v>1001</v>
      </c>
      <c r="F287" s="130" t="s">
        <v>1002</v>
      </c>
      <c r="G287" s="131" t="s">
        <v>473</v>
      </c>
      <c r="H287" s="132">
        <v>4</v>
      </c>
      <c r="I287" s="133"/>
      <c r="J287" s="133">
        <f>ROUND(I287*H287,2)</f>
        <v>0</v>
      </c>
      <c r="K287" s="134"/>
      <c r="L287" s="28"/>
      <c r="M287" s="135" t="s">
        <v>3</v>
      </c>
      <c r="N287" s="136" t="s">
        <v>41</v>
      </c>
      <c r="O287" s="137">
        <v>0</v>
      </c>
      <c r="P287" s="137">
        <f>O287*H287</f>
        <v>0</v>
      </c>
      <c r="Q287" s="137">
        <v>0</v>
      </c>
      <c r="R287" s="137">
        <f>Q287*H287</f>
        <v>0</v>
      </c>
      <c r="S287" s="137">
        <v>0</v>
      </c>
      <c r="T287" s="138">
        <f>S287*H287</f>
        <v>0</v>
      </c>
      <c r="AR287" s="139" t="s">
        <v>221</v>
      </c>
      <c r="AT287" s="139" t="s">
        <v>143</v>
      </c>
      <c r="AU287" s="139" t="s">
        <v>79</v>
      </c>
      <c r="AY287" s="16" t="s">
        <v>140</v>
      </c>
      <c r="BE287" s="140">
        <f>IF(N287="základní",J287,0)</f>
        <v>0</v>
      </c>
      <c r="BF287" s="140">
        <f>IF(N287="snížená",J287,0)</f>
        <v>0</v>
      </c>
      <c r="BG287" s="140">
        <f>IF(N287="zákl. přenesená",J287,0)</f>
        <v>0</v>
      </c>
      <c r="BH287" s="140">
        <f>IF(N287="sníž. přenesená",J287,0)</f>
        <v>0</v>
      </c>
      <c r="BI287" s="140">
        <f>IF(N287="nulová",J287,0)</f>
        <v>0</v>
      </c>
      <c r="BJ287" s="16" t="s">
        <v>77</v>
      </c>
      <c r="BK287" s="140">
        <f>ROUND(I287*H287,2)</f>
        <v>0</v>
      </c>
      <c r="BL287" s="16" t="s">
        <v>221</v>
      </c>
      <c r="BM287" s="139" t="s">
        <v>1003</v>
      </c>
    </row>
    <row r="288" spans="2:65" s="1" customFormat="1">
      <c r="B288" s="28"/>
      <c r="D288" s="141" t="s">
        <v>149</v>
      </c>
      <c r="F288" s="142" t="s">
        <v>1002</v>
      </c>
      <c r="L288" s="28"/>
      <c r="M288" s="143"/>
      <c r="T288" s="49"/>
      <c r="AT288" s="16" t="s">
        <v>149</v>
      </c>
      <c r="AU288" s="16" t="s">
        <v>79</v>
      </c>
    </row>
    <row r="289" spans="2:65" s="12" customFormat="1">
      <c r="B289" s="144"/>
      <c r="D289" s="141" t="s">
        <v>151</v>
      </c>
      <c r="E289" s="145" t="s">
        <v>3</v>
      </c>
      <c r="F289" s="146" t="s">
        <v>147</v>
      </c>
      <c r="H289" s="147">
        <v>4</v>
      </c>
      <c r="L289" s="144"/>
      <c r="M289" s="148"/>
      <c r="T289" s="149"/>
      <c r="AT289" s="145" t="s">
        <v>151</v>
      </c>
      <c r="AU289" s="145" t="s">
        <v>79</v>
      </c>
      <c r="AV289" s="12" t="s">
        <v>79</v>
      </c>
      <c r="AW289" s="12" t="s">
        <v>32</v>
      </c>
      <c r="AX289" s="12" t="s">
        <v>70</v>
      </c>
      <c r="AY289" s="145" t="s">
        <v>140</v>
      </c>
    </row>
    <row r="290" spans="2:65" s="13" customFormat="1">
      <c r="B290" s="150"/>
      <c r="D290" s="141" t="s">
        <v>151</v>
      </c>
      <c r="E290" s="151" t="s">
        <v>3</v>
      </c>
      <c r="F290" s="152" t="s">
        <v>152</v>
      </c>
      <c r="H290" s="153">
        <v>4</v>
      </c>
      <c r="L290" s="150"/>
      <c r="M290" s="154"/>
      <c r="T290" s="155"/>
      <c r="AT290" s="151" t="s">
        <v>151</v>
      </c>
      <c r="AU290" s="151" t="s">
        <v>79</v>
      </c>
      <c r="AV290" s="13" t="s">
        <v>147</v>
      </c>
      <c r="AW290" s="13" t="s">
        <v>32</v>
      </c>
      <c r="AX290" s="13" t="s">
        <v>77</v>
      </c>
      <c r="AY290" s="151" t="s">
        <v>140</v>
      </c>
    </row>
    <row r="291" spans="2:65" s="1" customFormat="1" ht="24" customHeight="1">
      <c r="B291" s="127"/>
      <c r="C291" s="128" t="s">
        <v>434</v>
      </c>
      <c r="D291" s="128" t="s">
        <v>143</v>
      </c>
      <c r="E291" s="129" t="s">
        <v>1004</v>
      </c>
      <c r="F291" s="130" t="s">
        <v>1005</v>
      </c>
      <c r="G291" s="131" t="s">
        <v>473</v>
      </c>
      <c r="H291" s="132">
        <v>1</v>
      </c>
      <c r="I291" s="133"/>
      <c r="J291" s="133">
        <f>ROUND(I291*H291,2)</f>
        <v>0</v>
      </c>
      <c r="K291" s="134"/>
      <c r="L291" s="28"/>
      <c r="M291" s="135" t="s">
        <v>3</v>
      </c>
      <c r="N291" s="136" t="s">
        <v>41</v>
      </c>
      <c r="O291" s="137">
        <v>0</v>
      </c>
      <c r="P291" s="137">
        <f>O291*H291</f>
        <v>0</v>
      </c>
      <c r="Q291" s="137">
        <v>0</v>
      </c>
      <c r="R291" s="137">
        <f>Q291*H291</f>
        <v>0</v>
      </c>
      <c r="S291" s="137">
        <v>0</v>
      </c>
      <c r="T291" s="138">
        <f>S291*H291</f>
        <v>0</v>
      </c>
      <c r="AR291" s="139" t="s">
        <v>221</v>
      </c>
      <c r="AT291" s="139" t="s">
        <v>143</v>
      </c>
      <c r="AU291" s="139" t="s">
        <v>79</v>
      </c>
      <c r="AY291" s="16" t="s">
        <v>140</v>
      </c>
      <c r="BE291" s="140">
        <f>IF(N291="základní",J291,0)</f>
        <v>0</v>
      </c>
      <c r="BF291" s="140">
        <f>IF(N291="snížená",J291,0)</f>
        <v>0</v>
      </c>
      <c r="BG291" s="140">
        <f>IF(N291="zákl. přenesená",J291,0)</f>
        <v>0</v>
      </c>
      <c r="BH291" s="140">
        <f>IF(N291="sníž. přenesená",J291,0)</f>
        <v>0</v>
      </c>
      <c r="BI291" s="140">
        <f>IF(N291="nulová",J291,0)</f>
        <v>0</v>
      </c>
      <c r="BJ291" s="16" t="s">
        <v>77</v>
      </c>
      <c r="BK291" s="140">
        <f>ROUND(I291*H291,2)</f>
        <v>0</v>
      </c>
      <c r="BL291" s="16" t="s">
        <v>221</v>
      </c>
      <c r="BM291" s="139" t="s">
        <v>1006</v>
      </c>
    </row>
    <row r="292" spans="2:65" s="1" customFormat="1">
      <c r="B292" s="28"/>
      <c r="D292" s="141" t="s">
        <v>149</v>
      </c>
      <c r="F292" s="142" t="s">
        <v>1005</v>
      </c>
      <c r="L292" s="28"/>
      <c r="M292" s="143"/>
      <c r="T292" s="49"/>
      <c r="AT292" s="16" t="s">
        <v>149</v>
      </c>
      <c r="AU292" s="16" t="s">
        <v>79</v>
      </c>
    </row>
    <row r="293" spans="2:65" s="12" customFormat="1">
      <c r="B293" s="144"/>
      <c r="D293" s="141" t="s">
        <v>151</v>
      </c>
      <c r="E293" s="145" t="s">
        <v>3</v>
      </c>
      <c r="F293" s="146" t="s">
        <v>77</v>
      </c>
      <c r="H293" s="147">
        <v>1</v>
      </c>
      <c r="L293" s="144"/>
      <c r="M293" s="148"/>
      <c r="T293" s="149"/>
      <c r="AT293" s="145" t="s">
        <v>151</v>
      </c>
      <c r="AU293" s="145" t="s">
        <v>79</v>
      </c>
      <c r="AV293" s="12" t="s">
        <v>79</v>
      </c>
      <c r="AW293" s="12" t="s">
        <v>32</v>
      </c>
      <c r="AX293" s="12" t="s">
        <v>70</v>
      </c>
      <c r="AY293" s="145" t="s">
        <v>140</v>
      </c>
    </row>
    <row r="294" spans="2:65" s="13" customFormat="1">
      <c r="B294" s="150"/>
      <c r="D294" s="141" t="s">
        <v>151</v>
      </c>
      <c r="E294" s="151" t="s">
        <v>3</v>
      </c>
      <c r="F294" s="152" t="s">
        <v>152</v>
      </c>
      <c r="H294" s="153">
        <v>1</v>
      </c>
      <c r="L294" s="150"/>
      <c r="M294" s="154"/>
      <c r="T294" s="155"/>
      <c r="AT294" s="151" t="s">
        <v>151</v>
      </c>
      <c r="AU294" s="151" t="s">
        <v>79</v>
      </c>
      <c r="AV294" s="13" t="s">
        <v>147</v>
      </c>
      <c r="AW294" s="13" t="s">
        <v>32</v>
      </c>
      <c r="AX294" s="13" t="s">
        <v>77</v>
      </c>
      <c r="AY294" s="151" t="s">
        <v>140</v>
      </c>
    </row>
    <row r="295" spans="2:65" s="1" customFormat="1" ht="24" customHeight="1">
      <c r="B295" s="127"/>
      <c r="C295" s="128" t="s">
        <v>438</v>
      </c>
      <c r="D295" s="128" t="s">
        <v>143</v>
      </c>
      <c r="E295" s="129" t="s">
        <v>1007</v>
      </c>
      <c r="F295" s="130" t="s">
        <v>1008</v>
      </c>
      <c r="G295" s="131" t="s">
        <v>473</v>
      </c>
      <c r="H295" s="132">
        <v>1</v>
      </c>
      <c r="I295" s="133"/>
      <c r="J295" s="133">
        <f>ROUND(I295*H295,2)</f>
        <v>0</v>
      </c>
      <c r="K295" s="134"/>
      <c r="L295" s="28"/>
      <c r="M295" s="135" t="s">
        <v>3</v>
      </c>
      <c r="N295" s="136" t="s">
        <v>41</v>
      </c>
      <c r="O295" s="137">
        <v>0</v>
      </c>
      <c r="P295" s="137">
        <f>O295*H295</f>
        <v>0</v>
      </c>
      <c r="Q295" s="137">
        <v>0</v>
      </c>
      <c r="R295" s="137">
        <f>Q295*H295</f>
        <v>0</v>
      </c>
      <c r="S295" s="137">
        <v>0</v>
      </c>
      <c r="T295" s="138">
        <f>S295*H295</f>
        <v>0</v>
      </c>
      <c r="AR295" s="139" t="s">
        <v>221</v>
      </c>
      <c r="AT295" s="139" t="s">
        <v>143</v>
      </c>
      <c r="AU295" s="139" t="s">
        <v>79</v>
      </c>
      <c r="AY295" s="16" t="s">
        <v>140</v>
      </c>
      <c r="BE295" s="140">
        <f>IF(N295="základní",J295,0)</f>
        <v>0</v>
      </c>
      <c r="BF295" s="140">
        <f>IF(N295="snížená",J295,0)</f>
        <v>0</v>
      </c>
      <c r="BG295" s="140">
        <f>IF(N295="zákl. přenesená",J295,0)</f>
        <v>0</v>
      </c>
      <c r="BH295" s="140">
        <f>IF(N295="sníž. přenesená",J295,0)</f>
        <v>0</v>
      </c>
      <c r="BI295" s="140">
        <f>IF(N295="nulová",J295,0)</f>
        <v>0</v>
      </c>
      <c r="BJ295" s="16" t="s">
        <v>77</v>
      </c>
      <c r="BK295" s="140">
        <f>ROUND(I295*H295,2)</f>
        <v>0</v>
      </c>
      <c r="BL295" s="16" t="s">
        <v>221</v>
      </c>
      <c r="BM295" s="139" t="s">
        <v>1009</v>
      </c>
    </row>
    <row r="296" spans="2:65" s="1" customFormat="1">
      <c r="B296" s="28"/>
      <c r="D296" s="141" t="s">
        <v>149</v>
      </c>
      <c r="F296" s="142" t="s">
        <v>1010</v>
      </c>
      <c r="L296" s="28"/>
      <c r="M296" s="143"/>
      <c r="T296" s="49"/>
      <c r="AT296" s="16" t="s">
        <v>149</v>
      </c>
      <c r="AU296" s="16" t="s">
        <v>79</v>
      </c>
    </row>
    <row r="297" spans="2:65" s="12" customFormat="1">
      <c r="B297" s="144"/>
      <c r="D297" s="141" t="s">
        <v>151</v>
      </c>
      <c r="E297" s="145" t="s">
        <v>3</v>
      </c>
      <c r="F297" s="146" t="s">
        <v>77</v>
      </c>
      <c r="H297" s="147">
        <v>1</v>
      </c>
      <c r="L297" s="144"/>
      <c r="M297" s="148"/>
      <c r="T297" s="149"/>
      <c r="AT297" s="145" t="s">
        <v>151</v>
      </c>
      <c r="AU297" s="145" t="s">
        <v>79</v>
      </c>
      <c r="AV297" s="12" t="s">
        <v>79</v>
      </c>
      <c r="AW297" s="12" t="s">
        <v>32</v>
      </c>
      <c r="AX297" s="12" t="s">
        <v>70</v>
      </c>
      <c r="AY297" s="145" t="s">
        <v>140</v>
      </c>
    </row>
    <row r="298" spans="2:65" s="13" customFormat="1">
      <c r="B298" s="150"/>
      <c r="D298" s="141" t="s">
        <v>151</v>
      </c>
      <c r="E298" s="151" t="s">
        <v>3</v>
      </c>
      <c r="F298" s="152" t="s">
        <v>152</v>
      </c>
      <c r="H298" s="153">
        <v>1</v>
      </c>
      <c r="L298" s="150"/>
      <c r="M298" s="154"/>
      <c r="T298" s="155"/>
      <c r="AT298" s="151" t="s">
        <v>151</v>
      </c>
      <c r="AU298" s="151" t="s">
        <v>79</v>
      </c>
      <c r="AV298" s="13" t="s">
        <v>147</v>
      </c>
      <c r="AW298" s="13" t="s">
        <v>32</v>
      </c>
      <c r="AX298" s="13" t="s">
        <v>77</v>
      </c>
      <c r="AY298" s="151" t="s">
        <v>140</v>
      </c>
    </row>
    <row r="299" spans="2:65" s="1" customFormat="1" ht="24" customHeight="1">
      <c r="B299" s="127"/>
      <c r="C299" s="128" t="s">
        <v>442</v>
      </c>
      <c r="D299" s="128" t="s">
        <v>143</v>
      </c>
      <c r="E299" s="129" t="s">
        <v>1011</v>
      </c>
      <c r="F299" s="130" t="s">
        <v>1012</v>
      </c>
      <c r="G299" s="131" t="s">
        <v>473</v>
      </c>
      <c r="H299" s="132">
        <v>1</v>
      </c>
      <c r="I299" s="133"/>
      <c r="J299" s="133">
        <f>ROUND(I299*H299,2)</f>
        <v>0</v>
      </c>
      <c r="K299" s="134"/>
      <c r="L299" s="28"/>
      <c r="M299" s="135" t="s">
        <v>3</v>
      </c>
      <c r="N299" s="136" t="s">
        <v>41</v>
      </c>
      <c r="O299" s="137">
        <v>0</v>
      </c>
      <c r="P299" s="137">
        <f>O299*H299</f>
        <v>0</v>
      </c>
      <c r="Q299" s="137">
        <v>0</v>
      </c>
      <c r="R299" s="137">
        <f>Q299*H299</f>
        <v>0</v>
      </c>
      <c r="S299" s="137">
        <v>0</v>
      </c>
      <c r="T299" s="138">
        <f>S299*H299</f>
        <v>0</v>
      </c>
      <c r="AR299" s="139" t="s">
        <v>221</v>
      </c>
      <c r="AT299" s="139" t="s">
        <v>143</v>
      </c>
      <c r="AU299" s="139" t="s">
        <v>79</v>
      </c>
      <c r="AY299" s="16" t="s">
        <v>140</v>
      </c>
      <c r="BE299" s="140">
        <f>IF(N299="základní",J299,0)</f>
        <v>0</v>
      </c>
      <c r="BF299" s="140">
        <f>IF(N299="snížená",J299,0)</f>
        <v>0</v>
      </c>
      <c r="BG299" s="140">
        <f>IF(N299="zákl. přenesená",J299,0)</f>
        <v>0</v>
      </c>
      <c r="BH299" s="140">
        <f>IF(N299="sníž. přenesená",J299,0)</f>
        <v>0</v>
      </c>
      <c r="BI299" s="140">
        <f>IF(N299="nulová",J299,0)</f>
        <v>0</v>
      </c>
      <c r="BJ299" s="16" t="s">
        <v>77</v>
      </c>
      <c r="BK299" s="140">
        <f>ROUND(I299*H299,2)</f>
        <v>0</v>
      </c>
      <c r="BL299" s="16" t="s">
        <v>221</v>
      </c>
      <c r="BM299" s="139" t="s">
        <v>1013</v>
      </c>
    </row>
    <row r="300" spans="2:65" s="1" customFormat="1">
      <c r="B300" s="28"/>
      <c r="D300" s="141" t="s">
        <v>149</v>
      </c>
      <c r="F300" s="142" t="s">
        <v>1012</v>
      </c>
      <c r="L300" s="28"/>
      <c r="M300" s="143"/>
      <c r="T300" s="49"/>
      <c r="AT300" s="16" t="s">
        <v>149</v>
      </c>
      <c r="AU300" s="16" t="s">
        <v>79</v>
      </c>
    </row>
    <row r="301" spans="2:65" s="12" customFormat="1">
      <c r="B301" s="144"/>
      <c r="D301" s="141" t="s">
        <v>151</v>
      </c>
      <c r="E301" s="145" t="s">
        <v>3</v>
      </c>
      <c r="F301" s="146" t="s">
        <v>77</v>
      </c>
      <c r="H301" s="147">
        <v>1</v>
      </c>
      <c r="L301" s="144"/>
      <c r="M301" s="148"/>
      <c r="T301" s="149"/>
      <c r="AT301" s="145" t="s">
        <v>151</v>
      </c>
      <c r="AU301" s="145" t="s">
        <v>79</v>
      </c>
      <c r="AV301" s="12" t="s">
        <v>79</v>
      </c>
      <c r="AW301" s="12" t="s">
        <v>32</v>
      </c>
      <c r="AX301" s="12" t="s">
        <v>70</v>
      </c>
      <c r="AY301" s="145" t="s">
        <v>140</v>
      </c>
    </row>
    <row r="302" spans="2:65" s="13" customFormat="1">
      <c r="B302" s="150"/>
      <c r="D302" s="141" t="s">
        <v>151</v>
      </c>
      <c r="E302" s="151" t="s">
        <v>3</v>
      </c>
      <c r="F302" s="152" t="s">
        <v>152</v>
      </c>
      <c r="H302" s="153">
        <v>1</v>
      </c>
      <c r="L302" s="150"/>
      <c r="M302" s="154"/>
      <c r="T302" s="155"/>
      <c r="AT302" s="151" t="s">
        <v>151</v>
      </c>
      <c r="AU302" s="151" t="s">
        <v>79</v>
      </c>
      <c r="AV302" s="13" t="s">
        <v>147</v>
      </c>
      <c r="AW302" s="13" t="s">
        <v>32</v>
      </c>
      <c r="AX302" s="13" t="s">
        <v>77</v>
      </c>
      <c r="AY302" s="151" t="s">
        <v>140</v>
      </c>
    </row>
    <row r="303" spans="2:65" s="1" customFormat="1" ht="24" customHeight="1">
      <c r="B303" s="127"/>
      <c r="C303" s="128" t="s">
        <v>446</v>
      </c>
      <c r="D303" s="128" t="s">
        <v>143</v>
      </c>
      <c r="E303" s="129" t="s">
        <v>1014</v>
      </c>
      <c r="F303" s="130" t="s">
        <v>1015</v>
      </c>
      <c r="G303" s="131" t="s">
        <v>473</v>
      </c>
      <c r="H303" s="132">
        <v>1</v>
      </c>
      <c r="I303" s="133"/>
      <c r="J303" s="133">
        <f>ROUND(I303*H303,2)</f>
        <v>0</v>
      </c>
      <c r="K303" s="134"/>
      <c r="L303" s="28"/>
      <c r="M303" s="135" t="s">
        <v>3</v>
      </c>
      <c r="N303" s="136" t="s">
        <v>41</v>
      </c>
      <c r="O303" s="137">
        <v>0</v>
      </c>
      <c r="P303" s="137">
        <f>O303*H303</f>
        <v>0</v>
      </c>
      <c r="Q303" s="137">
        <v>0</v>
      </c>
      <c r="R303" s="137">
        <f>Q303*H303</f>
        <v>0</v>
      </c>
      <c r="S303" s="137">
        <v>0</v>
      </c>
      <c r="T303" s="138">
        <f>S303*H303</f>
        <v>0</v>
      </c>
      <c r="AR303" s="139" t="s">
        <v>221</v>
      </c>
      <c r="AT303" s="139" t="s">
        <v>143</v>
      </c>
      <c r="AU303" s="139" t="s">
        <v>79</v>
      </c>
      <c r="AY303" s="16" t="s">
        <v>140</v>
      </c>
      <c r="BE303" s="140">
        <f>IF(N303="základní",J303,0)</f>
        <v>0</v>
      </c>
      <c r="BF303" s="140">
        <f>IF(N303="snížená",J303,0)</f>
        <v>0</v>
      </c>
      <c r="BG303" s="140">
        <f>IF(N303="zákl. přenesená",J303,0)</f>
        <v>0</v>
      </c>
      <c r="BH303" s="140">
        <f>IF(N303="sníž. přenesená",J303,0)</f>
        <v>0</v>
      </c>
      <c r="BI303" s="140">
        <f>IF(N303="nulová",J303,0)</f>
        <v>0</v>
      </c>
      <c r="BJ303" s="16" t="s">
        <v>77</v>
      </c>
      <c r="BK303" s="140">
        <f>ROUND(I303*H303,2)</f>
        <v>0</v>
      </c>
      <c r="BL303" s="16" t="s">
        <v>221</v>
      </c>
      <c r="BM303" s="139" t="s">
        <v>1016</v>
      </c>
    </row>
    <row r="304" spans="2:65" s="1" customFormat="1" ht="18">
      <c r="B304" s="28"/>
      <c r="D304" s="141" t="s">
        <v>149</v>
      </c>
      <c r="F304" s="142" t="s">
        <v>1015</v>
      </c>
      <c r="L304" s="28"/>
      <c r="M304" s="143"/>
      <c r="T304" s="49"/>
      <c r="AT304" s="16" t="s">
        <v>149</v>
      </c>
      <c r="AU304" s="16" t="s">
        <v>79</v>
      </c>
    </row>
    <row r="305" spans="2:65" s="12" customFormat="1">
      <c r="B305" s="144"/>
      <c r="D305" s="141" t="s">
        <v>151</v>
      </c>
      <c r="E305" s="145" t="s">
        <v>3</v>
      </c>
      <c r="F305" s="146" t="s">
        <v>77</v>
      </c>
      <c r="H305" s="147">
        <v>1</v>
      </c>
      <c r="L305" s="144"/>
      <c r="M305" s="148"/>
      <c r="T305" s="149"/>
      <c r="AT305" s="145" t="s">
        <v>151</v>
      </c>
      <c r="AU305" s="145" t="s">
        <v>79</v>
      </c>
      <c r="AV305" s="12" t="s">
        <v>79</v>
      </c>
      <c r="AW305" s="12" t="s">
        <v>32</v>
      </c>
      <c r="AX305" s="12" t="s">
        <v>70</v>
      </c>
      <c r="AY305" s="145" t="s">
        <v>140</v>
      </c>
    </row>
    <row r="306" spans="2:65" s="13" customFormat="1">
      <c r="B306" s="150"/>
      <c r="D306" s="141" t="s">
        <v>151</v>
      </c>
      <c r="E306" s="151" t="s">
        <v>3</v>
      </c>
      <c r="F306" s="152" t="s">
        <v>152</v>
      </c>
      <c r="H306" s="153">
        <v>1</v>
      </c>
      <c r="L306" s="150"/>
      <c r="M306" s="154"/>
      <c r="T306" s="155"/>
      <c r="AT306" s="151" t="s">
        <v>151</v>
      </c>
      <c r="AU306" s="151" t="s">
        <v>79</v>
      </c>
      <c r="AV306" s="13" t="s">
        <v>147</v>
      </c>
      <c r="AW306" s="13" t="s">
        <v>32</v>
      </c>
      <c r="AX306" s="13" t="s">
        <v>77</v>
      </c>
      <c r="AY306" s="151" t="s">
        <v>140</v>
      </c>
    </row>
    <row r="307" spans="2:65" s="1" customFormat="1" ht="24" customHeight="1">
      <c r="B307" s="127"/>
      <c r="C307" s="128" t="s">
        <v>450</v>
      </c>
      <c r="D307" s="128" t="s">
        <v>143</v>
      </c>
      <c r="E307" s="129" t="s">
        <v>1017</v>
      </c>
      <c r="F307" s="130" t="s">
        <v>1018</v>
      </c>
      <c r="G307" s="131" t="s">
        <v>473</v>
      </c>
      <c r="H307" s="132">
        <v>1</v>
      </c>
      <c r="I307" s="133"/>
      <c r="J307" s="133">
        <f>ROUND(I307*H307,2)</f>
        <v>0</v>
      </c>
      <c r="K307" s="134"/>
      <c r="L307" s="28"/>
      <c r="M307" s="135" t="s">
        <v>3</v>
      </c>
      <c r="N307" s="136" t="s">
        <v>41</v>
      </c>
      <c r="O307" s="137">
        <v>0</v>
      </c>
      <c r="P307" s="137">
        <f>O307*H307</f>
        <v>0</v>
      </c>
      <c r="Q307" s="137">
        <v>0</v>
      </c>
      <c r="R307" s="137">
        <f>Q307*H307</f>
        <v>0</v>
      </c>
      <c r="S307" s="137">
        <v>0</v>
      </c>
      <c r="T307" s="138">
        <f>S307*H307</f>
        <v>0</v>
      </c>
      <c r="AR307" s="139" t="s">
        <v>221</v>
      </c>
      <c r="AT307" s="139" t="s">
        <v>143</v>
      </c>
      <c r="AU307" s="139" t="s">
        <v>79</v>
      </c>
      <c r="AY307" s="16" t="s">
        <v>140</v>
      </c>
      <c r="BE307" s="140">
        <f>IF(N307="základní",J307,0)</f>
        <v>0</v>
      </c>
      <c r="BF307" s="140">
        <f>IF(N307="snížená",J307,0)</f>
        <v>0</v>
      </c>
      <c r="BG307" s="140">
        <f>IF(N307="zákl. přenesená",J307,0)</f>
        <v>0</v>
      </c>
      <c r="BH307" s="140">
        <f>IF(N307="sníž. přenesená",J307,0)</f>
        <v>0</v>
      </c>
      <c r="BI307" s="140">
        <f>IF(N307="nulová",J307,0)</f>
        <v>0</v>
      </c>
      <c r="BJ307" s="16" t="s">
        <v>77</v>
      </c>
      <c r="BK307" s="140">
        <f>ROUND(I307*H307,2)</f>
        <v>0</v>
      </c>
      <c r="BL307" s="16" t="s">
        <v>221</v>
      </c>
      <c r="BM307" s="139" t="s">
        <v>1019</v>
      </c>
    </row>
    <row r="308" spans="2:65" s="1" customFormat="1" ht="18">
      <c r="B308" s="28"/>
      <c r="D308" s="141" t="s">
        <v>149</v>
      </c>
      <c r="F308" s="142" t="s">
        <v>1018</v>
      </c>
      <c r="L308" s="28"/>
      <c r="M308" s="143"/>
      <c r="T308" s="49"/>
      <c r="AT308" s="16" t="s">
        <v>149</v>
      </c>
      <c r="AU308" s="16" t="s">
        <v>79</v>
      </c>
    </row>
    <row r="309" spans="2:65" s="12" customFormat="1">
      <c r="B309" s="144"/>
      <c r="D309" s="141" t="s">
        <v>151</v>
      </c>
      <c r="E309" s="145" t="s">
        <v>3</v>
      </c>
      <c r="F309" s="146" t="s">
        <v>77</v>
      </c>
      <c r="H309" s="147">
        <v>1</v>
      </c>
      <c r="L309" s="144"/>
      <c r="M309" s="148"/>
      <c r="T309" s="149"/>
      <c r="AT309" s="145" t="s">
        <v>151</v>
      </c>
      <c r="AU309" s="145" t="s">
        <v>79</v>
      </c>
      <c r="AV309" s="12" t="s">
        <v>79</v>
      </c>
      <c r="AW309" s="12" t="s">
        <v>32</v>
      </c>
      <c r="AX309" s="12" t="s">
        <v>70</v>
      </c>
      <c r="AY309" s="145" t="s">
        <v>140</v>
      </c>
    </row>
    <row r="310" spans="2:65" s="13" customFormat="1">
      <c r="B310" s="150"/>
      <c r="D310" s="141" t="s">
        <v>151</v>
      </c>
      <c r="E310" s="151" t="s">
        <v>3</v>
      </c>
      <c r="F310" s="152" t="s">
        <v>152</v>
      </c>
      <c r="H310" s="153">
        <v>1</v>
      </c>
      <c r="L310" s="150"/>
      <c r="M310" s="154"/>
      <c r="T310" s="155"/>
      <c r="AT310" s="151" t="s">
        <v>151</v>
      </c>
      <c r="AU310" s="151" t="s">
        <v>79</v>
      </c>
      <c r="AV310" s="13" t="s">
        <v>147</v>
      </c>
      <c r="AW310" s="13" t="s">
        <v>32</v>
      </c>
      <c r="AX310" s="13" t="s">
        <v>77</v>
      </c>
      <c r="AY310" s="151" t="s">
        <v>140</v>
      </c>
    </row>
    <row r="311" spans="2:65" s="1" customFormat="1" ht="24" customHeight="1">
      <c r="B311" s="127"/>
      <c r="C311" s="128" t="s">
        <v>456</v>
      </c>
      <c r="D311" s="128" t="s">
        <v>143</v>
      </c>
      <c r="E311" s="129" t="s">
        <v>1020</v>
      </c>
      <c r="F311" s="130" t="s">
        <v>1021</v>
      </c>
      <c r="G311" s="131" t="s">
        <v>473</v>
      </c>
      <c r="H311" s="132">
        <v>1</v>
      </c>
      <c r="I311" s="133"/>
      <c r="J311" s="133">
        <f>ROUND(I311*H311,2)</f>
        <v>0</v>
      </c>
      <c r="K311" s="134"/>
      <c r="L311" s="28"/>
      <c r="M311" s="135" t="s">
        <v>3</v>
      </c>
      <c r="N311" s="136" t="s">
        <v>41</v>
      </c>
      <c r="O311" s="137">
        <v>0</v>
      </c>
      <c r="P311" s="137">
        <f>O311*H311</f>
        <v>0</v>
      </c>
      <c r="Q311" s="137">
        <v>0</v>
      </c>
      <c r="R311" s="137">
        <f>Q311*H311</f>
        <v>0</v>
      </c>
      <c r="S311" s="137">
        <v>0</v>
      </c>
      <c r="T311" s="138">
        <f>S311*H311</f>
        <v>0</v>
      </c>
      <c r="AR311" s="139" t="s">
        <v>221</v>
      </c>
      <c r="AT311" s="139" t="s">
        <v>143</v>
      </c>
      <c r="AU311" s="139" t="s">
        <v>79</v>
      </c>
      <c r="AY311" s="16" t="s">
        <v>140</v>
      </c>
      <c r="BE311" s="140">
        <f>IF(N311="základní",J311,0)</f>
        <v>0</v>
      </c>
      <c r="BF311" s="140">
        <f>IF(N311="snížená",J311,0)</f>
        <v>0</v>
      </c>
      <c r="BG311" s="140">
        <f>IF(N311="zákl. přenesená",J311,0)</f>
        <v>0</v>
      </c>
      <c r="BH311" s="140">
        <f>IF(N311="sníž. přenesená",J311,0)</f>
        <v>0</v>
      </c>
      <c r="BI311" s="140">
        <f>IF(N311="nulová",J311,0)</f>
        <v>0</v>
      </c>
      <c r="BJ311" s="16" t="s">
        <v>77</v>
      </c>
      <c r="BK311" s="140">
        <f>ROUND(I311*H311,2)</f>
        <v>0</v>
      </c>
      <c r="BL311" s="16" t="s">
        <v>221</v>
      </c>
      <c r="BM311" s="139" t="s">
        <v>1022</v>
      </c>
    </row>
    <row r="312" spans="2:65" s="1" customFormat="1" ht="18">
      <c r="B312" s="28"/>
      <c r="D312" s="141" t="s">
        <v>149</v>
      </c>
      <c r="F312" s="142" t="s">
        <v>1021</v>
      </c>
      <c r="L312" s="28"/>
      <c r="M312" s="143"/>
      <c r="T312" s="49"/>
      <c r="AT312" s="16" t="s">
        <v>149</v>
      </c>
      <c r="AU312" s="16" t="s">
        <v>79</v>
      </c>
    </row>
    <row r="313" spans="2:65" s="12" customFormat="1">
      <c r="B313" s="144"/>
      <c r="D313" s="141" t="s">
        <v>151</v>
      </c>
      <c r="E313" s="145" t="s">
        <v>3</v>
      </c>
      <c r="F313" s="146" t="s">
        <v>77</v>
      </c>
      <c r="H313" s="147">
        <v>1</v>
      </c>
      <c r="L313" s="144"/>
      <c r="M313" s="148"/>
      <c r="T313" s="149"/>
      <c r="AT313" s="145" t="s">
        <v>151</v>
      </c>
      <c r="AU313" s="145" t="s">
        <v>79</v>
      </c>
      <c r="AV313" s="12" t="s">
        <v>79</v>
      </c>
      <c r="AW313" s="12" t="s">
        <v>32</v>
      </c>
      <c r="AX313" s="12" t="s">
        <v>70</v>
      </c>
      <c r="AY313" s="145" t="s">
        <v>140</v>
      </c>
    </row>
    <row r="314" spans="2:65" s="13" customFormat="1">
      <c r="B314" s="150"/>
      <c r="D314" s="141" t="s">
        <v>151</v>
      </c>
      <c r="E314" s="151" t="s">
        <v>3</v>
      </c>
      <c r="F314" s="152" t="s">
        <v>152</v>
      </c>
      <c r="H314" s="153">
        <v>1</v>
      </c>
      <c r="L314" s="150"/>
      <c r="M314" s="154"/>
      <c r="T314" s="155"/>
      <c r="AT314" s="151" t="s">
        <v>151</v>
      </c>
      <c r="AU314" s="151" t="s">
        <v>79</v>
      </c>
      <c r="AV314" s="13" t="s">
        <v>147</v>
      </c>
      <c r="AW314" s="13" t="s">
        <v>32</v>
      </c>
      <c r="AX314" s="13" t="s">
        <v>77</v>
      </c>
      <c r="AY314" s="151" t="s">
        <v>140</v>
      </c>
    </row>
    <row r="315" spans="2:65" s="1" customFormat="1" ht="24" customHeight="1">
      <c r="B315" s="127"/>
      <c r="C315" s="128" t="s">
        <v>461</v>
      </c>
      <c r="D315" s="128" t="s">
        <v>143</v>
      </c>
      <c r="E315" s="129" t="s">
        <v>1023</v>
      </c>
      <c r="F315" s="130" t="s">
        <v>1024</v>
      </c>
      <c r="G315" s="131" t="s">
        <v>473</v>
      </c>
      <c r="H315" s="132">
        <v>1</v>
      </c>
      <c r="I315" s="133"/>
      <c r="J315" s="133">
        <f>ROUND(I315*H315,2)</f>
        <v>0</v>
      </c>
      <c r="K315" s="134"/>
      <c r="L315" s="28"/>
      <c r="M315" s="135" t="s">
        <v>3</v>
      </c>
      <c r="N315" s="136" t="s">
        <v>41</v>
      </c>
      <c r="O315" s="137">
        <v>0</v>
      </c>
      <c r="P315" s="137">
        <f>O315*H315</f>
        <v>0</v>
      </c>
      <c r="Q315" s="137">
        <v>0</v>
      </c>
      <c r="R315" s="137">
        <f>Q315*H315</f>
        <v>0</v>
      </c>
      <c r="S315" s="137">
        <v>0</v>
      </c>
      <c r="T315" s="138">
        <f>S315*H315</f>
        <v>0</v>
      </c>
      <c r="AR315" s="139" t="s">
        <v>221</v>
      </c>
      <c r="AT315" s="139" t="s">
        <v>143</v>
      </c>
      <c r="AU315" s="139" t="s">
        <v>79</v>
      </c>
      <c r="AY315" s="16" t="s">
        <v>140</v>
      </c>
      <c r="BE315" s="140">
        <f>IF(N315="základní",J315,0)</f>
        <v>0</v>
      </c>
      <c r="BF315" s="140">
        <f>IF(N315="snížená",J315,0)</f>
        <v>0</v>
      </c>
      <c r="BG315" s="140">
        <f>IF(N315="zákl. přenesená",J315,0)</f>
        <v>0</v>
      </c>
      <c r="BH315" s="140">
        <f>IF(N315="sníž. přenesená",J315,0)</f>
        <v>0</v>
      </c>
      <c r="BI315" s="140">
        <f>IF(N315="nulová",J315,0)</f>
        <v>0</v>
      </c>
      <c r="BJ315" s="16" t="s">
        <v>77</v>
      </c>
      <c r="BK315" s="140">
        <f>ROUND(I315*H315,2)</f>
        <v>0</v>
      </c>
      <c r="BL315" s="16" t="s">
        <v>221</v>
      </c>
      <c r="BM315" s="139" t="s">
        <v>1025</v>
      </c>
    </row>
    <row r="316" spans="2:65" s="1" customFormat="1" ht="18">
      <c r="B316" s="28"/>
      <c r="D316" s="141" t="s">
        <v>149</v>
      </c>
      <c r="F316" s="142" t="s">
        <v>1024</v>
      </c>
      <c r="L316" s="28"/>
      <c r="M316" s="143"/>
      <c r="T316" s="49"/>
      <c r="AT316" s="16" t="s">
        <v>149</v>
      </c>
      <c r="AU316" s="16" t="s">
        <v>79</v>
      </c>
    </row>
    <row r="317" spans="2:65" s="12" customFormat="1">
      <c r="B317" s="144"/>
      <c r="D317" s="141" t="s">
        <v>151</v>
      </c>
      <c r="E317" s="145" t="s">
        <v>3</v>
      </c>
      <c r="F317" s="146" t="s">
        <v>77</v>
      </c>
      <c r="H317" s="147">
        <v>1</v>
      </c>
      <c r="L317" s="144"/>
      <c r="M317" s="148"/>
      <c r="T317" s="149"/>
      <c r="AT317" s="145" t="s">
        <v>151</v>
      </c>
      <c r="AU317" s="145" t="s">
        <v>79</v>
      </c>
      <c r="AV317" s="12" t="s">
        <v>79</v>
      </c>
      <c r="AW317" s="12" t="s">
        <v>32</v>
      </c>
      <c r="AX317" s="12" t="s">
        <v>70</v>
      </c>
      <c r="AY317" s="145" t="s">
        <v>140</v>
      </c>
    </row>
    <row r="318" spans="2:65" s="13" customFormat="1">
      <c r="B318" s="150"/>
      <c r="D318" s="141" t="s">
        <v>151</v>
      </c>
      <c r="E318" s="151" t="s">
        <v>3</v>
      </c>
      <c r="F318" s="152" t="s">
        <v>152</v>
      </c>
      <c r="H318" s="153">
        <v>1</v>
      </c>
      <c r="L318" s="150"/>
      <c r="M318" s="154"/>
      <c r="T318" s="155"/>
      <c r="AT318" s="151" t="s">
        <v>151</v>
      </c>
      <c r="AU318" s="151" t="s">
        <v>79</v>
      </c>
      <c r="AV318" s="13" t="s">
        <v>147</v>
      </c>
      <c r="AW318" s="13" t="s">
        <v>32</v>
      </c>
      <c r="AX318" s="13" t="s">
        <v>77</v>
      </c>
      <c r="AY318" s="151" t="s">
        <v>140</v>
      </c>
    </row>
    <row r="319" spans="2:65" s="1" customFormat="1" ht="24" customHeight="1">
      <c r="B319" s="127"/>
      <c r="C319" s="128" t="s">
        <v>470</v>
      </c>
      <c r="D319" s="128" t="s">
        <v>143</v>
      </c>
      <c r="E319" s="129" t="s">
        <v>1026</v>
      </c>
      <c r="F319" s="130" t="s">
        <v>1027</v>
      </c>
      <c r="G319" s="131" t="s">
        <v>515</v>
      </c>
      <c r="H319" s="132">
        <v>8160</v>
      </c>
      <c r="I319" s="133"/>
      <c r="J319" s="133">
        <f>ROUND(I319*H319,2)</f>
        <v>0</v>
      </c>
      <c r="K319" s="134"/>
      <c r="L319" s="28"/>
      <c r="M319" s="135" t="s">
        <v>3</v>
      </c>
      <c r="N319" s="136" t="s">
        <v>41</v>
      </c>
      <c r="O319" s="137">
        <v>0</v>
      </c>
      <c r="P319" s="137">
        <f>O319*H319</f>
        <v>0</v>
      </c>
      <c r="Q319" s="137">
        <v>0</v>
      </c>
      <c r="R319" s="137">
        <f>Q319*H319</f>
        <v>0</v>
      </c>
      <c r="S319" s="137">
        <v>0</v>
      </c>
      <c r="T319" s="138">
        <f>S319*H319</f>
        <v>0</v>
      </c>
      <c r="AR319" s="139" t="s">
        <v>221</v>
      </c>
      <c r="AT319" s="139" t="s">
        <v>143</v>
      </c>
      <c r="AU319" s="139" t="s">
        <v>79</v>
      </c>
      <c r="AY319" s="16" t="s">
        <v>140</v>
      </c>
      <c r="BE319" s="140">
        <f>IF(N319="základní",J319,0)</f>
        <v>0</v>
      </c>
      <c r="BF319" s="140">
        <f>IF(N319="snížená",J319,0)</f>
        <v>0</v>
      </c>
      <c r="BG319" s="140">
        <f>IF(N319="zákl. přenesená",J319,0)</f>
        <v>0</v>
      </c>
      <c r="BH319" s="140">
        <f>IF(N319="sníž. přenesená",J319,0)</f>
        <v>0</v>
      </c>
      <c r="BI319" s="140">
        <f>IF(N319="nulová",J319,0)</f>
        <v>0</v>
      </c>
      <c r="BJ319" s="16" t="s">
        <v>77</v>
      </c>
      <c r="BK319" s="140">
        <f>ROUND(I319*H319,2)</f>
        <v>0</v>
      </c>
      <c r="BL319" s="16" t="s">
        <v>221</v>
      </c>
      <c r="BM319" s="139" t="s">
        <v>1028</v>
      </c>
    </row>
    <row r="320" spans="2:65" s="1" customFormat="1" ht="27">
      <c r="B320" s="28"/>
      <c r="D320" s="141" t="s">
        <v>149</v>
      </c>
      <c r="F320" s="142" t="s">
        <v>1029</v>
      </c>
      <c r="L320" s="28"/>
      <c r="M320" s="143"/>
      <c r="T320" s="49"/>
      <c r="AT320" s="16" t="s">
        <v>149</v>
      </c>
      <c r="AU320" s="16" t="s">
        <v>79</v>
      </c>
    </row>
    <row r="321" spans="2:65" s="1" customFormat="1" ht="24" customHeight="1">
      <c r="B321" s="127"/>
      <c r="C321" s="128" t="s">
        <v>477</v>
      </c>
      <c r="D321" s="128" t="s">
        <v>143</v>
      </c>
      <c r="E321" s="129" t="s">
        <v>1030</v>
      </c>
      <c r="F321" s="130" t="s">
        <v>1031</v>
      </c>
      <c r="G321" s="131" t="s">
        <v>515</v>
      </c>
      <c r="H321" s="132">
        <v>8160</v>
      </c>
      <c r="I321" s="133"/>
      <c r="J321" s="133">
        <f>ROUND(I321*H321,2)</f>
        <v>0</v>
      </c>
      <c r="K321" s="134"/>
      <c r="L321" s="28"/>
      <c r="M321" s="135" t="s">
        <v>3</v>
      </c>
      <c r="N321" s="136" t="s">
        <v>41</v>
      </c>
      <c r="O321" s="137">
        <v>0</v>
      </c>
      <c r="P321" s="137">
        <f>O321*H321</f>
        <v>0</v>
      </c>
      <c r="Q321" s="137">
        <v>0</v>
      </c>
      <c r="R321" s="137">
        <f>Q321*H321</f>
        <v>0</v>
      </c>
      <c r="S321" s="137">
        <v>0</v>
      </c>
      <c r="T321" s="138">
        <f>S321*H321</f>
        <v>0</v>
      </c>
      <c r="AR321" s="139" t="s">
        <v>221</v>
      </c>
      <c r="AT321" s="139" t="s">
        <v>143</v>
      </c>
      <c r="AU321" s="139" t="s">
        <v>79</v>
      </c>
      <c r="AY321" s="16" t="s">
        <v>140</v>
      </c>
      <c r="BE321" s="140">
        <f>IF(N321="základní",J321,0)</f>
        <v>0</v>
      </c>
      <c r="BF321" s="140">
        <f>IF(N321="snížená",J321,0)</f>
        <v>0</v>
      </c>
      <c r="BG321" s="140">
        <f>IF(N321="zákl. přenesená",J321,0)</f>
        <v>0</v>
      </c>
      <c r="BH321" s="140">
        <f>IF(N321="sníž. přenesená",J321,0)</f>
        <v>0</v>
      </c>
      <c r="BI321" s="140">
        <f>IF(N321="nulová",J321,0)</f>
        <v>0</v>
      </c>
      <c r="BJ321" s="16" t="s">
        <v>77</v>
      </c>
      <c r="BK321" s="140">
        <f>ROUND(I321*H321,2)</f>
        <v>0</v>
      </c>
      <c r="BL321" s="16" t="s">
        <v>221</v>
      </c>
      <c r="BM321" s="139" t="s">
        <v>1032</v>
      </c>
    </row>
    <row r="322" spans="2:65" s="1" customFormat="1" ht="27">
      <c r="B322" s="28"/>
      <c r="D322" s="141" t="s">
        <v>149</v>
      </c>
      <c r="F322" s="142" t="s">
        <v>1033</v>
      </c>
      <c r="L322" s="28"/>
      <c r="M322" s="143"/>
      <c r="T322" s="49"/>
      <c r="AT322" s="16" t="s">
        <v>149</v>
      </c>
      <c r="AU322" s="16" t="s">
        <v>79</v>
      </c>
    </row>
    <row r="323" spans="2:65" s="11" customFormat="1" ht="22.9" customHeight="1">
      <c r="B323" s="116"/>
      <c r="D323" s="117" t="s">
        <v>69</v>
      </c>
      <c r="E323" s="125" t="s">
        <v>523</v>
      </c>
      <c r="F323" s="125" t="s">
        <v>524</v>
      </c>
      <c r="J323" s="126">
        <f>BK323</f>
        <v>0</v>
      </c>
      <c r="L323" s="116"/>
      <c r="M323" s="120"/>
      <c r="P323" s="121">
        <f>SUM(P324:P331)</f>
        <v>0</v>
      </c>
      <c r="R323" s="121">
        <f>SUM(R324:R331)</f>
        <v>0</v>
      </c>
      <c r="T323" s="122">
        <f>SUM(T324:T331)</f>
        <v>0</v>
      </c>
      <c r="AR323" s="117" t="s">
        <v>79</v>
      </c>
      <c r="AT323" s="123" t="s">
        <v>69</v>
      </c>
      <c r="AU323" s="123" t="s">
        <v>77</v>
      </c>
      <c r="AY323" s="117" t="s">
        <v>140</v>
      </c>
      <c r="BK323" s="124">
        <f>SUM(BK324:BK331)</f>
        <v>0</v>
      </c>
    </row>
    <row r="324" spans="2:65" s="1" customFormat="1" ht="24" customHeight="1">
      <c r="B324" s="127"/>
      <c r="C324" s="128" t="s">
        <v>481</v>
      </c>
      <c r="D324" s="128" t="s">
        <v>143</v>
      </c>
      <c r="E324" s="129" t="s">
        <v>1034</v>
      </c>
      <c r="F324" s="130" t="s">
        <v>1035</v>
      </c>
      <c r="G324" s="131" t="s">
        <v>473</v>
      </c>
      <c r="H324" s="132">
        <v>3</v>
      </c>
      <c r="I324" s="133"/>
      <c r="J324" s="133">
        <f>ROUND(I324*H324,2)</f>
        <v>0</v>
      </c>
      <c r="K324" s="134"/>
      <c r="L324" s="28"/>
      <c r="M324" s="135" t="s">
        <v>3</v>
      </c>
      <c r="N324" s="136" t="s">
        <v>41</v>
      </c>
      <c r="O324" s="137">
        <v>0</v>
      </c>
      <c r="P324" s="137">
        <f>O324*H324</f>
        <v>0</v>
      </c>
      <c r="Q324" s="137">
        <v>0</v>
      </c>
      <c r="R324" s="137">
        <f>Q324*H324</f>
        <v>0</v>
      </c>
      <c r="S324" s="137">
        <v>0</v>
      </c>
      <c r="T324" s="138">
        <f>S324*H324</f>
        <v>0</v>
      </c>
      <c r="AR324" s="139" t="s">
        <v>221</v>
      </c>
      <c r="AT324" s="139" t="s">
        <v>143</v>
      </c>
      <c r="AU324" s="139" t="s">
        <v>79</v>
      </c>
      <c r="AY324" s="16" t="s">
        <v>140</v>
      </c>
      <c r="BE324" s="140">
        <f>IF(N324="základní",J324,0)</f>
        <v>0</v>
      </c>
      <c r="BF324" s="140">
        <f>IF(N324="snížená",J324,0)</f>
        <v>0</v>
      </c>
      <c r="BG324" s="140">
        <f>IF(N324="zákl. přenesená",J324,0)</f>
        <v>0</v>
      </c>
      <c r="BH324" s="140">
        <f>IF(N324="sníž. přenesená",J324,0)</f>
        <v>0</v>
      </c>
      <c r="BI324" s="140">
        <f>IF(N324="nulová",J324,0)</f>
        <v>0</v>
      </c>
      <c r="BJ324" s="16" t="s">
        <v>77</v>
      </c>
      <c r="BK324" s="140">
        <f>ROUND(I324*H324,2)</f>
        <v>0</v>
      </c>
      <c r="BL324" s="16" t="s">
        <v>221</v>
      </c>
      <c r="BM324" s="139" t="s">
        <v>1036</v>
      </c>
    </row>
    <row r="325" spans="2:65" s="1" customFormat="1">
      <c r="B325" s="28"/>
      <c r="D325" s="141" t="s">
        <v>149</v>
      </c>
      <c r="F325" s="142" t="s">
        <v>1035</v>
      </c>
      <c r="L325" s="28"/>
      <c r="M325" s="143"/>
      <c r="T325" s="49"/>
      <c r="AT325" s="16" t="s">
        <v>149</v>
      </c>
      <c r="AU325" s="16" t="s">
        <v>79</v>
      </c>
    </row>
    <row r="326" spans="2:65" s="12" customFormat="1">
      <c r="B326" s="144"/>
      <c r="D326" s="141" t="s">
        <v>151</v>
      </c>
      <c r="E326" s="145" t="s">
        <v>3</v>
      </c>
      <c r="F326" s="146" t="s">
        <v>1037</v>
      </c>
      <c r="H326" s="147">
        <v>3</v>
      </c>
      <c r="L326" s="144"/>
      <c r="M326" s="148"/>
      <c r="T326" s="149"/>
      <c r="AT326" s="145" t="s">
        <v>151</v>
      </c>
      <c r="AU326" s="145" t="s">
        <v>79</v>
      </c>
      <c r="AV326" s="12" t="s">
        <v>79</v>
      </c>
      <c r="AW326" s="12" t="s">
        <v>32</v>
      </c>
      <c r="AX326" s="12" t="s">
        <v>70</v>
      </c>
      <c r="AY326" s="145" t="s">
        <v>140</v>
      </c>
    </row>
    <row r="327" spans="2:65" s="13" customFormat="1">
      <c r="B327" s="150"/>
      <c r="D327" s="141" t="s">
        <v>151</v>
      </c>
      <c r="E327" s="151" t="s">
        <v>3</v>
      </c>
      <c r="F327" s="152" t="s">
        <v>152</v>
      </c>
      <c r="H327" s="153">
        <v>3</v>
      </c>
      <c r="L327" s="150"/>
      <c r="M327" s="154"/>
      <c r="T327" s="155"/>
      <c r="AT327" s="151" t="s">
        <v>151</v>
      </c>
      <c r="AU327" s="151" t="s">
        <v>79</v>
      </c>
      <c r="AV327" s="13" t="s">
        <v>147</v>
      </c>
      <c r="AW327" s="13" t="s">
        <v>32</v>
      </c>
      <c r="AX327" s="13" t="s">
        <v>77</v>
      </c>
      <c r="AY327" s="151" t="s">
        <v>140</v>
      </c>
    </row>
    <row r="328" spans="2:65" s="1" customFormat="1" ht="24" customHeight="1">
      <c r="B328" s="127"/>
      <c r="C328" s="128" t="s">
        <v>486</v>
      </c>
      <c r="D328" s="128" t="s">
        <v>143</v>
      </c>
      <c r="E328" s="129" t="s">
        <v>532</v>
      </c>
      <c r="F328" s="130" t="s">
        <v>533</v>
      </c>
      <c r="G328" s="131" t="s">
        <v>515</v>
      </c>
      <c r="H328" s="132">
        <v>240</v>
      </c>
      <c r="I328" s="133"/>
      <c r="J328" s="133">
        <f>ROUND(I328*H328,2)</f>
        <v>0</v>
      </c>
      <c r="K328" s="134"/>
      <c r="L328" s="28"/>
      <c r="M328" s="135" t="s">
        <v>3</v>
      </c>
      <c r="N328" s="136" t="s">
        <v>41</v>
      </c>
      <c r="O328" s="137">
        <v>0</v>
      </c>
      <c r="P328" s="137">
        <f>O328*H328</f>
        <v>0</v>
      </c>
      <c r="Q328" s="137">
        <v>0</v>
      </c>
      <c r="R328" s="137">
        <f>Q328*H328</f>
        <v>0</v>
      </c>
      <c r="S328" s="137">
        <v>0</v>
      </c>
      <c r="T328" s="138">
        <f>S328*H328</f>
        <v>0</v>
      </c>
      <c r="AR328" s="139" t="s">
        <v>221</v>
      </c>
      <c r="AT328" s="139" t="s">
        <v>143</v>
      </c>
      <c r="AU328" s="139" t="s">
        <v>79</v>
      </c>
      <c r="AY328" s="16" t="s">
        <v>140</v>
      </c>
      <c r="BE328" s="140">
        <f>IF(N328="základní",J328,0)</f>
        <v>0</v>
      </c>
      <c r="BF328" s="140">
        <f>IF(N328="snížená",J328,0)</f>
        <v>0</v>
      </c>
      <c r="BG328" s="140">
        <f>IF(N328="zákl. přenesená",J328,0)</f>
        <v>0</v>
      </c>
      <c r="BH328" s="140">
        <f>IF(N328="sníž. přenesená",J328,0)</f>
        <v>0</v>
      </c>
      <c r="BI328" s="140">
        <f>IF(N328="nulová",J328,0)</f>
        <v>0</v>
      </c>
      <c r="BJ328" s="16" t="s">
        <v>77</v>
      </c>
      <c r="BK328" s="140">
        <f>ROUND(I328*H328,2)</f>
        <v>0</v>
      </c>
      <c r="BL328" s="16" t="s">
        <v>221</v>
      </c>
      <c r="BM328" s="139" t="s">
        <v>1038</v>
      </c>
    </row>
    <row r="329" spans="2:65" s="1" customFormat="1" ht="27">
      <c r="B329" s="28"/>
      <c r="D329" s="141" t="s">
        <v>149</v>
      </c>
      <c r="F329" s="142" t="s">
        <v>535</v>
      </c>
      <c r="L329" s="28"/>
      <c r="M329" s="143"/>
      <c r="T329" s="49"/>
      <c r="AT329" s="16" t="s">
        <v>149</v>
      </c>
      <c r="AU329" s="16" t="s">
        <v>79</v>
      </c>
    </row>
    <row r="330" spans="2:65" s="1" customFormat="1" ht="24" customHeight="1">
      <c r="B330" s="127"/>
      <c r="C330" s="128" t="s">
        <v>490</v>
      </c>
      <c r="D330" s="128" t="s">
        <v>143</v>
      </c>
      <c r="E330" s="129" t="s">
        <v>537</v>
      </c>
      <c r="F330" s="130" t="s">
        <v>538</v>
      </c>
      <c r="G330" s="131" t="s">
        <v>515</v>
      </c>
      <c r="H330" s="132">
        <v>240</v>
      </c>
      <c r="I330" s="133"/>
      <c r="J330" s="133">
        <f>ROUND(I330*H330,2)</f>
        <v>0</v>
      </c>
      <c r="K330" s="134"/>
      <c r="L330" s="28"/>
      <c r="M330" s="135" t="s">
        <v>3</v>
      </c>
      <c r="N330" s="136" t="s">
        <v>41</v>
      </c>
      <c r="O330" s="137">
        <v>0</v>
      </c>
      <c r="P330" s="137">
        <f>O330*H330</f>
        <v>0</v>
      </c>
      <c r="Q330" s="137">
        <v>0</v>
      </c>
      <c r="R330" s="137">
        <f>Q330*H330</f>
        <v>0</v>
      </c>
      <c r="S330" s="137">
        <v>0</v>
      </c>
      <c r="T330" s="138">
        <f>S330*H330</f>
        <v>0</v>
      </c>
      <c r="AR330" s="139" t="s">
        <v>221</v>
      </c>
      <c r="AT330" s="139" t="s">
        <v>143</v>
      </c>
      <c r="AU330" s="139" t="s">
        <v>79</v>
      </c>
      <c r="AY330" s="16" t="s">
        <v>140</v>
      </c>
      <c r="BE330" s="140">
        <f>IF(N330="základní",J330,0)</f>
        <v>0</v>
      </c>
      <c r="BF330" s="140">
        <f>IF(N330="snížená",J330,0)</f>
        <v>0</v>
      </c>
      <c r="BG330" s="140">
        <f>IF(N330="zákl. přenesená",J330,0)</f>
        <v>0</v>
      </c>
      <c r="BH330" s="140">
        <f>IF(N330="sníž. přenesená",J330,0)</f>
        <v>0</v>
      </c>
      <c r="BI330" s="140">
        <f>IF(N330="nulová",J330,0)</f>
        <v>0</v>
      </c>
      <c r="BJ330" s="16" t="s">
        <v>77</v>
      </c>
      <c r="BK330" s="140">
        <f>ROUND(I330*H330,2)</f>
        <v>0</v>
      </c>
      <c r="BL330" s="16" t="s">
        <v>221</v>
      </c>
      <c r="BM330" s="139" t="s">
        <v>1039</v>
      </c>
    </row>
    <row r="331" spans="2:65" s="1" customFormat="1" ht="27">
      <c r="B331" s="28"/>
      <c r="D331" s="141" t="s">
        <v>149</v>
      </c>
      <c r="F331" s="142" t="s">
        <v>540</v>
      </c>
      <c r="L331" s="28"/>
      <c r="M331" s="143"/>
      <c r="T331" s="49"/>
      <c r="AT331" s="16" t="s">
        <v>149</v>
      </c>
      <c r="AU331" s="16" t="s">
        <v>79</v>
      </c>
    </row>
    <row r="332" spans="2:65" s="11" customFormat="1" ht="22.9" customHeight="1">
      <c r="B332" s="116"/>
      <c r="D332" s="117" t="s">
        <v>69</v>
      </c>
      <c r="E332" s="125" t="s">
        <v>541</v>
      </c>
      <c r="F332" s="125" t="s">
        <v>542</v>
      </c>
      <c r="J332" s="126">
        <f>BK332</f>
        <v>0</v>
      </c>
      <c r="L332" s="116"/>
      <c r="M332" s="120"/>
      <c r="P332" s="121">
        <f>SUM(P333:P338)</f>
        <v>0</v>
      </c>
      <c r="R332" s="121">
        <f>SUM(R333:R338)</f>
        <v>0</v>
      </c>
      <c r="T332" s="122">
        <f>SUM(T333:T338)</f>
        <v>0</v>
      </c>
      <c r="AR332" s="117" t="s">
        <v>79</v>
      </c>
      <c r="AT332" s="123" t="s">
        <v>69</v>
      </c>
      <c r="AU332" s="123" t="s">
        <v>77</v>
      </c>
      <c r="AY332" s="117" t="s">
        <v>140</v>
      </c>
      <c r="BK332" s="124">
        <f>SUM(BK333:BK338)</f>
        <v>0</v>
      </c>
    </row>
    <row r="333" spans="2:65" s="1" customFormat="1" ht="24" customHeight="1">
      <c r="B333" s="127"/>
      <c r="C333" s="128" t="s">
        <v>499</v>
      </c>
      <c r="D333" s="128" t="s">
        <v>143</v>
      </c>
      <c r="E333" s="129" t="s">
        <v>1040</v>
      </c>
      <c r="F333" s="130" t="s">
        <v>1041</v>
      </c>
      <c r="G333" s="131" t="s">
        <v>473</v>
      </c>
      <c r="H333" s="132">
        <v>1</v>
      </c>
      <c r="I333" s="133"/>
      <c r="J333" s="133">
        <f>ROUND(I333*H333,2)</f>
        <v>0</v>
      </c>
      <c r="K333" s="134"/>
      <c r="L333" s="28"/>
      <c r="M333" s="135" t="s">
        <v>3</v>
      </c>
      <c r="N333" s="136" t="s">
        <v>41</v>
      </c>
      <c r="O333" s="137">
        <v>0</v>
      </c>
      <c r="P333" s="137">
        <f>O333*H333</f>
        <v>0</v>
      </c>
      <c r="Q333" s="137">
        <v>0</v>
      </c>
      <c r="R333" s="137">
        <f>Q333*H333</f>
        <v>0</v>
      </c>
      <c r="S333" s="137">
        <v>0</v>
      </c>
      <c r="T333" s="138">
        <f>S333*H333</f>
        <v>0</v>
      </c>
      <c r="AR333" s="139" t="s">
        <v>221</v>
      </c>
      <c r="AT333" s="139" t="s">
        <v>143</v>
      </c>
      <c r="AU333" s="139" t="s">
        <v>79</v>
      </c>
      <c r="AY333" s="16" t="s">
        <v>140</v>
      </c>
      <c r="BE333" s="140">
        <f>IF(N333="základní",J333,0)</f>
        <v>0</v>
      </c>
      <c r="BF333" s="140">
        <f>IF(N333="snížená",J333,0)</f>
        <v>0</v>
      </c>
      <c r="BG333" s="140">
        <f>IF(N333="zákl. přenesená",J333,0)</f>
        <v>0</v>
      </c>
      <c r="BH333" s="140">
        <f>IF(N333="sníž. přenesená",J333,0)</f>
        <v>0</v>
      </c>
      <c r="BI333" s="140">
        <f>IF(N333="nulová",J333,0)</f>
        <v>0</v>
      </c>
      <c r="BJ333" s="16" t="s">
        <v>77</v>
      </c>
      <c r="BK333" s="140">
        <f>ROUND(I333*H333,2)</f>
        <v>0</v>
      </c>
      <c r="BL333" s="16" t="s">
        <v>221</v>
      </c>
      <c r="BM333" s="139" t="s">
        <v>1042</v>
      </c>
    </row>
    <row r="334" spans="2:65" s="1" customFormat="1" ht="18">
      <c r="B334" s="28"/>
      <c r="D334" s="141" t="s">
        <v>149</v>
      </c>
      <c r="F334" s="142" t="s">
        <v>1041</v>
      </c>
      <c r="L334" s="28"/>
      <c r="M334" s="143"/>
      <c r="T334" s="49"/>
      <c r="AT334" s="16" t="s">
        <v>149</v>
      </c>
      <c r="AU334" s="16" t="s">
        <v>79</v>
      </c>
    </row>
    <row r="335" spans="2:65" s="1" customFormat="1" ht="24" customHeight="1">
      <c r="B335" s="127"/>
      <c r="C335" s="128" t="s">
        <v>508</v>
      </c>
      <c r="D335" s="128" t="s">
        <v>143</v>
      </c>
      <c r="E335" s="129" t="s">
        <v>603</v>
      </c>
      <c r="F335" s="130" t="s">
        <v>604</v>
      </c>
      <c r="G335" s="131" t="s">
        <v>515</v>
      </c>
      <c r="H335" s="132">
        <v>825</v>
      </c>
      <c r="I335" s="133"/>
      <c r="J335" s="133">
        <f>ROUND(I335*H335,2)</f>
        <v>0</v>
      </c>
      <c r="K335" s="134"/>
      <c r="L335" s="28"/>
      <c r="M335" s="135" t="s">
        <v>3</v>
      </c>
      <c r="N335" s="136" t="s">
        <v>41</v>
      </c>
      <c r="O335" s="137">
        <v>0</v>
      </c>
      <c r="P335" s="137">
        <f>O335*H335</f>
        <v>0</v>
      </c>
      <c r="Q335" s="137">
        <v>0</v>
      </c>
      <c r="R335" s="137">
        <f>Q335*H335</f>
        <v>0</v>
      </c>
      <c r="S335" s="137">
        <v>0</v>
      </c>
      <c r="T335" s="138">
        <f>S335*H335</f>
        <v>0</v>
      </c>
      <c r="AR335" s="139" t="s">
        <v>221</v>
      </c>
      <c r="AT335" s="139" t="s">
        <v>143</v>
      </c>
      <c r="AU335" s="139" t="s">
        <v>79</v>
      </c>
      <c r="AY335" s="16" t="s">
        <v>140</v>
      </c>
      <c r="BE335" s="140">
        <f>IF(N335="základní",J335,0)</f>
        <v>0</v>
      </c>
      <c r="BF335" s="140">
        <f>IF(N335="snížená",J335,0)</f>
        <v>0</v>
      </c>
      <c r="BG335" s="140">
        <f>IF(N335="zákl. přenesená",J335,0)</f>
        <v>0</v>
      </c>
      <c r="BH335" s="140">
        <f>IF(N335="sníž. přenesená",J335,0)</f>
        <v>0</v>
      </c>
      <c r="BI335" s="140">
        <f>IF(N335="nulová",J335,0)</f>
        <v>0</v>
      </c>
      <c r="BJ335" s="16" t="s">
        <v>77</v>
      </c>
      <c r="BK335" s="140">
        <f>ROUND(I335*H335,2)</f>
        <v>0</v>
      </c>
      <c r="BL335" s="16" t="s">
        <v>221</v>
      </c>
      <c r="BM335" s="139" t="s">
        <v>1043</v>
      </c>
    </row>
    <row r="336" spans="2:65" s="1" customFormat="1" ht="27">
      <c r="B336" s="28"/>
      <c r="D336" s="141" t="s">
        <v>149</v>
      </c>
      <c r="F336" s="142" t="s">
        <v>606</v>
      </c>
      <c r="L336" s="28"/>
      <c r="M336" s="143"/>
      <c r="T336" s="49"/>
      <c r="AT336" s="16" t="s">
        <v>149</v>
      </c>
      <c r="AU336" s="16" t="s">
        <v>79</v>
      </c>
    </row>
    <row r="337" spans="2:65" s="1" customFormat="1" ht="24" customHeight="1">
      <c r="B337" s="127"/>
      <c r="C337" s="128" t="s">
        <v>512</v>
      </c>
      <c r="D337" s="128" t="s">
        <v>143</v>
      </c>
      <c r="E337" s="129" t="s">
        <v>608</v>
      </c>
      <c r="F337" s="130" t="s">
        <v>609</v>
      </c>
      <c r="G337" s="131" t="s">
        <v>515</v>
      </c>
      <c r="H337" s="132">
        <v>825</v>
      </c>
      <c r="I337" s="133"/>
      <c r="J337" s="133">
        <f>ROUND(I337*H337,2)</f>
        <v>0</v>
      </c>
      <c r="K337" s="134"/>
      <c r="L337" s="28"/>
      <c r="M337" s="135" t="s">
        <v>3</v>
      </c>
      <c r="N337" s="136" t="s">
        <v>41</v>
      </c>
      <c r="O337" s="137">
        <v>0</v>
      </c>
      <c r="P337" s="137">
        <f>O337*H337</f>
        <v>0</v>
      </c>
      <c r="Q337" s="137">
        <v>0</v>
      </c>
      <c r="R337" s="137">
        <f>Q337*H337</f>
        <v>0</v>
      </c>
      <c r="S337" s="137">
        <v>0</v>
      </c>
      <c r="T337" s="138">
        <f>S337*H337</f>
        <v>0</v>
      </c>
      <c r="AR337" s="139" t="s">
        <v>221</v>
      </c>
      <c r="AT337" s="139" t="s">
        <v>143</v>
      </c>
      <c r="AU337" s="139" t="s">
        <v>79</v>
      </c>
      <c r="AY337" s="16" t="s">
        <v>140</v>
      </c>
      <c r="BE337" s="140">
        <f>IF(N337="základní",J337,0)</f>
        <v>0</v>
      </c>
      <c r="BF337" s="140">
        <f>IF(N337="snížená",J337,0)</f>
        <v>0</v>
      </c>
      <c r="BG337" s="140">
        <f>IF(N337="zákl. přenesená",J337,0)</f>
        <v>0</v>
      </c>
      <c r="BH337" s="140">
        <f>IF(N337="sníž. přenesená",J337,0)</f>
        <v>0</v>
      </c>
      <c r="BI337" s="140">
        <f>IF(N337="nulová",J337,0)</f>
        <v>0</v>
      </c>
      <c r="BJ337" s="16" t="s">
        <v>77</v>
      </c>
      <c r="BK337" s="140">
        <f>ROUND(I337*H337,2)</f>
        <v>0</v>
      </c>
      <c r="BL337" s="16" t="s">
        <v>221</v>
      </c>
      <c r="BM337" s="139" t="s">
        <v>1044</v>
      </c>
    </row>
    <row r="338" spans="2:65" s="1" customFormat="1" ht="36">
      <c r="B338" s="28"/>
      <c r="D338" s="141" t="s">
        <v>149</v>
      </c>
      <c r="F338" s="142" t="s">
        <v>611</v>
      </c>
      <c r="L338" s="28"/>
      <c r="M338" s="143"/>
      <c r="T338" s="49"/>
      <c r="AT338" s="16" t="s">
        <v>149</v>
      </c>
      <c r="AU338" s="16" t="s">
        <v>79</v>
      </c>
    </row>
    <row r="339" spans="2:65" s="11" customFormat="1" ht="22.9" customHeight="1">
      <c r="B339" s="116"/>
      <c r="D339" s="117" t="s">
        <v>69</v>
      </c>
      <c r="E339" s="125" t="s">
        <v>612</v>
      </c>
      <c r="F339" s="125" t="s">
        <v>613</v>
      </c>
      <c r="J339" s="126">
        <f>BK339</f>
        <v>0</v>
      </c>
      <c r="L339" s="116"/>
      <c r="M339" s="120"/>
      <c r="P339" s="121">
        <f>SUM(P340:P362)</f>
        <v>210.50805</v>
      </c>
      <c r="R339" s="121">
        <f>SUM(R340:R362)</f>
        <v>0.56721090000000007</v>
      </c>
      <c r="T339" s="122">
        <f>SUM(T340:T362)</f>
        <v>0</v>
      </c>
      <c r="AR339" s="117" t="s">
        <v>79</v>
      </c>
      <c r="AT339" s="123" t="s">
        <v>69</v>
      </c>
      <c r="AU339" s="123" t="s">
        <v>77</v>
      </c>
      <c r="AY339" s="117" t="s">
        <v>140</v>
      </c>
      <c r="BK339" s="124">
        <f>SUM(BK340:BK362)</f>
        <v>0</v>
      </c>
    </row>
    <row r="340" spans="2:65" s="1" customFormat="1" ht="16.5" customHeight="1">
      <c r="B340" s="127"/>
      <c r="C340" s="128" t="s">
        <v>518</v>
      </c>
      <c r="D340" s="128" t="s">
        <v>143</v>
      </c>
      <c r="E340" s="129" t="s">
        <v>1045</v>
      </c>
      <c r="F340" s="130" t="s">
        <v>1046</v>
      </c>
      <c r="G340" s="131" t="s">
        <v>156</v>
      </c>
      <c r="H340" s="132">
        <v>60.17</v>
      </c>
      <c r="I340" s="133"/>
      <c r="J340" s="133">
        <f>ROUND(I340*H340,2)</f>
        <v>0</v>
      </c>
      <c r="K340" s="134"/>
      <c r="L340" s="28"/>
      <c r="M340" s="135" t="s">
        <v>3</v>
      </c>
      <c r="N340" s="136" t="s">
        <v>41</v>
      </c>
      <c r="O340" s="137">
        <v>0.1</v>
      </c>
      <c r="P340" s="137">
        <f>O340*H340</f>
        <v>6.0170000000000003</v>
      </c>
      <c r="Q340" s="137">
        <v>6.9999999999999994E-5</v>
      </c>
      <c r="R340" s="137">
        <f>Q340*H340</f>
        <v>4.2118999999999993E-3</v>
      </c>
      <c r="S340" s="137">
        <v>0</v>
      </c>
      <c r="T340" s="138">
        <f>S340*H340</f>
        <v>0</v>
      </c>
      <c r="AR340" s="139" t="s">
        <v>221</v>
      </c>
      <c r="AT340" s="139" t="s">
        <v>143</v>
      </c>
      <c r="AU340" s="139" t="s">
        <v>79</v>
      </c>
      <c r="AY340" s="16" t="s">
        <v>140</v>
      </c>
      <c r="BE340" s="140">
        <f>IF(N340="základní",J340,0)</f>
        <v>0</v>
      </c>
      <c r="BF340" s="140">
        <f>IF(N340="snížená",J340,0)</f>
        <v>0</v>
      </c>
      <c r="BG340" s="140">
        <f>IF(N340="zákl. přenesená",J340,0)</f>
        <v>0</v>
      </c>
      <c r="BH340" s="140">
        <f>IF(N340="sníž. přenesená",J340,0)</f>
        <v>0</v>
      </c>
      <c r="BI340" s="140">
        <f>IF(N340="nulová",J340,0)</f>
        <v>0</v>
      </c>
      <c r="BJ340" s="16" t="s">
        <v>77</v>
      </c>
      <c r="BK340" s="140">
        <f>ROUND(I340*H340,2)</f>
        <v>0</v>
      </c>
      <c r="BL340" s="16" t="s">
        <v>221</v>
      </c>
      <c r="BM340" s="139" t="s">
        <v>1047</v>
      </c>
    </row>
    <row r="341" spans="2:65" s="1" customFormat="1" ht="18">
      <c r="B341" s="28"/>
      <c r="D341" s="141" t="s">
        <v>149</v>
      </c>
      <c r="F341" s="142" t="s">
        <v>1048</v>
      </c>
      <c r="L341" s="28"/>
      <c r="M341" s="143"/>
      <c r="T341" s="49"/>
      <c r="AT341" s="16" t="s">
        <v>149</v>
      </c>
      <c r="AU341" s="16" t="s">
        <v>79</v>
      </c>
    </row>
    <row r="342" spans="2:65" s="12" customFormat="1">
      <c r="B342" s="144"/>
      <c r="D342" s="141" t="s">
        <v>151</v>
      </c>
      <c r="E342" s="145" t="s">
        <v>3</v>
      </c>
      <c r="F342" s="146" t="s">
        <v>1049</v>
      </c>
      <c r="H342" s="147">
        <v>1.4</v>
      </c>
      <c r="L342" s="144"/>
      <c r="M342" s="148"/>
      <c r="T342" s="149"/>
      <c r="AT342" s="145" t="s">
        <v>151</v>
      </c>
      <c r="AU342" s="145" t="s">
        <v>79</v>
      </c>
      <c r="AV342" s="12" t="s">
        <v>79</v>
      </c>
      <c r="AW342" s="12" t="s">
        <v>32</v>
      </c>
      <c r="AX342" s="12" t="s">
        <v>70</v>
      </c>
      <c r="AY342" s="145" t="s">
        <v>140</v>
      </c>
    </row>
    <row r="343" spans="2:65" s="12" customFormat="1">
      <c r="B343" s="144"/>
      <c r="D343" s="141" t="s">
        <v>151</v>
      </c>
      <c r="E343" s="145" t="s">
        <v>3</v>
      </c>
      <c r="F343" s="146" t="s">
        <v>1050</v>
      </c>
      <c r="H343" s="147">
        <v>58.77</v>
      </c>
      <c r="L343" s="144"/>
      <c r="M343" s="148"/>
      <c r="T343" s="149"/>
      <c r="AT343" s="145" t="s">
        <v>151</v>
      </c>
      <c r="AU343" s="145" t="s">
        <v>79</v>
      </c>
      <c r="AV343" s="12" t="s">
        <v>79</v>
      </c>
      <c r="AW343" s="12" t="s">
        <v>32</v>
      </c>
      <c r="AX343" s="12" t="s">
        <v>70</v>
      </c>
      <c r="AY343" s="145" t="s">
        <v>140</v>
      </c>
    </row>
    <row r="344" spans="2:65" s="13" customFormat="1">
      <c r="B344" s="150"/>
      <c r="D344" s="141" t="s">
        <v>151</v>
      </c>
      <c r="E344" s="151" t="s">
        <v>3</v>
      </c>
      <c r="F344" s="152" t="s">
        <v>152</v>
      </c>
      <c r="H344" s="153">
        <v>60.17</v>
      </c>
      <c r="L344" s="150"/>
      <c r="M344" s="154"/>
      <c r="T344" s="155"/>
      <c r="AT344" s="151" t="s">
        <v>151</v>
      </c>
      <c r="AU344" s="151" t="s">
        <v>79</v>
      </c>
      <c r="AV344" s="13" t="s">
        <v>147</v>
      </c>
      <c r="AW344" s="13" t="s">
        <v>32</v>
      </c>
      <c r="AX344" s="13" t="s">
        <v>77</v>
      </c>
      <c r="AY344" s="151" t="s">
        <v>140</v>
      </c>
    </row>
    <row r="345" spans="2:65" s="1" customFormat="1" ht="24" customHeight="1">
      <c r="B345" s="127"/>
      <c r="C345" s="128" t="s">
        <v>525</v>
      </c>
      <c r="D345" s="128" t="s">
        <v>143</v>
      </c>
      <c r="E345" s="129" t="s">
        <v>1051</v>
      </c>
      <c r="F345" s="130" t="s">
        <v>1052</v>
      </c>
      <c r="G345" s="131" t="s">
        <v>156</v>
      </c>
      <c r="H345" s="132">
        <v>60.17</v>
      </c>
      <c r="I345" s="133"/>
      <c r="J345" s="133">
        <f>ROUND(I345*H345,2)</f>
        <v>0</v>
      </c>
      <c r="K345" s="134"/>
      <c r="L345" s="28"/>
      <c r="M345" s="135" t="s">
        <v>3</v>
      </c>
      <c r="N345" s="136" t="s">
        <v>41</v>
      </c>
      <c r="O345" s="137">
        <v>0.16700000000000001</v>
      </c>
      <c r="P345" s="137">
        <f>O345*H345</f>
        <v>10.048390000000001</v>
      </c>
      <c r="Q345" s="137">
        <v>6.0000000000000002E-5</v>
      </c>
      <c r="R345" s="137">
        <f>Q345*H345</f>
        <v>3.6102E-3</v>
      </c>
      <c r="S345" s="137">
        <v>0</v>
      </c>
      <c r="T345" s="138">
        <f>S345*H345</f>
        <v>0</v>
      </c>
      <c r="AR345" s="139" t="s">
        <v>221</v>
      </c>
      <c r="AT345" s="139" t="s">
        <v>143</v>
      </c>
      <c r="AU345" s="139" t="s">
        <v>79</v>
      </c>
      <c r="AY345" s="16" t="s">
        <v>140</v>
      </c>
      <c r="BE345" s="140">
        <f>IF(N345="základní",J345,0)</f>
        <v>0</v>
      </c>
      <c r="BF345" s="140">
        <f>IF(N345="snížená",J345,0)</f>
        <v>0</v>
      </c>
      <c r="BG345" s="140">
        <f>IF(N345="zákl. přenesená",J345,0)</f>
        <v>0</v>
      </c>
      <c r="BH345" s="140">
        <f>IF(N345="sníž. přenesená",J345,0)</f>
        <v>0</v>
      </c>
      <c r="BI345" s="140">
        <f>IF(N345="nulová",J345,0)</f>
        <v>0</v>
      </c>
      <c r="BJ345" s="16" t="s">
        <v>77</v>
      </c>
      <c r="BK345" s="140">
        <f>ROUND(I345*H345,2)</f>
        <v>0</v>
      </c>
      <c r="BL345" s="16" t="s">
        <v>221</v>
      </c>
      <c r="BM345" s="139" t="s">
        <v>1053</v>
      </c>
    </row>
    <row r="346" spans="2:65" s="1" customFormat="1">
      <c r="B346" s="28"/>
      <c r="D346" s="141" t="s">
        <v>149</v>
      </c>
      <c r="F346" s="142" t="s">
        <v>1054</v>
      </c>
      <c r="L346" s="28"/>
      <c r="M346" s="143"/>
      <c r="T346" s="49"/>
      <c r="AT346" s="16" t="s">
        <v>149</v>
      </c>
      <c r="AU346" s="16" t="s">
        <v>79</v>
      </c>
    </row>
    <row r="347" spans="2:65" s="1" customFormat="1" ht="24" customHeight="1">
      <c r="B347" s="127"/>
      <c r="C347" s="128" t="s">
        <v>531</v>
      </c>
      <c r="D347" s="128" t="s">
        <v>143</v>
      </c>
      <c r="E347" s="129" t="s">
        <v>1055</v>
      </c>
      <c r="F347" s="130" t="s">
        <v>1056</v>
      </c>
      <c r="G347" s="131" t="s">
        <v>156</v>
      </c>
      <c r="H347" s="132">
        <v>60.17</v>
      </c>
      <c r="I347" s="133"/>
      <c r="J347" s="133">
        <f>ROUND(I347*H347,2)</f>
        <v>0</v>
      </c>
      <c r="K347" s="134"/>
      <c r="L347" s="28"/>
      <c r="M347" s="135" t="s">
        <v>3</v>
      </c>
      <c r="N347" s="136" t="s">
        <v>41</v>
      </c>
      <c r="O347" s="137">
        <v>0.184</v>
      </c>
      <c r="P347" s="137">
        <f>O347*H347</f>
        <v>11.07128</v>
      </c>
      <c r="Q347" s="137">
        <v>1.3999999999999999E-4</v>
      </c>
      <c r="R347" s="137">
        <f>Q347*H347</f>
        <v>8.4237999999999987E-3</v>
      </c>
      <c r="S347" s="137">
        <v>0</v>
      </c>
      <c r="T347" s="138">
        <f>S347*H347</f>
        <v>0</v>
      </c>
      <c r="AR347" s="139" t="s">
        <v>221</v>
      </c>
      <c r="AT347" s="139" t="s">
        <v>143</v>
      </c>
      <c r="AU347" s="139" t="s">
        <v>79</v>
      </c>
      <c r="AY347" s="16" t="s">
        <v>140</v>
      </c>
      <c r="BE347" s="140">
        <f>IF(N347="základní",J347,0)</f>
        <v>0</v>
      </c>
      <c r="BF347" s="140">
        <f>IF(N347="snížená",J347,0)</f>
        <v>0</v>
      </c>
      <c r="BG347" s="140">
        <f>IF(N347="zákl. přenesená",J347,0)</f>
        <v>0</v>
      </c>
      <c r="BH347" s="140">
        <f>IF(N347="sníž. přenesená",J347,0)</f>
        <v>0</v>
      </c>
      <c r="BI347" s="140">
        <f>IF(N347="nulová",J347,0)</f>
        <v>0</v>
      </c>
      <c r="BJ347" s="16" t="s">
        <v>77</v>
      </c>
      <c r="BK347" s="140">
        <f>ROUND(I347*H347,2)</f>
        <v>0</v>
      </c>
      <c r="BL347" s="16" t="s">
        <v>221</v>
      </c>
      <c r="BM347" s="139" t="s">
        <v>1057</v>
      </c>
    </row>
    <row r="348" spans="2:65" s="1" customFormat="1">
      <c r="B348" s="28"/>
      <c r="D348" s="141" t="s">
        <v>149</v>
      </c>
      <c r="F348" s="142" t="s">
        <v>1058</v>
      </c>
      <c r="L348" s="28"/>
      <c r="M348" s="143"/>
      <c r="T348" s="49"/>
      <c r="AT348" s="16" t="s">
        <v>149</v>
      </c>
      <c r="AU348" s="16" t="s">
        <v>79</v>
      </c>
    </row>
    <row r="349" spans="2:65" s="1" customFormat="1" ht="24" customHeight="1">
      <c r="B349" s="127"/>
      <c r="C349" s="128" t="s">
        <v>536</v>
      </c>
      <c r="D349" s="128" t="s">
        <v>143</v>
      </c>
      <c r="E349" s="129" t="s">
        <v>1059</v>
      </c>
      <c r="F349" s="130" t="s">
        <v>1060</v>
      </c>
      <c r="G349" s="131" t="s">
        <v>156</v>
      </c>
      <c r="H349" s="132">
        <v>60.17</v>
      </c>
      <c r="I349" s="133"/>
      <c r="J349" s="133">
        <f>ROUND(I349*H349,2)</f>
        <v>0</v>
      </c>
      <c r="K349" s="134"/>
      <c r="L349" s="28"/>
      <c r="M349" s="135" t="s">
        <v>3</v>
      </c>
      <c r="N349" s="136" t="s">
        <v>41</v>
      </c>
      <c r="O349" s="137">
        <v>0.16600000000000001</v>
      </c>
      <c r="P349" s="137">
        <f>O349*H349</f>
        <v>9.9882200000000001</v>
      </c>
      <c r="Q349" s="137">
        <v>1.7000000000000001E-4</v>
      </c>
      <c r="R349" s="137">
        <f>Q349*H349</f>
        <v>1.0228900000000001E-2</v>
      </c>
      <c r="S349" s="137">
        <v>0</v>
      </c>
      <c r="T349" s="138">
        <f>S349*H349</f>
        <v>0</v>
      </c>
      <c r="AR349" s="139" t="s">
        <v>221</v>
      </c>
      <c r="AT349" s="139" t="s">
        <v>143</v>
      </c>
      <c r="AU349" s="139" t="s">
        <v>79</v>
      </c>
      <c r="AY349" s="16" t="s">
        <v>140</v>
      </c>
      <c r="BE349" s="140">
        <f>IF(N349="základní",J349,0)</f>
        <v>0</v>
      </c>
      <c r="BF349" s="140">
        <f>IF(N349="snížená",J349,0)</f>
        <v>0</v>
      </c>
      <c r="BG349" s="140">
        <f>IF(N349="zákl. přenesená",J349,0)</f>
        <v>0</v>
      </c>
      <c r="BH349" s="140">
        <f>IF(N349="sníž. přenesená",J349,0)</f>
        <v>0</v>
      </c>
      <c r="BI349" s="140">
        <f>IF(N349="nulová",J349,0)</f>
        <v>0</v>
      </c>
      <c r="BJ349" s="16" t="s">
        <v>77</v>
      </c>
      <c r="BK349" s="140">
        <f>ROUND(I349*H349,2)</f>
        <v>0</v>
      </c>
      <c r="BL349" s="16" t="s">
        <v>221</v>
      </c>
      <c r="BM349" s="139" t="s">
        <v>1061</v>
      </c>
    </row>
    <row r="350" spans="2:65" s="1" customFormat="1">
      <c r="B350" s="28"/>
      <c r="D350" s="141" t="s">
        <v>149</v>
      </c>
      <c r="F350" s="142" t="s">
        <v>1062</v>
      </c>
      <c r="L350" s="28"/>
      <c r="M350" s="143"/>
      <c r="T350" s="49"/>
      <c r="AT350" s="16" t="s">
        <v>149</v>
      </c>
      <c r="AU350" s="16" t="s">
        <v>79</v>
      </c>
    </row>
    <row r="351" spans="2:65" s="1" customFormat="1" ht="24" customHeight="1">
      <c r="B351" s="127"/>
      <c r="C351" s="128" t="s">
        <v>543</v>
      </c>
      <c r="D351" s="128" t="s">
        <v>143</v>
      </c>
      <c r="E351" s="129" t="s">
        <v>1063</v>
      </c>
      <c r="F351" s="130" t="s">
        <v>1064</v>
      </c>
      <c r="G351" s="131" t="s">
        <v>156</v>
      </c>
      <c r="H351" s="132">
        <v>60.17</v>
      </c>
      <c r="I351" s="133"/>
      <c r="J351" s="133">
        <f>ROUND(I351*H351,2)</f>
        <v>0</v>
      </c>
      <c r="K351" s="134"/>
      <c r="L351" s="28"/>
      <c r="M351" s="135" t="s">
        <v>3</v>
      </c>
      <c r="N351" s="136" t="s">
        <v>41</v>
      </c>
      <c r="O351" s="137">
        <v>0.17199999999999999</v>
      </c>
      <c r="P351" s="137">
        <f>O351*H351</f>
        <v>10.34924</v>
      </c>
      <c r="Q351" s="137">
        <v>1.7000000000000001E-4</v>
      </c>
      <c r="R351" s="137">
        <f>Q351*H351</f>
        <v>1.0228900000000001E-2</v>
      </c>
      <c r="S351" s="137">
        <v>0</v>
      </c>
      <c r="T351" s="138">
        <f>S351*H351</f>
        <v>0</v>
      </c>
      <c r="AR351" s="139" t="s">
        <v>221</v>
      </c>
      <c r="AT351" s="139" t="s">
        <v>143</v>
      </c>
      <c r="AU351" s="139" t="s">
        <v>79</v>
      </c>
      <c r="AY351" s="16" t="s">
        <v>140</v>
      </c>
      <c r="BE351" s="140">
        <f>IF(N351="základní",J351,0)</f>
        <v>0</v>
      </c>
      <c r="BF351" s="140">
        <f>IF(N351="snížená",J351,0)</f>
        <v>0</v>
      </c>
      <c r="BG351" s="140">
        <f>IF(N351="zákl. přenesená",J351,0)</f>
        <v>0</v>
      </c>
      <c r="BH351" s="140">
        <f>IF(N351="sníž. přenesená",J351,0)</f>
        <v>0</v>
      </c>
      <c r="BI351" s="140">
        <f>IF(N351="nulová",J351,0)</f>
        <v>0</v>
      </c>
      <c r="BJ351" s="16" t="s">
        <v>77</v>
      </c>
      <c r="BK351" s="140">
        <f>ROUND(I351*H351,2)</f>
        <v>0</v>
      </c>
      <c r="BL351" s="16" t="s">
        <v>221</v>
      </c>
      <c r="BM351" s="139" t="s">
        <v>1065</v>
      </c>
    </row>
    <row r="352" spans="2:65" s="1" customFormat="1">
      <c r="B352" s="28"/>
      <c r="D352" s="141" t="s">
        <v>149</v>
      </c>
      <c r="F352" s="142" t="s">
        <v>1066</v>
      </c>
      <c r="L352" s="28"/>
      <c r="M352" s="143"/>
      <c r="T352" s="49"/>
      <c r="AT352" s="16" t="s">
        <v>149</v>
      </c>
      <c r="AU352" s="16" t="s">
        <v>79</v>
      </c>
    </row>
    <row r="353" spans="2:65" s="1" customFormat="1" ht="16.5" customHeight="1">
      <c r="B353" s="127"/>
      <c r="C353" s="128" t="s">
        <v>547</v>
      </c>
      <c r="D353" s="128" t="s">
        <v>143</v>
      </c>
      <c r="E353" s="129" t="s">
        <v>1067</v>
      </c>
      <c r="F353" s="130" t="s">
        <v>1068</v>
      </c>
      <c r="G353" s="131" t="s">
        <v>156</v>
      </c>
      <c r="H353" s="132">
        <v>646.96</v>
      </c>
      <c r="I353" s="133"/>
      <c r="J353" s="133">
        <f>ROUND(I353*H353,2)</f>
        <v>0</v>
      </c>
      <c r="K353" s="134"/>
      <c r="L353" s="28"/>
      <c r="M353" s="135" t="s">
        <v>3</v>
      </c>
      <c r="N353" s="136" t="s">
        <v>41</v>
      </c>
      <c r="O353" s="137">
        <v>1.2E-2</v>
      </c>
      <c r="P353" s="137">
        <f>O353*H353</f>
        <v>7.7635200000000006</v>
      </c>
      <c r="Q353" s="137">
        <v>0</v>
      </c>
      <c r="R353" s="137">
        <f>Q353*H353</f>
        <v>0</v>
      </c>
      <c r="S353" s="137">
        <v>0</v>
      </c>
      <c r="T353" s="138">
        <f>S353*H353</f>
        <v>0</v>
      </c>
      <c r="AR353" s="139" t="s">
        <v>221</v>
      </c>
      <c r="AT353" s="139" t="s">
        <v>143</v>
      </c>
      <c r="AU353" s="139" t="s">
        <v>79</v>
      </c>
      <c r="AY353" s="16" t="s">
        <v>140</v>
      </c>
      <c r="BE353" s="140">
        <f>IF(N353="základní",J353,0)</f>
        <v>0</v>
      </c>
      <c r="BF353" s="140">
        <f>IF(N353="snížená",J353,0)</f>
        <v>0</v>
      </c>
      <c r="BG353" s="140">
        <f>IF(N353="zákl. přenesená",J353,0)</f>
        <v>0</v>
      </c>
      <c r="BH353" s="140">
        <f>IF(N353="sníž. přenesená",J353,0)</f>
        <v>0</v>
      </c>
      <c r="BI353" s="140">
        <f>IF(N353="nulová",J353,0)</f>
        <v>0</v>
      </c>
      <c r="BJ353" s="16" t="s">
        <v>77</v>
      </c>
      <c r="BK353" s="140">
        <f>ROUND(I353*H353,2)</f>
        <v>0</v>
      </c>
      <c r="BL353" s="16" t="s">
        <v>221</v>
      </c>
      <c r="BM353" s="139" t="s">
        <v>1069</v>
      </c>
    </row>
    <row r="354" spans="2:65" s="1" customFormat="1">
      <c r="B354" s="28"/>
      <c r="D354" s="141" t="s">
        <v>149</v>
      </c>
      <c r="F354" s="142" t="s">
        <v>1070</v>
      </c>
      <c r="L354" s="28"/>
      <c r="M354" s="143"/>
      <c r="T354" s="49"/>
      <c r="AT354" s="16" t="s">
        <v>149</v>
      </c>
      <c r="AU354" s="16" t="s">
        <v>79</v>
      </c>
    </row>
    <row r="355" spans="2:65" s="12" customFormat="1" ht="20">
      <c r="B355" s="144"/>
      <c r="D355" s="141" t="s">
        <v>151</v>
      </c>
      <c r="E355" s="145" t="s">
        <v>3</v>
      </c>
      <c r="F355" s="146" t="s">
        <v>892</v>
      </c>
      <c r="H355" s="147">
        <v>690.44</v>
      </c>
      <c r="L355" s="144"/>
      <c r="M355" s="148"/>
      <c r="T355" s="149"/>
      <c r="AT355" s="145" t="s">
        <v>151</v>
      </c>
      <c r="AU355" s="145" t="s">
        <v>79</v>
      </c>
      <c r="AV355" s="12" t="s">
        <v>79</v>
      </c>
      <c r="AW355" s="12" t="s">
        <v>32</v>
      </c>
      <c r="AX355" s="12" t="s">
        <v>70</v>
      </c>
      <c r="AY355" s="145" t="s">
        <v>140</v>
      </c>
    </row>
    <row r="356" spans="2:65" s="12" customFormat="1">
      <c r="B356" s="144"/>
      <c r="D356" s="141" t="s">
        <v>151</v>
      </c>
      <c r="E356" s="145" t="s">
        <v>3</v>
      </c>
      <c r="F356" s="146" t="s">
        <v>893</v>
      </c>
      <c r="H356" s="147">
        <v>-43.48</v>
      </c>
      <c r="L356" s="144"/>
      <c r="M356" s="148"/>
      <c r="T356" s="149"/>
      <c r="AT356" s="145" t="s">
        <v>151</v>
      </c>
      <c r="AU356" s="145" t="s">
        <v>79</v>
      </c>
      <c r="AV356" s="12" t="s">
        <v>79</v>
      </c>
      <c r="AW356" s="12" t="s">
        <v>32</v>
      </c>
      <c r="AX356" s="12" t="s">
        <v>70</v>
      </c>
      <c r="AY356" s="145" t="s">
        <v>140</v>
      </c>
    </row>
    <row r="357" spans="2:65" s="13" customFormat="1">
      <c r="B357" s="150"/>
      <c r="D357" s="141" t="s">
        <v>151</v>
      </c>
      <c r="E357" s="151" t="s">
        <v>3</v>
      </c>
      <c r="F357" s="152" t="s">
        <v>152</v>
      </c>
      <c r="H357" s="153">
        <v>646.96</v>
      </c>
      <c r="L357" s="150"/>
      <c r="M357" s="154"/>
      <c r="T357" s="155"/>
      <c r="AT357" s="151" t="s">
        <v>151</v>
      </c>
      <c r="AU357" s="151" t="s">
        <v>79</v>
      </c>
      <c r="AV357" s="13" t="s">
        <v>147</v>
      </c>
      <c r="AW357" s="13" t="s">
        <v>32</v>
      </c>
      <c r="AX357" s="13" t="s">
        <v>77</v>
      </c>
      <c r="AY357" s="151" t="s">
        <v>140</v>
      </c>
    </row>
    <row r="358" spans="2:65" s="1" customFormat="1" ht="24" customHeight="1">
      <c r="B358" s="127"/>
      <c r="C358" s="128" t="s">
        <v>551</v>
      </c>
      <c r="D358" s="128" t="s">
        <v>143</v>
      </c>
      <c r="E358" s="129" t="s">
        <v>1071</v>
      </c>
      <c r="F358" s="130" t="s">
        <v>1072</v>
      </c>
      <c r="G358" s="131" t="s">
        <v>156</v>
      </c>
      <c r="H358" s="132">
        <v>646.96</v>
      </c>
      <c r="I358" s="133"/>
      <c r="J358" s="133">
        <f>ROUND(I358*H358,2)</f>
        <v>0</v>
      </c>
      <c r="K358" s="134"/>
      <c r="L358" s="28"/>
      <c r="M358" s="135" t="s">
        <v>3</v>
      </c>
      <c r="N358" s="136" t="s">
        <v>41</v>
      </c>
      <c r="O358" s="137">
        <v>0.24</v>
      </c>
      <c r="P358" s="137">
        <f>O358*H358</f>
        <v>155.2704</v>
      </c>
      <c r="Q358" s="137">
        <v>8.1999999999999998E-4</v>
      </c>
      <c r="R358" s="137">
        <f>Q358*H358</f>
        <v>0.53050720000000007</v>
      </c>
      <c r="S358" s="137">
        <v>0</v>
      </c>
      <c r="T358" s="138">
        <f>S358*H358</f>
        <v>0</v>
      </c>
      <c r="AR358" s="139" t="s">
        <v>221</v>
      </c>
      <c r="AT358" s="139" t="s">
        <v>143</v>
      </c>
      <c r="AU358" s="139" t="s">
        <v>79</v>
      </c>
      <c r="AY358" s="16" t="s">
        <v>140</v>
      </c>
      <c r="BE358" s="140">
        <f>IF(N358="základní",J358,0)</f>
        <v>0</v>
      </c>
      <c r="BF358" s="140">
        <f>IF(N358="snížená",J358,0)</f>
        <v>0</v>
      </c>
      <c r="BG358" s="140">
        <f>IF(N358="zákl. přenesená",J358,0)</f>
        <v>0</v>
      </c>
      <c r="BH358" s="140">
        <f>IF(N358="sníž. přenesená",J358,0)</f>
        <v>0</v>
      </c>
      <c r="BI358" s="140">
        <f>IF(N358="nulová",J358,0)</f>
        <v>0</v>
      </c>
      <c r="BJ358" s="16" t="s">
        <v>77</v>
      </c>
      <c r="BK358" s="140">
        <f>ROUND(I358*H358,2)</f>
        <v>0</v>
      </c>
      <c r="BL358" s="16" t="s">
        <v>221</v>
      </c>
      <c r="BM358" s="139" t="s">
        <v>1073</v>
      </c>
    </row>
    <row r="359" spans="2:65" s="1" customFormat="1" ht="27">
      <c r="B359" s="28"/>
      <c r="D359" s="141" t="s">
        <v>149</v>
      </c>
      <c r="F359" s="142" t="s">
        <v>1074</v>
      </c>
      <c r="L359" s="28"/>
      <c r="M359" s="143"/>
      <c r="T359" s="49"/>
      <c r="AT359" s="16" t="s">
        <v>149</v>
      </c>
      <c r="AU359" s="16" t="s">
        <v>79</v>
      </c>
    </row>
    <row r="360" spans="2:65" s="12" customFormat="1" ht="20">
      <c r="B360" s="144"/>
      <c r="D360" s="141" t="s">
        <v>151</v>
      </c>
      <c r="E360" s="145" t="s">
        <v>3</v>
      </c>
      <c r="F360" s="146" t="s">
        <v>892</v>
      </c>
      <c r="H360" s="147">
        <v>690.44</v>
      </c>
      <c r="L360" s="144"/>
      <c r="M360" s="148"/>
      <c r="T360" s="149"/>
      <c r="AT360" s="145" t="s">
        <v>151</v>
      </c>
      <c r="AU360" s="145" t="s">
        <v>79</v>
      </c>
      <c r="AV360" s="12" t="s">
        <v>79</v>
      </c>
      <c r="AW360" s="12" t="s">
        <v>32</v>
      </c>
      <c r="AX360" s="12" t="s">
        <v>70</v>
      </c>
      <c r="AY360" s="145" t="s">
        <v>140</v>
      </c>
    </row>
    <row r="361" spans="2:65" s="12" customFormat="1">
      <c r="B361" s="144"/>
      <c r="D361" s="141" t="s">
        <v>151</v>
      </c>
      <c r="E361" s="145" t="s">
        <v>3</v>
      </c>
      <c r="F361" s="146" t="s">
        <v>893</v>
      </c>
      <c r="H361" s="147">
        <v>-43.48</v>
      </c>
      <c r="L361" s="144"/>
      <c r="M361" s="148"/>
      <c r="T361" s="149"/>
      <c r="AT361" s="145" t="s">
        <v>151</v>
      </c>
      <c r="AU361" s="145" t="s">
        <v>79</v>
      </c>
      <c r="AV361" s="12" t="s">
        <v>79</v>
      </c>
      <c r="AW361" s="12" t="s">
        <v>32</v>
      </c>
      <c r="AX361" s="12" t="s">
        <v>70</v>
      </c>
      <c r="AY361" s="145" t="s">
        <v>140</v>
      </c>
    </row>
    <row r="362" spans="2:65" s="13" customFormat="1">
      <c r="B362" s="150"/>
      <c r="D362" s="141" t="s">
        <v>151</v>
      </c>
      <c r="E362" s="151" t="s">
        <v>3</v>
      </c>
      <c r="F362" s="152" t="s">
        <v>152</v>
      </c>
      <c r="H362" s="153">
        <v>646.96</v>
      </c>
      <c r="L362" s="150"/>
      <c r="M362" s="167"/>
      <c r="N362" s="168"/>
      <c r="O362" s="168"/>
      <c r="P362" s="168"/>
      <c r="Q362" s="168"/>
      <c r="R362" s="168"/>
      <c r="S362" s="168"/>
      <c r="T362" s="169"/>
      <c r="AT362" s="151" t="s">
        <v>151</v>
      </c>
      <c r="AU362" s="151" t="s">
        <v>79</v>
      </c>
      <c r="AV362" s="13" t="s">
        <v>147</v>
      </c>
      <c r="AW362" s="13" t="s">
        <v>32</v>
      </c>
      <c r="AX362" s="13" t="s">
        <v>77</v>
      </c>
      <c r="AY362" s="151" t="s">
        <v>140</v>
      </c>
    </row>
    <row r="363" spans="2:65" s="1" customFormat="1" ht="7" customHeight="1">
      <c r="B363" s="37"/>
      <c r="C363" s="38"/>
      <c r="D363" s="38"/>
      <c r="E363" s="38"/>
      <c r="F363" s="38"/>
      <c r="G363" s="38"/>
      <c r="H363" s="38"/>
      <c r="I363" s="38"/>
      <c r="J363" s="38"/>
      <c r="K363" s="38"/>
      <c r="L363" s="28"/>
    </row>
  </sheetData>
  <autoFilter ref="C91:K362" xr:uid="{00000000-0009-0000-0000-000003000000}"/>
  <mergeCells count="8">
    <mergeCell ref="E82:H82"/>
    <mergeCell ref="E84:H84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10"/>
  <sheetViews>
    <sheetView showGridLines="0" topLeftCell="A88" workbookViewId="0">
      <selection activeCell="I88" sqref="I88:I108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" customWidth="1"/>
    <col min="8" max="8" width="11.44140625" customWidth="1"/>
    <col min="9" max="10" width="20.109375" customWidth="1"/>
    <col min="11" max="11" width="20.10937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62" t="s">
        <v>6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6" t="s">
        <v>91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5" customHeight="1">
      <c r="B4" s="19"/>
      <c r="D4" s="20" t="s">
        <v>104</v>
      </c>
      <c r="L4" s="19"/>
      <c r="M4" s="86" t="s">
        <v>11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5" t="s">
        <v>15</v>
      </c>
      <c r="L6" s="19"/>
    </row>
    <row r="7" spans="2:46" ht="16.5" customHeight="1">
      <c r="B7" s="19"/>
      <c r="E7" s="289" t="str">
        <f>'Rekapitulace stavby'!K6</f>
        <v>Rekonstrukce kaple sv. Ducha a Božího hrobu v Liběchově</v>
      </c>
      <c r="F7" s="290"/>
      <c r="G7" s="290"/>
      <c r="H7" s="290"/>
      <c r="L7" s="19"/>
    </row>
    <row r="8" spans="2:46" ht="12" customHeight="1">
      <c r="B8" s="19"/>
      <c r="D8" s="25" t="s">
        <v>105</v>
      </c>
      <c r="L8" s="19"/>
    </row>
    <row r="9" spans="2:46" s="1" customFormat="1" ht="16.5" customHeight="1">
      <c r="B9" s="28"/>
      <c r="E9" s="289" t="s">
        <v>764</v>
      </c>
      <c r="F9" s="291"/>
      <c r="G9" s="291"/>
      <c r="H9" s="291"/>
      <c r="L9" s="28"/>
    </row>
    <row r="10" spans="2:46" s="1" customFormat="1" ht="12" customHeight="1">
      <c r="B10" s="28"/>
      <c r="D10" s="25" t="s">
        <v>654</v>
      </c>
      <c r="L10" s="28"/>
    </row>
    <row r="11" spans="2:46" s="1" customFormat="1" ht="16.5" customHeight="1">
      <c r="B11" s="28"/>
      <c r="E11" s="278" t="s">
        <v>1075</v>
      </c>
      <c r="F11" s="291"/>
      <c r="G11" s="291"/>
      <c r="H11" s="291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5" t="s">
        <v>17</v>
      </c>
      <c r="F13" s="23" t="s">
        <v>3</v>
      </c>
      <c r="I13" s="25" t="s">
        <v>18</v>
      </c>
      <c r="J13" s="23" t="s">
        <v>3</v>
      </c>
      <c r="L13" s="28"/>
    </row>
    <row r="14" spans="2:46" s="1" customFormat="1" ht="12" customHeight="1">
      <c r="B14" s="28"/>
      <c r="D14" s="25" t="s">
        <v>19</v>
      </c>
      <c r="F14" s="23" t="s">
        <v>20</v>
      </c>
      <c r="I14" s="25" t="s">
        <v>21</v>
      </c>
      <c r="J14" s="45">
        <f>'Rekapitulace stavby'!AN8</f>
        <v>45520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5" t="s">
        <v>22</v>
      </c>
      <c r="I16" s="25" t="s">
        <v>23</v>
      </c>
      <c r="J16" s="23" t="s">
        <v>24</v>
      </c>
      <c r="L16" s="28"/>
    </row>
    <row r="17" spans="2:12" s="1" customFormat="1" ht="18" customHeight="1">
      <c r="B17" s="28"/>
      <c r="E17" s="23" t="s">
        <v>25</v>
      </c>
      <c r="I17" s="25" t="s">
        <v>26</v>
      </c>
      <c r="J17" s="23" t="s">
        <v>3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5" t="s">
        <v>27</v>
      </c>
      <c r="I19" s="25" t="s">
        <v>23</v>
      </c>
      <c r="J19" s="23" t="s">
        <v>3</v>
      </c>
      <c r="L19" s="28"/>
    </row>
    <row r="20" spans="2:12" s="1" customFormat="1" ht="18" customHeight="1">
      <c r="B20" s="28"/>
      <c r="E20" s="23" t="s">
        <v>28</v>
      </c>
      <c r="I20" s="25" t="s">
        <v>26</v>
      </c>
      <c r="J20" s="23" t="s">
        <v>3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5" t="s">
        <v>29</v>
      </c>
      <c r="I22" s="25" t="s">
        <v>23</v>
      </c>
      <c r="J22" s="23" t="s">
        <v>30</v>
      </c>
      <c r="L22" s="28"/>
    </row>
    <row r="23" spans="2:12" s="1" customFormat="1" ht="18" customHeight="1">
      <c r="B23" s="28"/>
      <c r="E23" s="23" t="s">
        <v>31</v>
      </c>
      <c r="I23" s="25" t="s">
        <v>26</v>
      </c>
      <c r="J23" s="23" t="s">
        <v>3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5" t="s">
        <v>33</v>
      </c>
      <c r="I25" s="25" t="s">
        <v>23</v>
      </c>
      <c r="J25" s="23" t="s">
        <v>3</v>
      </c>
      <c r="L25" s="28"/>
    </row>
    <row r="26" spans="2:12" s="1" customFormat="1" ht="18" customHeight="1">
      <c r="B26" s="28"/>
      <c r="E26" s="23" t="s">
        <v>28</v>
      </c>
      <c r="I26" s="25" t="s">
        <v>26</v>
      </c>
      <c r="J26" s="23" t="s">
        <v>3</v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5" t="s">
        <v>34</v>
      </c>
      <c r="L28" s="28"/>
    </row>
    <row r="29" spans="2:12" s="7" customFormat="1" ht="16.5" customHeight="1">
      <c r="B29" s="87"/>
      <c r="E29" s="263" t="s">
        <v>3</v>
      </c>
      <c r="F29" s="263"/>
      <c r="G29" s="263"/>
      <c r="H29" s="263"/>
      <c r="L29" s="87"/>
    </row>
    <row r="30" spans="2:12" s="1" customFormat="1" ht="7" customHeight="1">
      <c r="B30" s="28"/>
      <c r="L30" s="28"/>
    </row>
    <row r="31" spans="2:12" s="1" customFormat="1" ht="7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25.4" customHeight="1">
      <c r="B32" s="28"/>
      <c r="D32" s="88" t="s">
        <v>36</v>
      </c>
      <c r="J32" s="59">
        <f>ROUND(J86, 2)</f>
        <v>0</v>
      </c>
      <c r="L32" s="28"/>
    </row>
    <row r="33" spans="2:12" s="1" customFormat="1" ht="7" customHeight="1">
      <c r="B33" s="28"/>
      <c r="D33" s="46"/>
      <c r="E33" s="46"/>
      <c r="F33" s="46"/>
      <c r="G33" s="46"/>
      <c r="H33" s="46"/>
      <c r="I33" s="46"/>
      <c r="J33" s="46"/>
      <c r="K33" s="46"/>
      <c r="L33" s="28"/>
    </row>
    <row r="34" spans="2:12" s="1" customFormat="1" ht="14.5" customHeight="1">
      <c r="B34" s="28"/>
      <c r="F34" s="31" t="s">
        <v>38</v>
      </c>
      <c r="I34" s="31" t="s">
        <v>37</v>
      </c>
      <c r="J34" s="31" t="s">
        <v>39</v>
      </c>
      <c r="L34" s="28"/>
    </row>
    <row r="35" spans="2:12" s="1" customFormat="1" ht="14.5" customHeight="1">
      <c r="B35" s="28"/>
      <c r="D35" s="48" t="s">
        <v>40</v>
      </c>
      <c r="E35" s="25" t="s">
        <v>41</v>
      </c>
      <c r="F35" s="79">
        <f>ROUND((SUM(BE86:BE109)),  2)</f>
        <v>0</v>
      </c>
      <c r="I35" s="89">
        <v>0.21</v>
      </c>
      <c r="J35" s="79">
        <f>ROUND(((SUM(BE86:BE109))*I35),  2)</f>
        <v>0</v>
      </c>
      <c r="L35" s="28"/>
    </row>
    <row r="36" spans="2:12" s="1" customFormat="1" ht="14.5" customHeight="1">
      <c r="B36" s="28"/>
      <c r="E36" s="25" t="s">
        <v>42</v>
      </c>
      <c r="F36" s="79">
        <f>ROUND((SUM(BF86:BF109)),  2)</f>
        <v>0</v>
      </c>
      <c r="I36" s="89">
        <v>0.15</v>
      </c>
      <c r="J36" s="79">
        <f>ROUND(((SUM(BF86:BF109))*I36),  2)</f>
        <v>0</v>
      </c>
      <c r="L36" s="28"/>
    </row>
    <row r="37" spans="2:12" s="1" customFormat="1" ht="14.5" hidden="1" customHeight="1">
      <c r="B37" s="28"/>
      <c r="E37" s="25" t="s">
        <v>43</v>
      </c>
      <c r="F37" s="79">
        <f>ROUND((SUM(BG86:BG109)),  2)</f>
        <v>0</v>
      </c>
      <c r="I37" s="89">
        <v>0.21</v>
      </c>
      <c r="J37" s="79">
        <f>0</f>
        <v>0</v>
      </c>
      <c r="L37" s="28"/>
    </row>
    <row r="38" spans="2:12" s="1" customFormat="1" ht="14.5" hidden="1" customHeight="1">
      <c r="B38" s="28"/>
      <c r="E38" s="25" t="s">
        <v>44</v>
      </c>
      <c r="F38" s="79">
        <f>ROUND((SUM(BH86:BH109)),  2)</f>
        <v>0</v>
      </c>
      <c r="I38" s="89">
        <v>0.15</v>
      </c>
      <c r="J38" s="79">
        <f>0</f>
        <v>0</v>
      </c>
      <c r="L38" s="28"/>
    </row>
    <row r="39" spans="2:12" s="1" customFormat="1" ht="14.5" hidden="1" customHeight="1">
      <c r="B39" s="28"/>
      <c r="E39" s="25" t="s">
        <v>45</v>
      </c>
      <c r="F39" s="79">
        <f>ROUND((SUM(BI86:BI109)),  2)</f>
        <v>0</v>
      </c>
      <c r="I39" s="89">
        <v>0</v>
      </c>
      <c r="J39" s="79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4" customHeight="1">
      <c r="B41" s="28"/>
      <c r="C41" s="90"/>
      <c r="D41" s="91" t="s">
        <v>46</v>
      </c>
      <c r="E41" s="50"/>
      <c r="F41" s="50"/>
      <c r="G41" s="92" t="s">
        <v>47</v>
      </c>
      <c r="H41" s="93" t="s">
        <v>48</v>
      </c>
      <c r="I41" s="50"/>
      <c r="J41" s="94">
        <f>SUM(J32:J39)</f>
        <v>0</v>
      </c>
      <c r="K41" s="95"/>
      <c r="L41" s="28"/>
    </row>
    <row r="42" spans="2:12" s="1" customFormat="1" ht="14.5" customHeight="1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28"/>
    </row>
    <row r="46" spans="2:12" s="1" customFormat="1" ht="7" customHeight="1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28"/>
    </row>
    <row r="47" spans="2:12" s="1" customFormat="1" ht="25" customHeight="1">
      <c r="B47" s="28"/>
      <c r="C47" s="20" t="s">
        <v>107</v>
      </c>
      <c r="L47" s="28"/>
    </row>
    <row r="48" spans="2:12" s="1" customFormat="1" ht="7" customHeight="1">
      <c r="B48" s="28"/>
      <c r="L48" s="28"/>
    </row>
    <row r="49" spans="2:47" s="1" customFormat="1" ht="12" customHeight="1">
      <c r="B49" s="28"/>
      <c r="C49" s="25" t="s">
        <v>15</v>
      </c>
      <c r="L49" s="28"/>
    </row>
    <row r="50" spans="2:47" s="1" customFormat="1" ht="16.5" customHeight="1">
      <c r="B50" s="28"/>
      <c r="E50" s="289" t="str">
        <f>E7</f>
        <v>Rekonstrukce kaple sv. Ducha a Božího hrobu v Liběchově</v>
      </c>
      <c r="F50" s="290"/>
      <c r="G50" s="290"/>
      <c r="H50" s="290"/>
      <c r="L50" s="28"/>
    </row>
    <row r="51" spans="2:47" ht="12" customHeight="1">
      <c r="B51" s="19"/>
      <c r="C51" s="25" t="s">
        <v>105</v>
      </c>
      <c r="L51" s="19"/>
    </row>
    <row r="52" spans="2:47" s="1" customFormat="1" ht="16.5" customHeight="1">
      <c r="B52" s="28"/>
      <c r="E52" s="289" t="s">
        <v>764</v>
      </c>
      <c r="F52" s="291"/>
      <c r="G52" s="291"/>
      <c r="H52" s="291"/>
      <c r="L52" s="28"/>
    </row>
    <row r="53" spans="2:47" s="1" customFormat="1" ht="12" customHeight="1">
      <c r="B53" s="28"/>
      <c r="C53" s="25" t="s">
        <v>654</v>
      </c>
      <c r="L53" s="28"/>
    </row>
    <row r="54" spans="2:47" s="1" customFormat="1" ht="16.5" customHeight="1">
      <c r="B54" s="28"/>
      <c r="E54" s="278" t="str">
        <f>E11</f>
        <v>02.1 - Elektroinstalace vnější</v>
      </c>
      <c r="F54" s="291"/>
      <c r="G54" s="291"/>
      <c r="H54" s="291"/>
      <c r="L54" s="28"/>
    </row>
    <row r="55" spans="2:47" s="1" customFormat="1" ht="7" customHeight="1">
      <c r="B55" s="28"/>
      <c r="L55" s="28"/>
    </row>
    <row r="56" spans="2:47" s="1" customFormat="1" ht="12" customHeight="1">
      <c r="B56" s="28"/>
      <c r="C56" s="25" t="s">
        <v>19</v>
      </c>
      <c r="F56" s="23" t="str">
        <f>F14</f>
        <v xml:space="preserve">Obec Liběchov </v>
      </c>
      <c r="I56" s="25" t="s">
        <v>21</v>
      </c>
      <c r="J56" s="45">
        <f>IF(J14="","",J14)</f>
        <v>45520</v>
      </c>
      <c r="L56" s="28"/>
    </row>
    <row r="57" spans="2:47" s="1" customFormat="1" ht="7" customHeight="1">
      <c r="B57" s="28"/>
      <c r="L57" s="28"/>
    </row>
    <row r="58" spans="2:47" s="1" customFormat="1" ht="43.15" customHeight="1">
      <c r="B58" s="28"/>
      <c r="C58" s="25" t="s">
        <v>22</v>
      </c>
      <c r="F58" s="23" t="str">
        <f>E17</f>
        <v>Město Liběchov, Rumburská 53, 277 21 Liběchov</v>
      </c>
      <c r="I58" s="25" t="s">
        <v>29</v>
      </c>
      <c r="J58" s="26" t="str">
        <f>E23</f>
        <v>DigiTry Art Technologies s.r.o., V Jámě 699/1, Pra</v>
      </c>
      <c r="L58" s="28"/>
    </row>
    <row r="59" spans="2:47" s="1" customFormat="1" ht="15.25" customHeight="1">
      <c r="B59" s="28"/>
      <c r="C59" s="25" t="s">
        <v>27</v>
      </c>
      <c r="F59" s="23" t="str">
        <f>IF(E20="","",E20)</f>
        <v xml:space="preserve"> </v>
      </c>
      <c r="I59" s="25" t="s">
        <v>33</v>
      </c>
      <c r="J59" s="26" t="str">
        <f>E26</f>
        <v xml:space="preserve"> </v>
      </c>
      <c r="L59" s="28"/>
    </row>
    <row r="60" spans="2:47" s="1" customFormat="1" ht="10.4" customHeight="1">
      <c r="B60" s="28"/>
      <c r="L60" s="28"/>
    </row>
    <row r="61" spans="2:47" s="1" customFormat="1" ht="29.25" customHeight="1">
      <c r="B61" s="28"/>
      <c r="C61" s="96" t="s">
        <v>108</v>
      </c>
      <c r="D61" s="90"/>
      <c r="E61" s="90"/>
      <c r="F61" s="90"/>
      <c r="G61" s="90"/>
      <c r="H61" s="90"/>
      <c r="I61" s="90"/>
      <c r="J61" s="97" t="s">
        <v>109</v>
      </c>
      <c r="K61" s="90"/>
      <c r="L61" s="28"/>
    </row>
    <row r="62" spans="2:47" s="1" customFormat="1" ht="10.4" customHeight="1">
      <c r="B62" s="28"/>
      <c r="L62" s="28"/>
    </row>
    <row r="63" spans="2:47" s="1" customFormat="1" ht="22.9" customHeight="1">
      <c r="B63" s="28"/>
      <c r="C63" s="98" t="s">
        <v>68</v>
      </c>
      <c r="J63" s="59">
        <f>J86</f>
        <v>0</v>
      </c>
      <c r="L63" s="28"/>
      <c r="AU63" s="16" t="s">
        <v>110</v>
      </c>
    </row>
    <row r="64" spans="2:47" s="8" customFormat="1" ht="25" customHeight="1">
      <c r="B64" s="99"/>
      <c r="D64" s="100" t="s">
        <v>1076</v>
      </c>
      <c r="E64" s="101"/>
      <c r="F64" s="101"/>
      <c r="G64" s="101"/>
      <c r="H64" s="101"/>
      <c r="I64" s="101"/>
      <c r="J64" s="102">
        <f>J87</f>
        <v>0</v>
      </c>
      <c r="L64" s="99"/>
    </row>
    <row r="65" spans="2:12" s="1" customFormat="1" ht="21.75" customHeight="1">
      <c r="B65" s="28"/>
      <c r="L65" s="28"/>
    </row>
    <row r="66" spans="2:12" s="1" customFormat="1" ht="7" customHeight="1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28"/>
    </row>
    <row r="70" spans="2:12" s="1" customFormat="1" ht="7" customHeight="1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28"/>
    </row>
    <row r="71" spans="2:12" s="1" customFormat="1" ht="25" customHeight="1">
      <c r="B71" s="28"/>
      <c r="C71" s="20" t="s">
        <v>125</v>
      </c>
      <c r="L71" s="28"/>
    </row>
    <row r="72" spans="2:12" s="1" customFormat="1" ht="7" customHeight="1">
      <c r="B72" s="28"/>
      <c r="L72" s="28"/>
    </row>
    <row r="73" spans="2:12" s="1" customFormat="1" ht="12" customHeight="1">
      <c r="B73" s="28"/>
      <c r="C73" s="25" t="s">
        <v>15</v>
      </c>
      <c r="L73" s="28"/>
    </row>
    <row r="74" spans="2:12" s="1" customFormat="1" ht="16.5" customHeight="1">
      <c r="B74" s="28"/>
      <c r="E74" s="289" t="str">
        <f>E7</f>
        <v>Rekonstrukce kaple sv. Ducha a Božího hrobu v Liběchově</v>
      </c>
      <c r="F74" s="290"/>
      <c r="G74" s="290"/>
      <c r="H74" s="290"/>
      <c r="L74" s="28"/>
    </row>
    <row r="75" spans="2:12" ht="12" customHeight="1">
      <c r="B75" s="19"/>
      <c r="C75" s="25" t="s">
        <v>105</v>
      </c>
      <c r="L75" s="19"/>
    </row>
    <row r="76" spans="2:12" s="1" customFormat="1" ht="16.5" customHeight="1">
      <c r="B76" s="28"/>
      <c r="E76" s="289" t="s">
        <v>764</v>
      </c>
      <c r="F76" s="291"/>
      <c r="G76" s="291"/>
      <c r="H76" s="291"/>
      <c r="L76" s="28"/>
    </row>
    <row r="77" spans="2:12" s="1" customFormat="1" ht="12" customHeight="1">
      <c r="B77" s="28"/>
      <c r="C77" s="25" t="s">
        <v>654</v>
      </c>
      <c r="L77" s="28"/>
    </row>
    <row r="78" spans="2:12" s="1" customFormat="1" ht="16.5" customHeight="1">
      <c r="B78" s="28"/>
      <c r="E78" s="278" t="str">
        <f>E11</f>
        <v>02.1 - Elektroinstalace vnější</v>
      </c>
      <c r="F78" s="291"/>
      <c r="G78" s="291"/>
      <c r="H78" s="291"/>
      <c r="L78" s="28"/>
    </row>
    <row r="79" spans="2:12" s="1" customFormat="1" ht="7" customHeight="1">
      <c r="B79" s="28"/>
      <c r="L79" s="28"/>
    </row>
    <row r="80" spans="2:12" s="1" customFormat="1" ht="12" customHeight="1">
      <c r="B80" s="28"/>
      <c r="C80" s="25" t="s">
        <v>19</v>
      </c>
      <c r="F80" s="23" t="str">
        <f>F14</f>
        <v xml:space="preserve">Obec Liběchov </v>
      </c>
      <c r="I80" s="25" t="s">
        <v>21</v>
      </c>
      <c r="J80" s="45">
        <f>IF(J14="","",J14)</f>
        <v>45520</v>
      </c>
      <c r="L80" s="28"/>
    </row>
    <row r="81" spans="2:65" s="1" customFormat="1" ht="7" customHeight="1">
      <c r="B81" s="28"/>
      <c r="L81" s="28"/>
    </row>
    <row r="82" spans="2:65" s="1" customFormat="1" ht="43.15" customHeight="1">
      <c r="B82" s="28"/>
      <c r="C82" s="25" t="s">
        <v>22</v>
      </c>
      <c r="F82" s="23" t="str">
        <f>E17</f>
        <v>Město Liběchov, Rumburská 53, 277 21 Liběchov</v>
      </c>
      <c r="I82" s="25" t="s">
        <v>29</v>
      </c>
      <c r="J82" s="26" t="str">
        <f>E23</f>
        <v>DigiTry Art Technologies s.r.o., V Jámě 699/1, Pra</v>
      </c>
      <c r="L82" s="28"/>
    </row>
    <row r="83" spans="2:65" s="1" customFormat="1" ht="15.25" customHeight="1">
      <c r="B83" s="28"/>
      <c r="C83" s="25" t="s">
        <v>27</v>
      </c>
      <c r="F83" s="23" t="str">
        <f>IF(E20="","",E20)</f>
        <v xml:space="preserve"> </v>
      </c>
      <c r="I83" s="25" t="s">
        <v>33</v>
      </c>
      <c r="J83" s="26" t="str">
        <f>E26</f>
        <v xml:space="preserve"> </v>
      </c>
      <c r="L83" s="28"/>
    </row>
    <row r="84" spans="2:65" s="1" customFormat="1" ht="10.4" customHeight="1">
      <c r="B84" s="28"/>
      <c r="L84" s="28"/>
    </row>
    <row r="85" spans="2:65" s="10" customFormat="1" ht="29.25" customHeight="1">
      <c r="B85" s="107"/>
      <c r="C85" s="108" t="s">
        <v>126</v>
      </c>
      <c r="D85" s="109" t="s">
        <v>55</v>
      </c>
      <c r="E85" s="109" t="s">
        <v>51</v>
      </c>
      <c r="F85" s="109" t="s">
        <v>52</v>
      </c>
      <c r="G85" s="109" t="s">
        <v>127</v>
      </c>
      <c r="H85" s="109" t="s">
        <v>128</v>
      </c>
      <c r="I85" s="109" t="s">
        <v>129</v>
      </c>
      <c r="J85" s="110" t="s">
        <v>109</v>
      </c>
      <c r="K85" s="111" t="s">
        <v>130</v>
      </c>
      <c r="L85" s="107"/>
      <c r="M85" s="52" t="s">
        <v>3</v>
      </c>
      <c r="N85" s="53" t="s">
        <v>40</v>
      </c>
      <c r="O85" s="53" t="s">
        <v>131</v>
      </c>
      <c r="P85" s="53" t="s">
        <v>132</v>
      </c>
      <c r="Q85" s="53" t="s">
        <v>133</v>
      </c>
      <c r="R85" s="53" t="s">
        <v>134</v>
      </c>
      <c r="S85" s="53" t="s">
        <v>135</v>
      </c>
      <c r="T85" s="54" t="s">
        <v>136</v>
      </c>
    </row>
    <row r="86" spans="2:65" s="1" customFormat="1" ht="22.9" customHeight="1">
      <c r="B86" s="28"/>
      <c r="C86" s="57" t="s">
        <v>137</v>
      </c>
      <c r="J86" s="112">
        <f>BK86</f>
        <v>0</v>
      </c>
      <c r="L86" s="28"/>
      <c r="M86" s="55"/>
      <c r="N86" s="46"/>
      <c r="O86" s="46"/>
      <c r="P86" s="113">
        <f>P87</f>
        <v>0</v>
      </c>
      <c r="Q86" s="46"/>
      <c r="R86" s="113">
        <f>R87</f>
        <v>0</v>
      </c>
      <c r="S86" s="46"/>
      <c r="T86" s="114">
        <f>T87</f>
        <v>0</v>
      </c>
      <c r="AT86" s="16" t="s">
        <v>69</v>
      </c>
      <c r="AU86" s="16" t="s">
        <v>110</v>
      </c>
      <c r="BK86" s="115">
        <f>BK87</f>
        <v>0</v>
      </c>
    </row>
    <row r="87" spans="2:65" s="11" customFormat="1" ht="25.9" customHeight="1">
      <c r="B87" s="116"/>
      <c r="D87" s="117" t="s">
        <v>69</v>
      </c>
      <c r="E87" s="118" t="s">
        <v>1077</v>
      </c>
      <c r="F87" s="118" t="s">
        <v>1078</v>
      </c>
      <c r="J87" s="119">
        <f>BK87</f>
        <v>0</v>
      </c>
      <c r="L87" s="116"/>
      <c r="M87" s="120"/>
      <c r="P87" s="121">
        <f>SUM(P88:P109)</f>
        <v>0</v>
      </c>
      <c r="R87" s="121">
        <f>SUM(R88:R109)</f>
        <v>0</v>
      </c>
      <c r="T87" s="122">
        <f>SUM(T88:T109)</f>
        <v>0</v>
      </c>
      <c r="AR87" s="117" t="s">
        <v>77</v>
      </c>
      <c r="AT87" s="123" t="s">
        <v>69</v>
      </c>
      <c r="AU87" s="123" t="s">
        <v>70</v>
      </c>
      <c r="AY87" s="117" t="s">
        <v>140</v>
      </c>
      <c r="BK87" s="124">
        <f>SUM(BK88:BK109)</f>
        <v>0</v>
      </c>
    </row>
    <row r="88" spans="2:65" s="1" customFormat="1" ht="24" customHeight="1">
      <c r="B88" s="127"/>
      <c r="C88" s="128" t="s">
        <v>77</v>
      </c>
      <c r="D88" s="128" t="s">
        <v>143</v>
      </c>
      <c r="E88" s="129" t="s">
        <v>665</v>
      </c>
      <c r="F88" s="130" t="s">
        <v>666</v>
      </c>
      <c r="G88" s="131" t="s">
        <v>350</v>
      </c>
      <c r="H88" s="132">
        <v>50</v>
      </c>
      <c r="I88" s="133"/>
      <c r="J88" s="133">
        <f>ROUND(I88*H88,2)</f>
        <v>0</v>
      </c>
      <c r="K88" s="134"/>
      <c r="L88" s="28"/>
      <c r="M88" s="135" t="s">
        <v>3</v>
      </c>
      <c r="N88" s="136" t="s">
        <v>41</v>
      </c>
      <c r="O88" s="137">
        <v>0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147</v>
      </c>
      <c r="AT88" s="139" t="s">
        <v>143</v>
      </c>
      <c r="AU88" s="139" t="s">
        <v>77</v>
      </c>
      <c r="AY88" s="16" t="s">
        <v>140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6" t="s">
        <v>77</v>
      </c>
      <c r="BK88" s="140">
        <f>ROUND(I88*H88,2)</f>
        <v>0</v>
      </c>
      <c r="BL88" s="16" t="s">
        <v>147</v>
      </c>
      <c r="BM88" s="139" t="s">
        <v>1079</v>
      </c>
    </row>
    <row r="89" spans="2:65" s="1" customFormat="1" ht="18">
      <c r="B89" s="28"/>
      <c r="D89" s="141" t="s">
        <v>149</v>
      </c>
      <c r="F89" s="142" t="s">
        <v>666</v>
      </c>
      <c r="L89" s="28"/>
      <c r="M89" s="143"/>
      <c r="T89" s="49"/>
      <c r="AT89" s="16" t="s">
        <v>149</v>
      </c>
      <c r="AU89" s="16" t="s">
        <v>77</v>
      </c>
    </row>
    <row r="90" spans="2:65" s="1" customFormat="1" ht="16.5" customHeight="1">
      <c r="B90" s="127"/>
      <c r="C90" s="156" t="s">
        <v>79</v>
      </c>
      <c r="D90" s="156" t="s">
        <v>359</v>
      </c>
      <c r="E90" s="157" t="s">
        <v>668</v>
      </c>
      <c r="F90" s="158" t="s">
        <v>669</v>
      </c>
      <c r="G90" s="159" t="s">
        <v>350</v>
      </c>
      <c r="H90" s="160">
        <v>50</v>
      </c>
      <c r="I90" s="161"/>
      <c r="J90" s="161">
        <f>ROUND(I90*H90,2)</f>
        <v>0</v>
      </c>
      <c r="K90" s="162"/>
      <c r="L90" s="163"/>
      <c r="M90" s="164" t="s">
        <v>3</v>
      </c>
      <c r="N90" s="165" t="s">
        <v>41</v>
      </c>
      <c r="O90" s="137">
        <v>0</v>
      </c>
      <c r="P90" s="137">
        <f>O90*H90</f>
        <v>0</v>
      </c>
      <c r="Q90" s="137">
        <v>0</v>
      </c>
      <c r="R90" s="137">
        <f>Q90*H90</f>
        <v>0</v>
      </c>
      <c r="S90" s="137">
        <v>0</v>
      </c>
      <c r="T90" s="138">
        <f>S90*H90</f>
        <v>0</v>
      </c>
      <c r="AR90" s="139" t="s">
        <v>182</v>
      </c>
      <c r="AT90" s="139" t="s">
        <v>359</v>
      </c>
      <c r="AU90" s="139" t="s">
        <v>77</v>
      </c>
      <c r="AY90" s="16" t="s">
        <v>140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6" t="s">
        <v>77</v>
      </c>
      <c r="BK90" s="140">
        <f>ROUND(I90*H90,2)</f>
        <v>0</v>
      </c>
      <c r="BL90" s="16" t="s">
        <v>147</v>
      </c>
      <c r="BM90" s="139" t="s">
        <v>1080</v>
      </c>
    </row>
    <row r="91" spans="2:65" s="1" customFormat="1">
      <c r="B91" s="28"/>
      <c r="D91" s="141" t="s">
        <v>149</v>
      </c>
      <c r="F91" s="142" t="s">
        <v>669</v>
      </c>
      <c r="L91" s="28"/>
      <c r="M91" s="143"/>
      <c r="T91" s="49"/>
      <c r="AT91" s="16" t="s">
        <v>149</v>
      </c>
      <c r="AU91" s="16" t="s">
        <v>77</v>
      </c>
    </row>
    <row r="92" spans="2:65" s="1" customFormat="1" ht="24" customHeight="1">
      <c r="B92" s="127"/>
      <c r="C92" s="128" t="s">
        <v>141</v>
      </c>
      <c r="D92" s="128" t="s">
        <v>143</v>
      </c>
      <c r="E92" s="129" t="s">
        <v>1081</v>
      </c>
      <c r="F92" s="130" t="s">
        <v>1082</v>
      </c>
      <c r="G92" s="131" t="s">
        <v>673</v>
      </c>
      <c r="H92" s="132">
        <v>4</v>
      </c>
      <c r="I92" s="133"/>
      <c r="J92" s="133">
        <f>ROUND(I92*H92,2)</f>
        <v>0</v>
      </c>
      <c r="K92" s="134"/>
      <c r="L92" s="28"/>
      <c r="M92" s="135" t="s">
        <v>3</v>
      </c>
      <c r="N92" s="136" t="s">
        <v>41</v>
      </c>
      <c r="O92" s="137">
        <v>0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147</v>
      </c>
      <c r="AT92" s="139" t="s">
        <v>143</v>
      </c>
      <c r="AU92" s="139" t="s">
        <v>77</v>
      </c>
      <c r="AY92" s="16" t="s">
        <v>140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6" t="s">
        <v>77</v>
      </c>
      <c r="BK92" s="140">
        <f>ROUND(I92*H92,2)</f>
        <v>0</v>
      </c>
      <c r="BL92" s="16" t="s">
        <v>147</v>
      </c>
      <c r="BM92" s="139" t="s">
        <v>1083</v>
      </c>
    </row>
    <row r="93" spans="2:65" s="1" customFormat="1">
      <c r="B93" s="28"/>
      <c r="D93" s="141" t="s">
        <v>149</v>
      </c>
      <c r="F93" s="142" t="s">
        <v>1082</v>
      </c>
      <c r="L93" s="28"/>
      <c r="M93" s="143"/>
      <c r="T93" s="49"/>
      <c r="AT93" s="16" t="s">
        <v>149</v>
      </c>
      <c r="AU93" s="16" t="s">
        <v>77</v>
      </c>
    </row>
    <row r="94" spans="2:65" s="1" customFormat="1" ht="16.5" customHeight="1">
      <c r="B94" s="127"/>
      <c r="C94" s="156" t="s">
        <v>147</v>
      </c>
      <c r="D94" s="156" t="s">
        <v>359</v>
      </c>
      <c r="E94" s="157" t="s">
        <v>1084</v>
      </c>
      <c r="F94" s="158" t="s">
        <v>1085</v>
      </c>
      <c r="G94" s="159" t="s">
        <v>673</v>
      </c>
      <c r="H94" s="160">
        <v>1</v>
      </c>
      <c r="I94" s="161"/>
      <c r="J94" s="161">
        <f>ROUND(I94*H94,2)</f>
        <v>0</v>
      </c>
      <c r="K94" s="162"/>
      <c r="L94" s="163"/>
      <c r="M94" s="164" t="s">
        <v>3</v>
      </c>
      <c r="N94" s="165" t="s">
        <v>41</v>
      </c>
      <c r="O94" s="137">
        <v>0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182</v>
      </c>
      <c r="AT94" s="139" t="s">
        <v>359</v>
      </c>
      <c r="AU94" s="139" t="s">
        <v>77</v>
      </c>
      <c r="AY94" s="16" t="s">
        <v>140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6" t="s">
        <v>77</v>
      </c>
      <c r="BK94" s="140">
        <f>ROUND(I94*H94,2)</f>
        <v>0</v>
      </c>
      <c r="BL94" s="16" t="s">
        <v>147</v>
      </c>
      <c r="BM94" s="139" t="s">
        <v>1086</v>
      </c>
    </row>
    <row r="95" spans="2:65" s="1" customFormat="1">
      <c r="B95" s="28"/>
      <c r="D95" s="141" t="s">
        <v>149</v>
      </c>
      <c r="F95" s="142" t="s">
        <v>1085</v>
      </c>
      <c r="L95" s="28"/>
      <c r="M95" s="143"/>
      <c r="T95" s="49"/>
      <c r="AT95" s="16" t="s">
        <v>149</v>
      </c>
      <c r="AU95" s="16" t="s">
        <v>77</v>
      </c>
    </row>
    <row r="96" spans="2:65" s="1" customFormat="1" ht="16.5" customHeight="1">
      <c r="B96" s="127"/>
      <c r="C96" s="156" t="s">
        <v>167</v>
      </c>
      <c r="D96" s="156" t="s">
        <v>359</v>
      </c>
      <c r="E96" s="157" t="s">
        <v>1087</v>
      </c>
      <c r="F96" s="158" t="s">
        <v>1088</v>
      </c>
      <c r="G96" s="159" t="s">
        <v>673</v>
      </c>
      <c r="H96" s="160">
        <v>1</v>
      </c>
      <c r="I96" s="161"/>
      <c r="J96" s="161">
        <f>ROUND(I96*H96,2)</f>
        <v>0</v>
      </c>
      <c r="K96" s="162"/>
      <c r="L96" s="163"/>
      <c r="M96" s="164" t="s">
        <v>3</v>
      </c>
      <c r="N96" s="165" t="s">
        <v>41</v>
      </c>
      <c r="O96" s="137">
        <v>0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182</v>
      </c>
      <c r="AT96" s="139" t="s">
        <v>359</v>
      </c>
      <c r="AU96" s="139" t="s">
        <v>77</v>
      </c>
      <c r="AY96" s="16" t="s">
        <v>140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6" t="s">
        <v>77</v>
      </c>
      <c r="BK96" s="140">
        <f>ROUND(I96*H96,2)</f>
        <v>0</v>
      </c>
      <c r="BL96" s="16" t="s">
        <v>147</v>
      </c>
      <c r="BM96" s="139" t="s">
        <v>1089</v>
      </c>
    </row>
    <row r="97" spans="2:65" s="1" customFormat="1">
      <c r="B97" s="28"/>
      <c r="D97" s="141" t="s">
        <v>149</v>
      </c>
      <c r="F97" s="142" t="s">
        <v>1088</v>
      </c>
      <c r="L97" s="28"/>
      <c r="M97" s="143"/>
      <c r="T97" s="49"/>
      <c r="AT97" s="16" t="s">
        <v>149</v>
      </c>
      <c r="AU97" s="16" t="s">
        <v>77</v>
      </c>
    </row>
    <row r="98" spans="2:65" s="1" customFormat="1" ht="16.5" customHeight="1">
      <c r="B98" s="127"/>
      <c r="C98" s="156" t="s">
        <v>165</v>
      </c>
      <c r="D98" s="156" t="s">
        <v>359</v>
      </c>
      <c r="E98" s="157" t="s">
        <v>1090</v>
      </c>
      <c r="F98" s="158" t="s">
        <v>1091</v>
      </c>
      <c r="G98" s="159" t="s">
        <v>673</v>
      </c>
      <c r="H98" s="160">
        <v>2</v>
      </c>
      <c r="I98" s="161"/>
      <c r="J98" s="161">
        <f>ROUND(I98*H98,2)</f>
        <v>0</v>
      </c>
      <c r="K98" s="162"/>
      <c r="L98" s="163"/>
      <c r="M98" s="164" t="s">
        <v>3</v>
      </c>
      <c r="N98" s="165" t="s">
        <v>41</v>
      </c>
      <c r="O98" s="137">
        <v>0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182</v>
      </c>
      <c r="AT98" s="139" t="s">
        <v>359</v>
      </c>
      <c r="AU98" s="139" t="s">
        <v>77</v>
      </c>
      <c r="AY98" s="16" t="s">
        <v>140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6" t="s">
        <v>77</v>
      </c>
      <c r="BK98" s="140">
        <f>ROUND(I98*H98,2)</f>
        <v>0</v>
      </c>
      <c r="BL98" s="16" t="s">
        <v>147</v>
      </c>
      <c r="BM98" s="139" t="s">
        <v>1092</v>
      </c>
    </row>
    <row r="99" spans="2:65" s="1" customFormat="1">
      <c r="B99" s="28"/>
      <c r="D99" s="141" t="s">
        <v>149</v>
      </c>
      <c r="F99" s="142" t="s">
        <v>1091</v>
      </c>
      <c r="L99" s="28"/>
      <c r="M99" s="143"/>
      <c r="T99" s="49"/>
      <c r="AT99" s="16" t="s">
        <v>149</v>
      </c>
      <c r="AU99" s="16" t="s">
        <v>77</v>
      </c>
    </row>
    <row r="100" spans="2:65" s="1" customFormat="1" ht="16.5" customHeight="1">
      <c r="B100" s="127"/>
      <c r="C100" s="156" t="s">
        <v>179</v>
      </c>
      <c r="D100" s="156" t="s">
        <v>359</v>
      </c>
      <c r="E100" s="157" t="s">
        <v>1093</v>
      </c>
      <c r="F100" s="158" t="s">
        <v>1094</v>
      </c>
      <c r="G100" s="159" t="s">
        <v>673</v>
      </c>
      <c r="H100" s="160">
        <v>4</v>
      </c>
      <c r="I100" s="161"/>
      <c r="J100" s="161">
        <f>ROUND(I100*H100,2)</f>
        <v>0</v>
      </c>
      <c r="K100" s="162"/>
      <c r="L100" s="163"/>
      <c r="M100" s="164" t="s">
        <v>3</v>
      </c>
      <c r="N100" s="165" t="s">
        <v>41</v>
      </c>
      <c r="O100" s="137">
        <v>0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182</v>
      </c>
      <c r="AT100" s="139" t="s">
        <v>359</v>
      </c>
      <c r="AU100" s="139" t="s">
        <v>77</v>
      </c>
      <c r="AY100" s="16" t="s">
        <v>140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6" t="s">
        <v>77</v>
      </c>
      <c r="BK100" s="140">
        <f>ROUND(I100*H100,2)</f>
        <v>0</v>
      </c>
      <c r="BL100" s="16" t="s">
        <v>147</v>
      </c>
      <c r="BM100" s="139" t="s">
        <v>1095</v>
      </c>
    </row>
    <row r="101" spans="2:65" s="1" customFormat="1">
      <c r="B101" s="28"/>
      <c r="D101" s="141" t="s">
        <v>149</v>
      </c>
      <c r="F101" s="142" t="s">
        <v>1094</v>
      </c>
      <c r="L101" s="28"/>
      <c r="M101" s="143"/>
      <c r="T101" s="49"/>
      <c r="AT101" s="16" t="s">
        <v>149</v>
      </c>
      <c r="AU101" s="16" t="s">
        <v>77</v>
      </c>
    </row>
    <row r="102" spans="2:65" s="1" customFormat="1" ht="16.5" customHeight="1">
      <c r="B102" s="127"/>
      <c r="C102" s="156" t="s">
        <v>182</v>
      </c>
      <c r="D102" s="156" t="s">
        <v>359</v>
      </c>
      <c r="E102" s="157" t="s">
        <v>1096</v>
      </c>
      <c r="F102" s="158" t="s">
        <v>1097</v>
      </c>
      <c r="G102" s="159" t="s">
        <v>673</v>
      </c>
      <c r="H102" s="160">
        <v>3</v>
      </c>
      <c r="I102" s="161"/>
      <c r="J102" s="161">
        <f>ROUND(I102*H102,2)</f>
        <v>0</v>
      </c>
      <c r="K102" s="162"/>
      <c r="L102" s="163"/>
      <c r="M102" s="164" t="s">
        <v>3</v>
      </c>
      <c r="N102" s="165" t="s">
        <v>41</v>
      </c>
      <c r="O102" s="137">
        <v>0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182</v>
      </c>
      <c r="AT102" s="139" t="s">
        <v>359</v>
      </c>
      <c r="AU102" s="139" t="s">
        <v>77</v>
      </c>
      <c r="AY102" s="16" t="s">
        <v>140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6" t="s">
        <v>77</v>
      </c>
      <c r="BK102" s="140">
        <f>ROUND(I102*H102,2)</f>
        <v>0</v>
      </c>
      <c r="BL102" s="16" t="s">
        <v>147</v>
      </c>
      <c r="BM102" s="139" t="s">
        <v>1098</v>
      </c>
    </row>
    <row r="103" spans="2:65" s="1" customFormat="1">
      <c r="B103" s="28"/>
      <c r="D103" s="141" t="s">
        <v>149</v>
      </c>
      <c r="F103" s="142" t="s">
        <v>1097</v>
      </c>
      <c r="L103" s="28"/>
      <c r="M103" s="143"/>
      <c r="T103" s="49"/>
      <c r="AT103" s="16" t="s">
        <v>149</v>
      </c>
      <c r="AU103" s="16" t="s">
        <v>77</v>
      </c>
    </row>
    <row r="104" spans="2:65" s="1" customFormat="1" ht="24" customHeight="1">
      <c r="B104" s="127"/>
      <c r="C104" s="128" t="s">
        <v>188</v>
      </c>
      <c r="D104" s="128" t="s">
        <v>143</v>
      </c>
      <c r="E104" s="129" t="s">
        <v>1099</v>
      </c>
      <c r="F104" s="130" t="s">
        <v>1100</v>
      </c>
      <c r="G104" s="131" t="s">
        <v>673</v>
      </c>
      <c r="H104" s="132">
        <v>1</v>
      </c>
      <c r="I104" s="133"/>
      <c r="J104" s="133">
        <f>ROUND(I104*H104,2)</f>
        <v>0</v>
      </c>
      <c r="K104" s="134"/>
      <c r="L104" s="28"/>
      <c r="M104" s="135" t="s">
        <v>3</v>
      </c>
      <c r="N104" s="136" t="s">
        <v>41</v>
      </c>
      <c r="O104" s="137">
        <v>0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147</v>
      </c>
      <c r="AT104" s="139" t="s">
        <v>143</v>
      </c>
      <c r="AU104" s="139" t="s">
        <v>77</v>
      </c>
      <c r="AY104" s="16" t="s">
        <v>140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6" t="s">
        <v>77</v>
      </c>
      <c r="BK104" s="140">
        <f>ROUND(I104*H104,2)</f>
        <v>0</v>
      </c>
      <c r="BL104" s="16" t="s">
        <v>147</v>
      </c>
      <c r="BM104" s="139" t="s">
        <v>1101</v>
      </c>
    </row>
    <row r="105" spans="2:65" s="1" customFormat="1">
      <c r="B105" s="28"/>
      <c r="D105" s="141" t="s">
        <v>149</v>
      </c>
      <c r="F105" s="142" t="s">
        <v>1100</v>
      </c>
      <c r="L105" s="28"/>
      <c r="M105" s="143"/>
      <c r="T105" s="49"/>
      <c r="AT105" s="16" t="s">
        <v>149</v>
      </c>
      <c r="AU105" s="16" t="s">
        <v>77</v>
      </c>
    </row>
    <row r="106" spans="2:65" s="1" customFormat="1" ht="16.5" customHeight="1">
      <c r="B106" s="127"/>
      <c r="C106" s="128" t="s">
        <v>192</v>
      </c>
      <c r="D106" s="128" t="s">
        <v>143</v>
      </c>
      <c r="E106" s="129" t="s">
        <v>1102</v>
      </c>
      <c r="F106" s="130" t="s">
        <v>759</v>
      </c>
      <c r="G106" s="131" t="s">
        <v>219</v>
      </c>
      <c r="H106" s="132">
        <v>1</v>
      </c>
      <c r="I106" s="133"/>
      <c r="J106" s="133">
        <f>ROUND(I106*H106,2)</f>
        <v>0</v>
      </c>
      <c r="K106" s="134"/>
      <c r="L106" s="28"/>
      <c r="M106" s="135" t="s">
        <v>3</v>
      </c>
      <c r="N106" s="136" t="s">
        <v>41</v>
      </c>
      <c r="O106" s="137">
        <v>0</v>
      </c>
      <c r="P106" s="137">
        <f>O106*H106</f>
        <v>0</v>
      </c>
      <c r="Q106" s="137">
        <v>0</v>
      </c>
      <c r="R106" s="137">
        <f>Q106*H106</f>
        <v>0</v>
      </c>
      <c r="S106" s="137">
        <v>0</v>
      </c>
      <c r="T106" s="138">
        <f>S106*H106</f>
        <v>0</v>
      </c>
      <c r="AR106" s="139" t="s">
        <v>147</v>
      </c>
      <c r="AT106" s="139" t="s">
        <v>143</v>
      </c>
      <c r="AU106" s="139" t="s">
        <v>77</v>
      </c>
      <c r="AY106" s="16" t="s">
        <v>140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6" t="s">
        <v>77</v>
      </c>
      <c r="BK106" s="140">
        <f>ROUND(I106*H106,2)</f>
        <v>0</v>
      </c>
      <c r="BL106" s="16" t="s">
        <v>147</v>
      </c>
      <c r="BM106" s="139" t="s">
        <v>1103</v>
      </c>
    </row>
    <row r="107" spans="2:65" s="1" customFormat="1">
      <c r="B107" s="28"/>
      <c r="D107" s="141" t="s">
        <v>149</v>
      </c>
      <c r="F107" s="142" t="s">
        <v>759</v>
      </c>
      <c r="L107" s="28"/>
      <c r="M107" s="143"/>
      <c r="T107" s="49"/>
      <c r="AT107" s="16" t="s">
        <v>149</v>
      </c>
      <c r="AU107" s="16" t="s">
        <v>77</v>
      </c>
    </row>
    <row r="108" spans="2:65" s="1" customFormat="1" ht="16.5" customHeight="1">
      <c r="B108" s="127"/>
      <c r="C108" s="128" t="s">
        <v>197</v>
      </c>
      <c r="D108" s="128" t="s">
        <v>143</v>
      </c>
      <c r="E108" s="129" t="s">
        <v>1104</v>
      </c>
      <c r="F108" s="130" t="s">
        <v>762</v>
      </c>
      <c r="G108" s="131" t="s">
        <v>219</v>
      </c>
      <c r="H108" s="132">
        <v>1</v>
      </c>
      <c r="I108" s="133"/>
      <c r="J108" s="133">
        <f>ROUND(I108*H108,2)</f>
        <v>0</v>
      </c>
      <c r="K108" s="134"/>
      <c r="L108" s="28"/>
      <c r="M108" s="135" t="s">
        <v>3</v>
      </c>
      <c r="N108" s="136" t="s">
        <v>41</v>
      </c>
      <c r="O108" s="137">
        <v>0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147</v>
      </c>
      <c r="AT108" s="139" t="s">
        <v>143</v>
      </c>
      <c r="AU108" s="139" t="s">
        <v>77</v>
      </c>
      <c r="AY108" s="16" t="s">
        <v>140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6" t="s">
        <v>77</v>
      </c>
      <c r="BK108" s="140">
        <f>ROUND(I108*H108,2)</f>
        <v>0</v>
      </c>
      <c r="BL108" s="16" t="s">
        <v>147</v>
      </c>
      <c r="BM108" s="139" t="s">
        <v>1105</v>
      </c>
    </row>
    <row r="109" spans="2:65" s="1" customFormat="1">
      <c r="B109" s="28"/>
      <c r="D109" s="141" t="s">
        <v>149</v>
      </c>
      <c r="F109" s="142" t="s">
        <v>762</v>
      </c>
      <c r="L109" s="28"/>
      <c r="M109" s="170"/>
      <c r="N109" s="171"/>
      <c r="O109" s="171"/>
      <c r="P109" s="171"/>
      <c r="Q109" s="171"/>
      <c r="R109" s="171"/>
      <c r="S109" s="171"/>
      <c r="T109" s="172"/>
      <c r="AT109" s="16" t="s">
        <v>149</v>
      </c>
      <c r="AU109" s="16" t="s">
        <v>77</v>
      </c>
    </row>
    <row r="110" spans="2:65" s="1" customFormat="1" ht="7" customHeigh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28"/>
    </row>
  </sheetData>
  <autoFilter ref="C85:K109" xr:uid="{00000000-0009-0000-0000-000004000000}"/>
  <mergeCells count="11">
    <mergeCell ref="L2:V2"/>
    <mergeCell ref="E52:H52"/>
    <mergeCell ref="E54:H54"/>
    <mergeCell ref="E74:H74"/>
    <mergeCell ref="E76:H76"/>
    <mergeCell ref="E78:H78"/>
    <mergeCell ref="E7:H7"/>
    <mergeCell ref="E9:H9"/>
    <mergeCell ref="E11:H11"/>
    <mergeCell ref="E29:H29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380"/>
  <sheetViews>
    <sheetView showGridLines="0" topLeftCell="A172" workbookViewId="0">
      <selection activeCell="W349" sqref="W349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" customWidth="1"/>
    <col min="8" max="8" width="11.44140625" customWidth="1"/>
    <col min="9" max="10" width="20.109375" customWidth="1"/>
    <col min="11" max="11" width="20.10937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62" t="s">
        <v>6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6" t="s">
        <v>93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5" customHeight="1">
      <c r="B4" s="19"/>
      <c r="D4" s="20" t="s">
        <v>104</v>
      </c>
      <c r="L4" s="19"/>
      <c r="M4" s="86" t="s">
        <v>11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5" t="s">
        <v>15</v>
      </c>
      <c r="L6" s="19"/>
    </row>
    <row r="7" spans="2:46" ht="16.5" customHeight="1">
      <c r="B7" s="19"/>
      <c r="E7" s="289" t="str">
        <f>'Rekapitulace stavby'!K6</f>
        <v>Rekonstrukce kaple sv. Ducha a Božího hrobu v Liběchově</v>
      </c>
      <c r="F7" s="290"/>
      <c r="G7" s="290"/>
      <c r="H7" s="290"/>
      <c r="L7" s="19"/>
    </row>
    <row r="8" spans="2:46" s="1" customFormat="1" ht="12" customHeight="1">
      <c r="B8" s="28"/>
      <c r="D8" s="25" t="s">
        <v>105</v>
      </c>
      <c r="L8" s="28"/>
    </row>
    <row r="9" spans="2:46" s="1" customFormat="1" ht="16.5" customHeight="1">
      <c r="B9" s="28"/>
      <c r="E9" s="278" t="s">
        <v>1106</v>
      </c>
      <c r="F9" s="291"/>
      <c r="G9" s="291"/>
      <c r="H9" s="29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17</v>
      </c>
      <c r="F11" s="23" t="s">
        <v>3</v>
      </c>
      <c r="I11" s="25" t="s">
        <v>18</v>
      </c>
      <c r="J11" s="23" t="s">
        <v>3</v>
      </c>
      <c r="L11" s="28"/>
    </row>
    <row r="12" spans="2:46" s="1" customFormat="1" ht="12" customHeight="1">
      <c r="B12" s="28"/>
      <c r="D12" s="25" t="s">
        <v>19</v>
      </c>
      <c r="F12" s="23" t="s">
        <v>20</v>
      </c>
      <c r="I12" s="25" t="s">
        <v>21</v>
      </c>
      <c r="J12" s="45">
        <f>'Rekapitulace stavby'!AN8</f>
        <v>45520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24</v>
      </c>
      <c r="L14" s="28"/>
    </row>
    <row r="15" spans="2:46" s="1" customFormat="1" ht="18" customHeight="1">
      <c r="B15" s="28"/>
      <c r="E15" s="23" t="s">
        <v>25</v>
      </c>
      <c r="I15" s="25" t="s">
        <v>26</v>
      </c>
      <c r="J15" s="23" t="s">
        <v>3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27</v>
      </c>
      <c r="I17" s="25" t="s">
        <v>23</v>
      </c>
      <c r="J17" s="23" t="s">
        <v>3</v>
      </c>
      <c r="L17" s="28"/>
    </row>
    <row r="18" spans="2:12" s="1" customFormat="1" ht="18" customHeight="1">
      <c r="B18" s="28"/>
      <c r="E18" s="23" t="s">
        <v>28</v>
      </c>
      <c r="I18" s="25" t="s">
        <v>26</v>
      </c>
      <c r="J18" s="23" t="s">
        <v>3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29</v>
      </c>
      <c r="I20" s="25" t="s">
        <v>23</v>
      </c>
      <c r="J20" s="23" t="s">
        <v>30</v>
      </c>
      <c r="L20" s="28"/>
    </row>
    <row r="21" spans="2:12" s="1" customFormat="1" ht="18" customHeight="1">
      <c r="B21" s="28"/>
      <c r="E21" s="23" t="s">
        <v>31</v>
      </c>
      <c r="I21" s="25" t="s">
        <v>26</v>
      </c>
      <c r="J21" s="23" t="s">
        <v>3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33</v>
      </c>
      <c r="I23" s="25" t="s">
        <v>23</v>
      </c>
      <c r="J23" s="23" t="s">
        <v>3</v>
      </c>
      <c r="L23" s="28"/>
    </row>
    <row r="24" spans="2:12" s="1" customFormat="1" ht="18" customHeight="1">
      <c r="B24" s="28"/>
      <c r="E24" s="23" t="s">
        <v>28</v>
      </c>
      <c r="I24" s="25" t="s">
        <v>26</v>
      </c>
      <c r="J24" s="23" t="s">
        <v>3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34</v>
      </c>
      <c r="L26" s="28"/>
    </row>
    <row r="27" spans="2:12" s="7" customFormat="1" ht="16.5" customHeight="1">
      <c r="B27" s="87"/>
      <c r="E27" s="263" t="s">
        <v>3</v>
      </c>
      <c r="F27" s="263"/>
      <c r="G27" s="263"/>
      <c r="H27" s="263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46"/>
      <c r="E29" s="46"/>
      <c r="F29" s="46"/>
      <c r="G29" s="46"/>
      <c r="H29" s="46"/>
      <c r="I29" s="46"/>
      <c r="J29" s="46"/>
      <c r="K29" s="46"/>
      <c r="L29" s="28"/>
    </row>
    <row r="30" spans="2:12" s="1" customFormat="1" ht="25.4" customHeight="1">
      <c r="B30" s="28"/>
      <c r="D30" s="88" t="s">
        <v>36</v>
      </c>
      <c r="J30" s="59">
        <f>ROUND(J90, 2)</f>
        <v>0</v>
      </c>
      <c r="L30" s="28"/>
    </row>
    <row r="31" spans="2:12" s="1" customFormat="1" ht="7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14.5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customHeight="1">
      <c r="B33" s="28"/>
      <c r="D33" s="48" t="s">
        <v>40</v>
      </c>
      <c r="E33" s="25" t="s">
        <v>41</v>
      </c>
      <c r="F33" s="79">
        <f>ROUND((SUM(BE90:BE379)),  2)</f>
        <v>0</v>
      </c>
      <c r="I33" s="89">
        <v>0.21</v>
      </c>
      <c r="J33" s="79">
        <f>ROUND(((SUM(BE90:BE379))*I33),  2)</f>
        <v>0</v>
      </c>
      <c r="L33" s="28"/>
    </row>
    <row r="34" spans="2:12" s="1" customFormat="1" ht="14.5" customHeight="1">
      <c r="B34" s="28"/>
      <c r="E34" s="25" t="s">
        <v>42</v>
      </c>
      <c r="F34" s="79">
        <f>ROUND((SUM(BF90:BF379)),  2)</f>
        <v>0</v>
      </c>
      <c r="I34" s="89">
        <v>0.15</v>
      </c>
      <c r="J34" s="79">
        <f>ROUND(((SUM(BF90:BF379))*I34),  2)</f>
        <v>0</v>
      </c>
      <c r="L34" s="28"/>
    </row>
    <row r="35" spans="2:12" s="1" customFormat="1" ht="14.5" hidden="1" customHeight="1">
      <c r="B35" s="28"/>
      <c r="E35" s="25" t="s">
        <v>43</v>
      </c>
      <c r="F35" s="79">
        <f>ROUND((SUM(BG90:BG379)),  2)</f>
        <v>0</v>
      </c>
      <c r="I35" s="89">
        <v>0.21</v>
      </c>
      <c r="J35" s="79">
        <f>0</f>
        <v>0</v>
      </c>
      <c r="L35" s="28"/>
    </row>
    <row r="36" spans="2:12" s="1" customFormat="1" ht="14.5" hidden="1" customHeight="1">
      <c r="B36" s="28"/>
      <c r="E36" s="25" t="s">
        <v>44</v>
      </c>
      <c r="F36" s="79">
        <f>ROUND((SUM(BH90:BH379)),  2)</f>
        <v>0</v>
      </c>
      <c r="I36" s="89">
        <v>0.15</v>
      </c>
      <c r="J36" s="79">
        <f>0</f>
        <v>0</v>
      </c>
      <c r="L36" s="28"/>
    </row>
    <row r="37" spans="2:12" s="1" customFormat="1" ht="14.5" hidden="1" customHeight="1">
      <c r="B37" s="28"/>
      <c r="E37" s="25" t="s">
        <v>45</v>
      </c>
      <c r="F37" s="79">
        <f>ROUND((SUM(BI90:BI379)),  2)</f>
        <v>0</v>
      </c>
      <c r="I37" s="89">
        <v>0</v>
      </c>
      <c r="J37" s="79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0"/>
      <c r="D39" s="91" t="s">
        <v>46</v>
      </c>
      <c r="E39" s="50"/>
      <c r="F39" s="50"/>
      <c r="G39" s="92" t="s">
        <v>47</v>
      </c>
      <c r="H39" s="93" t="s">
        <v>48</v>
      </c>
      <c r="I39" s="50"/>
      <c r="J39" s="94">
        <f>SUM(J30:J37)</f>
        <v>0</v>
      </c>
      <c r="K39" s="95"/>
      <c r="L39" s="28"/>
    </row>
    <row r="40" spans="2:12" s="1" customFormat="1" ht="14.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28"/>
    </row>
    <row r="44" spans="2:12" s="1" customFormat="1" ht="7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28"/>
    </row>
    <row r="45" spans="2:12" s="1" customFormat="1" ht="25" customHeight="1">
      <c r="B45" s="28"/>
      <c r="C45" s="20" t="s">
        <v>107</v>
      </c>
      <c r="L45" s="28"/>
    </row>
    <row r="46" spans="2:12" s="1" customFormat="1" ht="7" customHeight="1">
      <c r="B46" s="28"/>
      <c r="L46" s="28"/>
    </row>
    <row r="47" spans="2:12" s="1" customFormat="1" ht="12" customHeight="1">
      <c r="B47" s="28"/>
      <c r="C47" s="25" t="s">
        <v>15</v>
      </c>
      <c r="L47" s="28"/>
    </row>
    <row r="48" spans="2:12" s="1" customFormat="1" ht="16.5" customHeight="1">
      <c r="B48" s="28"/>
      <c r="E48" s="289" t="str">
        <f>E7</f>
        <v>Rekonstrukce kaple sv. Ducha a Božího hrobu v Liběchově</v>
      </c>
      <c r="F48" s="290"/>
      <c r="G48" s="290"/>
      <c r="H48" s="290"/>
      <c r="L48" s="28"/>
    </row>
    <row r="49" spans="2:47" s="1" customFormat="1" ht="12" customHeight="1">
      <c r="B49" s="28"/>
      <c r="C49" s="25" t="s">
        <v>105</v>
      </c>
      <c r="L49" s="28"/>
    </row>
    <row r="50" spans="2:47" s="1" customFormat="1" ht="16.5" customHeight="1">
      <c r="B50" s="28"/>
      <c r="E50" s="278" t="str">
        <f>E9</f>
        <v>03 - Oprava střechy</v>
      </c>
      <c r="F50" s="291"/>
      <c r="G50" s="291"/>
      <c r="H50" s="291"/>
      <c r="L50" s="28"/>
    </row>
    <row r="51" spans="2:47" s="1" customFormat="1" ht="7" customHeight="1">
      <c r="B51" s="28"/>
      <c r="L51" s="28"/>
    </row>
    <row r="52" spans="2:47" s="1" customFormat="1" ht="12" customHeight="1">
      <c r="B52" s="28"/>
      <c r="C52" s="25" t="s">
        <v>19</v>
      </c>
      <c r="F52" s="23" t="str">
        <f>F12</f>
        <v xml:space="preserve">Obec Liběchov </v>
      </c>
      <c r="I52" s="25" t="s">
        <v>21</v>
      </c>
      <c r="J52" s="45">
        <f>IF(J12="","",J12)</f>
        <v>45520</v>
      </c>
      <c r="L52" s="28"/>
    </row>
    <row r="53" spans="2:47" s="1" customFormat="1" ht="7" customHeight="1">
      <c r="B53" s="28"/>
      <c r="L53" s="28"/>
    </row>
    <row r="54" spans="2:47" s="1" customFormat="1" ht="43.15" customHeight="1">
      <c r="B54" s="28"/>
      <c r="C54" s="25" t="s">
        <v>22</v>
      </c>
      <c r="F54" s="23" t="str">
        <f>E15</f>
        <v>Město Liběchov, Rumburská 53, 277 21 Liběchov</v>
      </c>
      <c r="I54" s="25" t="s">
        <v>29</v>
      </c>
      <c r="J54" s="26" t="str">
        <f>E21</f>
        <v>DigiTry Art Technologies s.r.o., V Jámě 699/1, Pra</v>
      </c>
      <c r="L54" s="28"/>
    </row>
    <row r="55" spans="2:47" s="1" customFormat="1" ht="15.25" customHeight="1">
      <c r="B55" s="28"/>
      <c r="C55" s="25" t="s">
        <v>27</v>
      </c>
      <c r="F55" s="23" t="str">
        <f>IF(E18="","",E18)</f>
        <v xml:space="preserve"> </v>
      </c>
      <c r="I55" s="25" t="s">
        <v>33</v>
      </c>
      <c r="J55" s="26" t="str">
        <f>E24</f>
        <v xml:space="preserve"> </v>
      </c>
      <c r="L55" s="28"/>
    </row>
    <row r="56" spans="2:47" s="1" customFormat="1" ht="10.4" customHeight="1">
      <c r="B56" s="28"/>
      <c r="L56" s="28"/>
    </row>
    <row r="57" spans="2:47" s="1" customFormat="1" ht="29.25" customHeight="1">
      <c r="B57" s="28"/>
      <c r="C57" s="96" t="s">
        <v>108</v>
      </c>
      <c r="D57" s="90"/>
      <c r="E57" s="90"/>
      <c r="F57" s="90"/>
      <c r="G57" s="90"/>
      <c r="H57" s="90"/>
      <c r="I57" s="90"/>
      <c r="J57" s="97" t="s">
        <v>109</v>
      </c>
      <c r="K57" s="90"/>
      <c r="L57" s="28"/>
    </row>
    <row r="58" spans="2:47" s="1" customFormat="1" ht="10.4" customHeight="1">
      <c r="B58" s="28"/>
      <c r="L58" s="28"/>
    </row>
    <row r="59" spans="2:47" s="1" customFormat="1" ht="22.9" customHeight="1">
      <c r="B59" s="28"/>
      <c r="C59" s="98" t="s">
        <v>68</v>
      </c>
      <c r="I59" s="1">
        <v>0</v>
      </c>
      <c r="J59" s="59">
        <f>J90</f>
        <v>0</v>
      </c>
      <c r="L59" s="28"/>
      <c r="AU59" s="16" t="s">
        <v>110</v>
      </c>
    </row>
    <row r="60" spans="2:47" s="8" customFormat="1" ht="25" customHeight="1">
      <c r="B60" s="99"/>
      <c r="D60" s="100" t="s">
        <v>111</v>
      </c>
      <c r="E60" s="101"/>
      <c r="F60" s="101"/>
      <c r="G60" s="101"/>
      <c r="H60" s="101"/>
      <c r="I60" s="101"/>
      <c r="J60" s="102">
        <f>J91</f>
        <v>0</v>
      </c>
      <c r="L60" s="99"/>
    </row>
    <row r="61" spans="2:47" s="9" customFormat="1" ht="19.899999999999999" customHeight="1">
      <c r="B61" s="103"/>
      <c r="D61" s="104" t="s">
        <v>112</v>
      </c>
      <c r="E61" s="105"/>
      <c r="F61" s="105"/>
      <c r="G61" s="105"/>
      <c r="H61" s="105"/>
      <c r="I61" s="105"/>
      <c r="J61" s="106">
        <f>J92</f>
        <v>0</v>
      </c>
      <c r="L61" s="103"/>
    </row>
    <row r="62" spans="2:47" s="9" customFormat="1" ht="19.899999999999999" customHeight="1">
      <c r="B62" s="103"/>
      <c r="D62" s="104" t="s">
        <v>115</v>
      </c>
      <c r="E62" s="105"/>
      <c r="F62" s="105"/>
      <c r="G62" s="105"/>
      <c r="H62" s="105"/>
      <c r="I62" s="105"/>
      <c r="J62" s="106">
        <f>J97</f>
        <v>0</v>
      </c>
      <c r="L62" s="103"/>
    </row>
    <row r="63" spans="2:47" s="9" customFormat="1" ht="19.899999999999999" customHeight="1">
      <c r="B63" s="103"/>
      <c r="D63" s="104" t="s">
        <v>116</v>
      </c>
      <c r="E63" s="105"/>
      <c r="F63" s="105"/>
      <c r="G63" s="105"/>
      <c r="H63" s="105"/>
      <c r="I63" s="105"/>
      <c r="J63" s="106">
        <f>J115</f>
        <v>0</v>
      </c>
      <c r="L63" s="103"/>
    </row>
    <row r="64" spans="2:47" s="9" customFormat="1" ht="19.899999999999999" customHeight="1">
      <c r="B64" s="103"/>
      <c r="D64" s="104" t="s">
        <v>117</v>
      </c>
      <c r="E64" s="105"/>
      <c r="F64" s="105"/>
      <c r="G64" s="105"/>
      <c r="H64" s="105"/>
      <c r="I64" s="105"/>
      <c r="J64" s="106">
        <f>J131</f>
        <v>0</v>
      </c>
      <c r="L64" s="103"/>
    </row>
    <row r="65" spans="2:12" s="8" customFormat="1" ht="25" customHeight="1">
      <c r="B65" s="99"/>
      <c r="D65" s="100" t="s">
        <v>118</v>
      </c>
      <c r="E65" s="101"/>
      <c r="F65" s="101"/>
      <c r="G65" s="101"/>
      <c r="H65" s="101"/>
      <c r="I65" s="101"/>
      <c r="J65" s="102">
        <f>J136</f>
        <v>0</v>
      </c>
      <c r="L65" s="99"/>
    </row>
    <row r="66" spans="2:12" s="9" customFormat="1" ht="19.899999999999999" customHeight="1">
      <c r="B66" s="103"/>
      <c r="D66" s="104" t="s">
        <v>120</v>
      </c>
      <c r="E66" s="105"/>
      <c r="F66" s="105"/>
      <c r="G66" s="105"/>
      <c r="H66" s="105"/>
      <c r="I66" s="105"/>
      <c r="J66" s="106">
        <f>J137</f>
        <v>0</v>
      </c>
      <c r="L66" s="103"/>
    </row>
    <row r="67" spans="2:12" s="9" customFormat="1" ht="19.899999999999999" customHeight="1">
      <c r="B67" s="103"/>
      <c r="D67" s="104" t="s">
        <v>767</v>
      </c>
      <c r="E67" s="105"/>
      <c r="F67" s="105"/>
      <c r="G67" s="105"/>
      <c r="H67" s="105"/>
      <c r="I67" s="105"/>
      <c r="J67" s="106">
        <f>J284</f>
        <v>0</v>
      </c>
      <c r="L67" s="103"/>
    </row>
    <row r="68" spans="2:12" s="9" customFormat="1" ht="19.899999999999999" customHeight="1">
      <c r="B68" s="103"/>
      <c r="D68" s="104" t="s">
        <v>1107</v>
      </c>
      <c r="E68" s="105"/>
      <c r="F68" s="105"/>
      <c r="G68" s="105"/>
      <c r="H68" s="105"/>
      <c r="I68" s="105"/>
      <c r="J68" s="106">
        <f>J310</f>
        <v>0</v>
      </c>
      <c r="L68" s="103"/>
    </row>
    <row r="69" spans="2:12" s="9" customFormat="1" ht="19.899999999999999" customHeight="1">
      <c r="B69" s="103"/>
      <c r="D69" s="104" t="s">
        <v>121</v>
      </c>
      <c r="E69" s="105"/>
      <c r="F69" s="105"/>
      <c r="G69" s="105"/>
      <c r="H69" s="105"/>
      <c r="I69" s="105"/>
      <c r="J69" s="106">
        <f>J341</f>
        <v>0</v>
      </c>
      <c r="L69" s="103"/>
    </row>
    <row r="70" spans="2:12" s="9" customFormat="1" ht="19.899999999999999" customHeight="1">
      <c r="B70" s="103"/>
      <c r="D70" s="104" t="s">
        <v>123</v>
      </c>
      <c r="E70" s="105"/>
      <c r="F70" s="105"/>
      <c r="G70" s="105"/>
      <c r="H70" s="105"/>
      <c r="I70" s="105"/>
      <c r="J70" s="106">
        <f>J354</f>
        <v>0</v>
      </c>
      <c r="L70" s="103"/>
    </row>
    <row r="71" spans="2:12" s="1" customFormat="1" ht="21.75" customHeight="1">
      <c r="B71" s="28"/>
      <c r="L71" s="28"/>
    </row>
    <row r="72" spans="2:12" s="1" customFormat="1" ht="7" customHeight="1"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28"/>
    </row>
    <row r="76" spans="2:12" s="1" customFormat="1" ht="7" customHeight="1"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28"/>
    </row>
    <row r="77" spans="2:12" s="1" customFormat="1" ht="25" customHeight="1">
      <c r="B77" s="28"/>
      <c r="C77" s="20" t="s">
        <v>125</v>
      </c>
      <c r="L77" s="28"/>
    </row>
    <row r="78" spans="2:12" s="1" customFormat="1" ht="7" customHeight="1">
      <c r="B78" s="28"/>
      <c r="L78" s="28"/>
    </row>
    <row r="79" spans="2:12" s="1" customFormat="1" ht="12" customHeight="1">
      <c r="B79" s="28"/>
      <c r="C79" s="25" t="s">
        <v>15</v>
      </c>
      <c r="L79" s="28"/>
    </row>
    <row r="80" spans="2:12" s="1" customFormat="1" ht="16.5" customHeight="1">
      <c r="B80" s="28"/>
      <c r="E80" s="289" t="str">
        <f>E7</f>
        <v>Rekonstrukce kaple sv. Ducha a Božího hrobu v Liběchově</v>
      </c>
      <c r="F80" s="290"/>
      <c r="G80" s="290"/>
      <c r="H80" s="290"/>
      <c r="L80" s="28"/>
    </row>
    <row r="81" spans="2:65" s="1" customFormat="1" ht="12" customHeight="1">
      <c r="B81" s="28"/>
      <c r="C81" s="25" t="s">
        <v>105</v>
      </c>
      <c r="L81" s="28"/>
    </row>
    <row r="82" spans="2:65" s="1" customFormat="1" ht="16.5" customHeight="1">
      <c r="B82" s="28"/>
      <c r="E82" s="278" t="str">
        <f>E9</f>
        <v>03 - Oprava střechy</v>
      </c>
      <c r="F82" s="291"/>
      <c r="G82" s="291"/>
      <c r="H82" s="291"/>
      <c r="L82" s="28"/>
    </row>
    <row r="83" spans="2:65" s="1" customFormat="1" ht="7" customHeight="1">
      <c r="B83" s="28"/>
      <c r="L83" s="28"/>
    </row>
    <row r="84" spans="2:65" s="1" customFormat="1" ht="12" customHeight="1">
      <c r="B84" s="28"/>
      <c r="C84" s="25" t="s">
        <v>19</v>
      </c>
      <c r="F84" s="23" t="str">
        <f>F12</f>
        <v xml:space="preserve">Obec Liběchov </v>
      </c>
      <c r="I84" s="25" t="s">
        <v>21</v>
      </c>
      <c r="J84" s="45">
        <f>IF(J12="","",J12)</f>
        <v>45520</v>
      </c>
      <c r="L84" s="28"/>
    </row>
    <row r="85" spans="2:65" s="1" customFormat="1" ht="7" customHeight="1">
      <c r="B85" s="28"/>
      <c r="L85" s="28"/>
    </row>
    <row r="86" spans="2:65" s="1" customFormat="1" ht="43.15" customHeight="1">
      <c r="B86" s="28"/>
      <c r="C86" s="25" t="s">
        <v>22</v>
      </c>
      <c r="F86" s="23" t="str">
        <f>E15</f>
        <v>Město Liběchov, Rumburská 53, 277 21 Liběchov</v>
      </c>
      <c r="I86" s="25" t="s">
        <v>29</v>
      </c>
      <c r="J86" s="26" t="str">
        <f>E21</f>
        <v>DigiTry Art Technologies s.r.o., V Jámě 699/1, Pra</v>
      </c>
      <c r="L86" s="28"/>
    </row>
    <row r="87" spans="2:65" s="1" customFormat="1" ht="15.25" customHeight="1">
      <c r="B87" s="28"/>
      <c r="C87" s="25" t="s">
        <v>27</v>
      </c>
      <c r="F87" s="23" t="str">
        <f>IF(E18="","",E18)</f>
        <v xml:space="preserve"> </v>
      </c>
      <c r="I87" s="25" t="s">
        <v>33</v>
      </c>
      <c r="J87" s="26" t="str">
        <f>E24</f>
        <v xml:space="preserve"> </v>
      </c>
      <c r="L87" s="28"/>
    </row>
    <row r="88" spans="2:65" s="1" customFormat="1" ht="10.4" customHeight="1">
      <c r="B88" s="28"/>
      <c r="L88" s="28"/>
    </row>
    <row r="89" spans="2:65" s="10" customFormat="1" ht="29.25" customHeight="1">
      <c r="B89" s="107"/>
      <c r="C89" s="108" t="s">
        <v>126</v>
      </c>
      <c r="D89" s="109" t="s">
        <v>55</v>
      </c>
      <c r="E89" s="109" t="s">
        <v>51</v>
      </c>
      <c r="F89" s="109" t="s">
        <v>52</v>
      </c>
      <c r="G89" s="109" t="s">
        <v>127</v>
      </c>
      <c r="H89" s="109" t="s">
        <v>128</v>
      </c>
      <c r="I89" s="109" t="s">
        <v>129</v>
      </c>
      <c r="J89" s="110" t="s">
        <v>109</v>
      </c>
      <c r="K89" s="111" t="s">
        <v>130</v>
      </c>
      <c r="L89" s="107"/>
      <c r="M89" s="52" t="s">
        <v>3</v>
      </c>
      <c r="N89" s="53" t="s">
        <v>40</v>
      </c>
      <c r="O89" s="53" t="s">
        <v>131</v>
      </c>
      <c r="P89" s="53" t="s">
        <v>132</v>
      </c>
      <c r="Q89" s="53" t="s">
        <v>133</v>
      </c>
      <c r="R89" s="53" t="s">
        <v>134</v>
      </c>
      <c r="S89" s="53" t="s">
        <v>135</v>
      </c>
      <c r="T89" s="54" t="s">
        <v>136</v>
      </c>
    </row>
    <row r="90" spans="2:65" s="1" customFormat="1" ht="22.9" customHeight="1">
      <c r="B90" s="28"/>
      <c r="C90" s="57" t="s">
        <v>137</v>
      </c>
      <c r="J90" s="112">
        <f>BK90</f>
        <v>0</v>
      </c>
      <c r="L90" s="28"/>
      <c r="M90" s="55"/>
      <c r="N90" s="46"/>
      <c r="O90" s="46"/>
      <c r="P90" s="113">
        <f>P91+P136</f>
        <v>0</v>
      </c>
      <c r="Q90" s="46"/>
      <c r="R90" s="113">
        <f>R91+R136</f>
        <v>0</v>
      </c>
      <c r="S90" s="46"/>
      <c r="T90" s="114">
        <f>T91+T136</f>
        <v>0</v>
      </c>
      <c r="AT90" s="16" t="s">
        <v>69</v>
      </c>
      <c r="AU90" s="16" t="s">
        <v>110</v>
      </c>
      <c r="BK90" s="115">
        <f>BK91+BK136</f>
        <v>0</v>
      </c>
    </row>
    <row r="91" spans="2:65" s="11" customFormat="1" ht="25.9" customHeight="1">
      <c r="B91" s="116"/>
      <c r="D91" s="117" t="s">
        <v>69</v>
      </c>
      <c r="E91" s="118" t="s">
        <v>138</v>
      </c>
      <c r="F91" s="118" t="s">
        <v>139</v>
      </c>
      <c r="J91" s="119">
        <f>BK91</f>
        <v>0</v>
      </c>
      <c r="L91" s="116"/>
      <c r="M91" s="120"/>
      <c r="P91" s="121">
        <f>P92+P97+P115+P131</f>
        <v>0</v>
      </c>
      <c r="R91" s="121">
        <f>R92+R97+R115+R131</f>
        <v>0</v>
      </c>
      <c r="T91" s="122">
        <f>T92+T97+T115+T131</f>
        <v>0</v>
      </c>
      <c r="AR91" s="117" t="s">
        <v>77</v>
      </c>
      <c r="AT91" s="123" t="s">
        <v>69</v>
      </c>
      <c r="AU91" s="123" t="s">
        <v>70</v>
      </c>
      <c r="AY91" s="117" t="s">
        <v>140</v>
      </c>
      <c r="BK91" s="124">
        <f>BK92+BK97+BK115+BK131</f>
        <v>0</v>
      </c>
    </row>
    <row r="92" spans="2:65" s="11" customFormat="1" ht="22.9" customHeight="1">
      <c r="B92" s="116"/>
      <c r="D92" s="117" t="s">
        <v>69</v>
      </c>
      <c r="E92" s="125" t="s">
        <v>141</v>
      </c>
      <c r="F92" s="125" t="s">
        <v>142</v>
      </c>
      <c r="J92" s="126">
        <f>BK92</f>
        <v>0</v>
      </c>
      <c r="L92" s="116"/>
      <c r="M92" s="120"/>
      <c r="P92" s="121">
        <f>SUM(P93:P96)</f>
        <v>0</v>
      </c>
      <c r="R92" s="121">
        <f>SUM(R93:R96)</f>
        <v>0</v>
      </c>
      <c r="T92" s="122">
        <f>SUM(T93:T96)</f>
        <v>0</v>
      </c>
      <c r="AR92" s="117" t="s">
        <v>77</v>
      </c>
      <c r="AT92" s="123" t="s">
        <v>69</v>
      </c>
      <c r="AU92" s="123" t="s">
        <v>77</v>
      </c>
      <c r="AY92" s="117" t="s">
        <v>140</v>
      </c>
      <c r="BK92" s="124">
        <f>SUM(BK93:BK96)</f>
        <v>0</v>
      </c>
    </row>
    <row r="93" spans="2:65" s="1" customFormat="1" ht="16.5" customHeight="1">
      <c r="B93" s="127"/>
      <c r="C93" s="128" t="s">
        <v>77</v>
      </c>
      <c r="D93" s="128" t="s">
        <v>143</v>
      </c>
      <c r="E93" s="129" t="s">
        <v>1108</v>
      </c>
      <c r="F93" s="130" t="s">
        <v>1109</v>
      </c>
      <c r="G93" s="131" t="s">
        <v>146</v>
      </c>
      <c r="H93" s="132"/>
      <c r="I93" s="133"/>
      <c r="J93" s="133">
        <f>ROUND(I93*H93,2)</f>
        <v>0</v>
      </c>
      <c r="K93" s="134"/>
      <c r="L93" s="28"/>
      <c r="M93" s="135" t="s">
        <v>3</v>
      </c>
      <c r="N93" s="136" t="s">
        <v>41</v>
      </c>
      <c r="O93" s="137">
        <v>3.7650000000000001</v>
      </c>
      <c r="P93" s="137">
        <f>O93*H93</f>
        <v>0</v>
      </c>
      <c r="Q93" s="137">
        <v>1.7863599999999999</v>
      </c>
      <c r="R93" s="137">
        <f>Q93*H93</f>
        <v>0</v>
      </c>
      <c r="S93" s="137">
        <v>0</v>
      </c>
      <c r="T93" s="138">
        <f>S93*H93</f>
        <v>0</v>
      </c>
      <c r="AR93" s="139" t="s">
        <v>147</v>
      </c>
      <c r="AT93" s="139" t="s">
        <v>143</v>
      </c>
      <c r="AU93" s="139" t="s">
        <v>79</v>
      </c>
      <c r="AY93" s="16" t="s">
        <v>140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6" t="s">
        <v>77</v>
      </c>
      <c r="BK93" s="140">
        <f>ROUND(I93*H93,2)</f>
        <v>0</v>
      </c>
      <c r="BL93" s="16" t="s">
        <v>147</v>
      </c>
      <c r="BM93" s="139" t="s">
        <v>1110</v>
      </c>
    </row>
    <row r="94" spans="2:65" s="1" customFormat="1" ht="18">
      <c r="B94" s="28"/>
      <c r="D94" s="141" t="s">
        <v>149</v>
      </c>
      <c r="F94" s="142" t="s">
        <v>1111</v>
      </c>
      <c r="L94" s="28"/>
      <c r="M94" s="143"/>
      <c r="T94" s="49"/>
      <c r="AT94" s="16" t="s">
        <v>149</v>
      </c>
      <c r="AU94" s="16" t="s">
        <v>79</v>
      </c>
    </row>
    <row r="95" spans="2:65" s="12" customFormat="1">
      <c r="B95" s="144"/>
      <c r="D95" s="141" t="s">
        <v>151</v>
      </c>
      <c r="E95" s="145" t="s">
        <v>3</v>
      </c>
      <c r="F95" s="146" t="s">
        <v>1112</v>
      </c>
      <c r="H95" s="147"/>
      <c r="L95" s="144"/>
      <c r="M95" s="148"/>
      <c r="T95" s="149"/>
      <c r="AT95" s="145" t="s">
        <v>151</v>
      </c>
      <c r="AU95" s="145" t="s">
        <v>79</v>
      </c>
      <c r="AV95" s="12" t="s">
        <v>79</v>
      </c>
      <c r="AW95" s="12" t="s">
        <v>32</v>
      </c>
      <c r="AX95" s="12" t="s">
        <v>70</v>
      </c>
      <c r="AY95" s="145" t="s">
        <v>140</v>
      </c>
    </row>
    <row r="96" spans="2:65" s="13" customFormat="1">
      <c r="B96" s="150"/>
      <c r="D96" s="141" t="s">
        <v>151</v>
      </c>
      <c r="E96" s="151" t="s">
        <v>3</v>
      </c>
      <c r="F96" s="152" t="s">
        <v>152</v>
      </c>
      <c r="H96" s="153"/>
      <c r="L96" s="150"/>
      <c r="M96" s="154"/>
      <c r="T96" s="155"/>
      <c r="AT96" s="151" t="s">
        <v>151</v>
      </c>
      <c r="AU96" s="151" t="s">
        <v>79</v>
      </c>
      <c r="AV96" s="13" t="s">
        <v>147</v>
      </c>
      <c r="AW96" s="13" t="s">
        <v>32</v>
      </c>
      <c r="AX96" s="13" t="s">
        <v>77</v>
      </c>
      <c r="AY96" s="151" t="s">
        <v>140</v>
      </c>
    </row>
    <row r="97" spans="2:65" s="11" customFormat="1" ht="22.9" customHeight="1">
      <c r="B97" s="116"/>
      <c r="D97" s="117" t="s">
        <v>69</v>
      </c>
      <c r="E97" s="125" t="s">
        <v>188</v>
      </c>
      <c r="F97" s="125" t="s">
        <v>292</v>
      </c>
      <c r="J97" s="126">
        <f>BK97</f>
        <v>0</v>
      </c>
      <c r="L97" s="116"/>
      <c r="M97" s="120"/>
      <c r="P97" s="121">
        <f>SUM(P98:P114)</f>
        <v>0</v>
      </c>
      <c r="R97" s="121">
        <f>SUM(R98:R114)</f>
        <v>0</v>
      </c>
      <c r="T97" s="122">
        <f>SUM(T98:T114)</f>
        <v>0</v>
      </c>
      <c r="AR97" s="117" t="s">
        <v>77</v>
      </c>
      <c r="AT97" s="123" t="s">
        <v>69</v>
      </c>
      <c r="AU97" s="123" t="s">
        <v>77</v>
      </c>
      <c r="AY97" s="117" t="s">
        <v>140</v>
      </c>
      <c r="BK97" s="124">
        <f>SUM(BK98:BK114)</f>
        <v>0</v>
      </c>
    </row>
    <row r="98" spans="2:65" s="1" customFormat="1" ht="24" customHeight="1">
      <c r="B98" s="127"/>
      <c r="C98" s="128" t="s">
        <v>79</v>
      </c>
      <c r="D98" s="128" t="s">
        <v>143</v>
      </c>
      <c r="E98" s="129" t="s">
        <v>1113</v>
      </c>
      <c r="F98" s="130" t="s">
        <v>1114</v>
      </c>
      <c r="G98" s="131" t="s">
        <v>146</v>
      </c>
      <c r="H98" s="132"/>
      <c r="I98" s="133"/>
      <c r="J98" s="133">
        <f>ROUND(I98*H98,2)</f>
        <v>0</v>
      </c>
      <c r="K98" s="134"/>
      <c r="L98" s="28"/>
      <c r="M98" s="135" t="s">
        <v>3</v>
      </c>
      <c r="N98" s="136" t="s">
        <v>41</v>
      </c>
      <c r="O98" s="137">
        <v>1.52</v>
      </c>
      <c r="P98" s="137">
        <f>O98*H98</f>
        <v>0</v>
      </c>
      <c r="Q98" s="137">
        <v>0</v>
      </c>
      <c r="R98" s="137">
        <f>Q98*H98</f>
        <v>0</v>
      </c>
      <c r="S98" s="137">
        <v>1.8</v>
      </c>
      <c r="T98" s="138">
        <f>S98*H98</f>
        <v>0</v>
      </c>
      <c r="AR98" s="139" t="s">
        <v>147</v>
      </c>
      <c r="AT98" s="139" t="s">
        <v>143</v>
      </c>
      <c r="AU98" s="139" t="s">
        <v>79</v>
      </c>
      <c r="AY98" s="16" t="s">
        <v>140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6" t="s">
        <v>77</v>
      </c>
      <c r="BK98" s="140">
        <f>ROUND(I98*H98,2)</f>
        <v>0</v>
      </c>
      <c r="BL98" s="16" t="s">
        <v>147</v>
      </c>
      <c r="BM98" s="139" t="s">
        <v>1115</v>
      </c>
    </row>
    <row r="99" spans="2:65" s="1" customFormat="1" ht="27">
      <c r="B99" s="28"/>
      <c r="D99" s="141" t="s">
        <v>149</v>
      </c>
      <c r="F99" s="142" t="s">
        <v>1116</v>
      </c>
      <c r="L99" s="28"/>
      <c r="M99" s="143"/>
      <c r="T99" s="49"/>
      <c r="AT99" s="16" t="s">
        <v>149</v>
      </c>
      <c r="AU99" s="16" t="s">
        <v>79</v>
      </c>
    </row>
    <row r="100" spans="2:65" s="12" customFormat="1">
      <c r="B100" s="144"/>
      <c r="D100" s="141" t="s">
        <v>151</v>
      </c>
      <c r="E100" s="145" t="s">
        <v>3</v>
      </c>
      <c r="F100" s="146" t="s">
        <v>1117</v>
      </c>
      <c r="H100" s="147"/>
      <c r="L100" s="144"/>
      <c r="M100" s="148"/>
      <c r="T100" s="149"/>
      <c r="AT100" s="145" t="s">
        <v>151</v>
      </c>
      <c r="AU100" s="145" t="s">
        <v>79</v>
      </c>
      <c r="AV100" s="12" t="s">
        <v>79</v>
      </c>
      <c r="AW100" s="12" t="s">
        <v>32</v>
      </c>
      <c r="AX100" s="12" t="s">
        <v>70</v>
      </c>
      <c r="AY100" s="145" t="s">
        <v>140</v>
      </c>
    </row>
    <row r="101" spans="2:65" s="13" customFormat="1">
      <c r="B101" s="150"/>
      <c r="D101" s="141" t="s">
        <v>151</v>
      </c>
      <c r="E101" s="151" t="s">
        <v>3</v>
      </c>
      <c r="F101" s="152" t="s">
        <v>152</v>
      </c>
      <c r="H101" s="153"/>
      <c r="L101" s="150"/>
      <c r="M101" s="154"/>
      <c r="T101" s="155"/>
      <c r="AT101" s="151" t="s">
        <v>151</v>
      </c>
      <c r="AU101" s="151" t="s">
        <v>79</v>
      </c>
      <c r="AV101" s="13" t="s">
        <v>147</v>
      </c>
      <c r="AW101" s="13" t="s">
        <v>32</v>
      </c>
      <c r="AX101" s="13" t="s">
        <v>77</v>
      </c>
      <c r="AY101" s="151" t="s">
        <v>140</v>
      </c>
    </row>
    <row r="102" spans="2:65" s="1" customFormat="1" ht="24" customHeight="1">
      <c r="B102" s="127"/>
      <c r="C102" s="128" t="s">
        <v>141</v>
      </c>
      <c r="D102" s="128" t="s">
        <v>143</v>
      </c>
      <c r="E102" s="129" t="s">
        <v>1118</v>
      </c>
      <c r="F102" s="130" t="s">
        <v>1119</v>
      </c>
      <c r="G102" s="131" t="s">
        <v>372</v>
      </c>
      <c r="H102" s="132"/>
      <c r="I102" s="133"/>
      <c r="J102" s="133">
        <f>ROUND(I102*H102,2)</f>
        <v>0</v>
      </c>
      <c r="K102" s="134"/>
      <c r="L102" s="28"/>
      <c r="M102" s="135" t="s">
        <v>3</v>
      </c>
      <c r="N102" s="136" t="s">
        <v>41</v>
      </c>
      <c r="O102" s="137">
        <v>11.679</v>
      </c>
      <c r="P102" s="137">
        <f>O102*H102</f>
        <v>0</v>
      </c>
      <c r="Q102" s="137">
        <v>0</v>
      </c>
      <c r="R102" s="137">
        <f>Q102*H102</f>
        <v>0</v>
      </c>
      <c r="S102" s="137">
        <v>1</v>
      </c>
      <c r="T102" s="138">
        <f>S102*H102</f>
        <v>0</v>
      </c>
      <c r="AR102" s="139" t="s">
        <v>147</v>
      </c>
      <c r="AT102" s="139" t="s">
        <v>143</v>
      </c>
      <c r="AU102" s="139" t="s">
        <v>79</v>
      </c>
      <c r="AY102" s="16" t="s">
        <v>140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6" t="s">
        <v>77</v>
      </c>
      <c r="BK102" s="140">
        <f>ROUND(I102*H102,2)</f>
        <v>0</v>
      </c>
      <c r="BL102" s="16" t="s">
        <v>147</v>
      </c>
      <c r="BM102" s="139" t="s">
        <v>1120</v>
      </c>
    </row>
    <row r="103" spans="2:65" s="1" customFormat="1" ht="18">
      <c r="B103" s="28"/>
      <c r="D103" s="141" t="s">
        <v>149</v>
      </c>
      <c r="F103" s="142" t="s">
        <v>1121</v>
      </c>
      <c r="L103" s="28"/>
      <c r="M103" s="143"/>
      <c r="T103" s="49"/>
      <c r="AT103" s="16" t="s">
        <v>149</v>
      </c>
      <c r="AU103" s="16" t="s">
        <v>79</v>
      </c>
    </row>
    <row r="104" spans="2:65" s="12" customFormat="1">
      <c r="B104" s="144"/>
      <c r="D104" s="141" t="s">
        <v>151</v>
      </c>
      <c r="E104" s="145" t="s">
        <v>3</v>
      </c>
      <c r="F104" s="146" t="s">
        <v>1122</v>
      </c>
      <c r="H104" s="147"/>
      <c r="L104" s="144"/>
      <c r="M104" s="148"/>
      <c r="T104" s="149"/>
      <c r="AT104" s="145" t="s">
        <v>151</v>
      </c>
      <c r="AU104" s="145" t="s">
        <v>79</v>
      </c>
      <c r="AV104" s="12" t="s">
        <v>79</v>
      </c>
      <c r="AW104" s="12" t="s">
        <v>32</v>
      </c>
      <c r="AX104" s="12" t="s">
        <v>70</v>
      </c>
      <c r="AY104" s="145" t="s">
        <v>140</v>
      </c>
    </row>
    <row r="105" spans="2:65" s="13" customFormat="1">
      <c r="B105" s="150"/>
      <c r="D105" s="141" t="s">
        <v>151</v>
      </c>
      <c r="E105" s="151" t="s">
        <v>3</v>
      </c>
      <c r="F105" s="152" t="s">
        <v>152</v>
      </c>
      <c r="H105" s="153"/>
      <c r="L105" s="150"/>
      <c r="M105" s="154"/>
      <c r="T105" s="155"/>
      <c r="AT105" s="151" t="s">
        <v>151</v>
      </c>
      <c r="AU105" s="151" t="s">
        <v>79</v>
      </c>
      <c r="AV105" s="13" t="s">
        <v>147</v>
      </c>
      <c r="AW105" s="13" t="s">
        <v>32</v>
      </c>
      <c r="AX105" s="13" t="s">
        <v>77</v>
      </c>
      <c r="AY105" s="151" t="s">
        <v>140</v>
      </c>
    </row>
    <row r="106" spans="2:65" s="1" customFormat="1" ht="24" customHeight="1">
      <c r="B106" s="127"/>
      <c r="C106" s="128" t="s">
        <v>147</v>
      </c>
      <c r="D106" s="128" t="s">
        <v>143</v>
      </c>
      <c r="E106" s="129" t="s">
        <v>1123</v>
      </c>
      <c r="F106" s="130" t="s">
        <v>1124</v>
      </c>
      <c r="G106" s="131" t="s">
        <v>350</v>
      </c>
      <c r="H106" s="132"/>
      <c r="I106" s="133"/>
      <c r="J106" s="133">
        <f>ROUND(I106*H106,2)</f>
        <v>0</v>
      </c>
      <c r="K106" s="134"/>
      <c r="L106" s="28"/>
      <c r="M106" s="135" t="s">
        <v>3</v>
      </c>
      <c r="N106" s="136" t="s">
        <v>41</v>
      </c>
      <c r="O106" s="137">
        <v>0.76</v>
      </c>
      <c r="P106" s="137">
        <f>O106*H106</f>
        <v>0</v>
      </c>
      <c r="Q106" s="137">
        <v>9.0000000000000006E-5</v>
      </c>
      <c r="R106" s="137">
        <f>Q106*H106</f>
        <v>0</v>
      </c>
      <c r="S106" s="137">
        <v>3.0000000000000001E-3</v>
      </c>
      <c r="T106" s="138">
        <f>S106*H106</f>
        <v>0</v>
      </c>
      <c r="AR106" s="139" t="s">
        <v>147</v>
      </c>
      <c r="AT106" s="139" t="s">
        <v>143</v>
      </c>
      <c r="AU106" s="139" t="s">
        <v>79</v>
      </c>
      <c r="AY106" s="16" t="s">
        <v>140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6" t="s">
        <v>77</v>
      </c>
      <c r="BK106" s="140">
        <f>ROUND(I106*H106,2)</f>
        <v>0</v>
      </c>
      <c r="BL106" s="16" t="s">
        <v>147</v>
      </c>
      <c r="BM106" s="139" t="s">
        <v>1125</v>
      </c>
    </row>
    <row r="107" spans="2:65" s="1" customFormat="1" ht="18">
      <c r="B107" s="28"/>
      <c r="D107" s="141" t="s">
        <v>149</v>
      </c>
      <c r="F107" s="142" t="s">
        <v>1126</v>
      </c>
      <c r="L107" s="28"/>
      <c r="M107" s="143"/>
      <c r="T107" s="49"/>
      <c r="AT107" s="16" t="s">
        <v>149</v>
      </c>
      <c r="AU107" s="16" t="s">
        <v>79</v>
      </c>
    </row>
    <row r="108" spans="2:65" s="12" customFormat="1">
      <c r="B108" s="144"/>
      <c r="D108" s="141" t="s">
        <v>151</v>
      </c>
      <c r="E108" s="145" t="s">
        <v>3</v>
      </c>
      <c r="F108" s="146" t="s">
        <v>1127</v>
      </c>
      <c r="H108" s="147"/>
      <c r="L108" s="144"/>
      <c r="M108" s="148"/>
      <c r="T108" s="149"/>
      <c r="AT108" s="145" t="s">
        <v>151</v>
      </c>
      <c r="AU108" s="145" t="s">
        <v>79</v>
      </c>
      <c r="AV108" s="12" t="s">
        <v>79</v>
      </c>
      <c r="AW108" s="12" t="s">
        <v>32</v>
      </c>
      <c r="AX108" s="12" t="s">
        <v>70</v>
      </c>
      <c r="AY108" s="145" t="s">
        <v>140</v>
      </c>
    </row>
    <row r="109" spans="2:65" s="13" customFormat="1">
      <c r="B109" s="150"/>
      <c r="D109" s="141" t="s">
        <v>151</v>
      </c>
      <c r="E109" s="151" t="s">
        <v>3</v>
      </c>
      <c r="F109" s="152" t="s">
        <v>152</v>
      </c>
      <c r="H109" s="153"/>
      <c r="L109" s="150"/>
      <c r="M109" s="154"/>
      <c r="T109" s="155"/>
      <c r="AT109" s="151" t="s">
        <v>151</v>
      </c>
      <c r="AU109" s="151" t="s">
        <v>79</v>
      </c>
      <c r="AV109" s="13" t="s">
        <v>147</v>
      </c>
      <c r="AW109" s="13" t="s">
        <v>32</v>
      </c>
      <c r="AX109" s="13" t="s">
        <v>77</v>
      </c>
      <c r="AY109" s="151" t="s">
        <v>140</v>
      </c>
    </row>
    <row r="110" spans="2:65" s="1" customFormat="1" ht="24" customHeight="1">
      <c r="B110" s="127"/>
      <c r="C110" s="128" t="s">
        <v>167</v>
      </c>
      <c r="D110" s="128" t="s">
        <v>143</v>
      </c>
      <c r="E110" s="129" t="s">
        <v>1128</v>
      </c>
      <c r="F110" s="130" t="s">
        <v>1129</v>
      </c>
      <c r="G110" s="131" t="s">
        <v>156</v>
      </c>
      <c r="H110" s="132"/>
      <c r="I110" s="133"/>
      <c r="J110" s="133">
        <f>ROUND(I110*H110,2)</f>
        <v>0</v>
      </c>
      <c r="K110" s="134"/>
      <c r="L110" s="28"/>
      <c r="M110" s="135" t="s">
        <v>3</v>
      </c>
      <c r="N110" s="136" t="s">
        <v>41</v>
      </c>
      <c r="O110" s="137">
        <v>0</v>
      </c>
      <c r="P110" s="137">
        <f>O110*H110</f>
        <v>0</v>
      </c>
      <c r="Q110" s="137">
        <v>0</v>
      </c>
      <c r="R110" s="137">
        <f>Q110*H110</f>
        <v>0</v>
      </c>
      <c r="S110" s="137">
        <v>2.5000000000000001E-2</v>
      </c>
      <c r="T110" s="138">
        <f>S110*H110</f>
        <v>0</v>
      </c>
      <c r="AR110" s="139" t="s">
        <v>147</v>
      </c>
      <c r="AT110" s="139" t="s">
        <v>143</v>
      </c>
      <c r="AU110" s="139" t="s">
        <v>79</v>
      </c>
      <c r="AY110" s="16" t="s">
        <v>140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6" t="s">
        <v>77</v>
      </c>
      <c r="BK110" s="140">
        <f>ROUND(I110*H110,2)</f>
        <v>0</v>
      </c>
      <c r="BL110" s="16" t="s">
        <v>147</v>
      </c>
      <c r="BM110" s="139" t="s">
        <v>1130</v>
      </c>
    </row>
    <row r="111" spans="2:65" s="1" customFormat="1" ht="18">
      <c r="B111" s="28"/>
      <c r="D111" s="141" t="s">
        <v>149</v>
      </c>
      <c r="F111" s="142" t="s">
        <v>1129</v>
      </c>
      <c r="L111" s="28"/>
      <c r="M111" s="143"/>
      <c r="T111" s="49"/>
      <c r="AT111" s="16" t="s">
        <v>149</v>
      </c>
      <c r="AU111" s="16" t="s">
        <v>79</v>
      </c>
    </row>
    <row r="112" spans="2:65" s="12" customFormat="1">
      <c r="B112" s="144"/>
      <c r="D112" s="141" t="s">
        <v>151</v>
      </c>
      <c r="E112" s="145" t="s">
        <v>3</v>
      </c>
      <c r="F112" s="146" t="s">
        <v>1131</v>
      </c>
      <c r="H112" s="147"/>
      <c r="L112" s="144"/>
      <c r="M112" s="148"/>
      <c r="T112" s="149"/>
      <c r="AT112" s="145" t="s">
        <v>151</v>
      </c>
      <c r="AU112" s="145" t="s">
        <v>79</v>
      </c>
      <c r="AV112" s="12" t="s">
        <v>79</v>
      </c>
      <c r="AW112" s="12" t="s">
        <v>32</v>
      </c>
      <c r="AX112" s="12" t="s">
        <v>70</v>
      </c>
      <c r="AY112" s="145" t="s">
        <v>140</v>
      </c>
    </row>
    <row r="113" spans="2:65" s="12" customFormat="1">
      <c r="B113" s="144"/>
      <c r="D113" s="141" t="s">
        <v>151</v>
      </c>
      <c r="E113" s="145" t="s">
        <v>3</v>
      </c>
      <c r="F113" s="146" t="s">
        <v>1132</v>
      </c>
      <c r="H113" s="147"/>
      <c r="L113" s="144"/>
      <c r="M113" s="148"/>
      <c r="T113" s="149"/>
      <c r="AT113" s="145" t="s">
        <v>151</v>
      </c>
      <c r="AU113" s="145" t="s">
        <v>79</v>
      </c>
      <c r="AV113" s="12" t="s">
        <v>79</v>
      </c>
      <c r="AW113" s="12" t="s">
        <v>32</v>
      </c>
      <c r="AX113" s="12" t="s">
        <v>70</v>
      </c>
      <c r="AY113" s="145" t="s">
        <v>140</v>
      </c>
    </row>
    <row r="114" spans="2:65" s="13" customFormat="1">
      <c r="B114" s="150"/>
      <c r="D114" s="141" t="s">
        <v>151</v>
      </c>
      <c r="E114" s="151" t="s">
        <v>3</v>
      </c>
      <c r="F114" s="152" t="s">
        <v>152</v>
      </c>
      <c r="H114" s="153"/>
      <c r="L114" s="150"/>
      <c r="M114" s="154"/>
      <c r="T114" s="155"/>
      <c r="AT114" s="151" t="s">
        <v>151</v>
      </c>
      <c r="AU114" s="151" t="s">
        <v>79</v>
      </c>
      <c r="AV114" s="13" t="s">
        <v>147</v>
      </c>
      <c r="AW114" s="13" t="s">
        <v>32</v>
      </c>
      <c r="AX114" s="13" t="s">
        <v>77</v>
      </c>
      <c r="AY114" s="151" t="s">
        <v>140</v>
      </c>
    </row>
    <row r="115" spans="2:65" s="11" customFormat="1" ht="22.9" customHeight="1">
      <c r="B115" s="116"/>
      <c r="D115" s="117" t="s">
        <v>69</v>
      </c>
      <c r="E115" s="125" t="s">
        <v>432</v>
      </c>
      <c r="F115" s="125" t="s">
        <v>433</v>
      </c>
      <c r="J115" s="126">
        <f>BK115</f>
        <v>0</v>
      </c>
      <c r="L115" s="116"/>
      <c r="M115" s="120"/>
      <c r="P115" s="121">
        <f>SUM(P116:P130)</f>
        <v>0</v>
      </c>
      <c r="R115" s="121">
        <f>SUM(R116:R130)</f>
        <v>0</v>
      </c>
      <c r="T115" s="122">
        <f>SUM(T116:T130)</f>
        <v>0</v>
      </c>
      <c r="AR115" s="117" t="s">
        <v>77</v>
      </c>
      <c r="AT115" s="123" t="s">
        <v>69</v>
      </c>
      <c r="AU115" s="123" t="s">
        <v>77</v>
      </c>
      <c r="AY115" s="117" t="s">
        <v>140</v>
      </c>
      <c r="BK115" s="124">
        <f>SUM(BK116:BK130)</f>
        <v>0</v>
      </c>
    </row>
    <row r="116" spans="2:65" s="1" customFormat="1" ht="16.5" customHeight="1">
      <c r="B116" s="127"/>
      <c r="C116" s="128" t="s">
        <v>165</v>
      </c>
      <c r="D116" s="128" t="s">
        <v>143</v>
      </c>
      <c r="E116" s="129" t="s">
        <v>435</v>
      </c>
      <c r="F116" s="130" t="s">
        <v>1133</v>
      </c>
      <c r="G116" s="131" t="s">
        <v>350</v>
      </c>
      <c r="H116" s="132"/>
      <c r="I116" s="133"/>
      <c r="J116" s="133">
        <f>ROUND(I116*H116,2)</f>
        <v>0</v>
      </c>
      <c r="K116" s="134"/>
      <c r="L116" s="28"/>
      <c r="M116" s="135" t="s">
        <v>3</v>
      </c>
      <c r="N116" s="136" t="s">
        <v>41</v>
      </c>
      <c r="O116" s="137">
        <v>1.335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147</v>
      </c>
      <c r="AT116" s="139" t="s">
        <v>143</v>
      </c>
      <c r="AU116" s="139" t="s">
        <v>79</v>
      </c>
      <c r="AY116" s="16" t="s">
        <v>140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6" t="s">
        <v>77</v>
      </c>
      <c r="BK116" s="140">
        <f>ROUND(I116*H116,2)</f>
        <v>0</v>
      </c>
      <c r="BL116" s="16" t="s">
        <v>147</v>
      </c>
      <c r="BM116" s="139" t="s">
        <v>1134</v>
      </c>
    </row>
    <row r="117" spans="2:65" s="1" customFormat="1">
      <c r="B117" s="28"/>
      <c r="D117" s="141" t="s">
        <v>149</v>
      </c>
      <c r="F117" s="142" t="s">
        <v>436</v>
      </c>
      <c r="L117" s="28"/>
      <c r="M117" s="143"/>
      <c r="T117" s="49"/>
      <c r="AT117" s="16" t="s">
        <v>149</v>
      </c>
      <c r="AU117" s="16" t="s">
        <v>79</v>
      </c>
    </row>
    <row r="118" spans="2:65" s="1" customFormat="1" ht="24" customHeight="1">
      <c r="B118" s="127"/>
      <c r="C118" s="128" t="s">
        <v>179</v>
      </c>
      <c r="D118" s="128" t="s">
        <v>143</v>
      </c>
      <c r="E118" s="129" t="s">
        <v>439</v>
      </c>
      <c r="F118" s="130" t="s">
        <v>1135</v>
      </c>
      <c r="G118" s="131" t="s">
        <v>350</v>
      </c>
      <c r="H118" s="132"/>
      <c r="I118" s="133"/>
      <c r="J118" s="133">
        <f>ROUND(I118*H118,2)</f>
        <v>0</v>
      </c>
      <c r="K118" s="134"/>
      <c r="L118" s="28"/>
      <c r="M118" s="135" t="s">
        <v>3</v>
      </c>
      <c r="N118" s="136" t="s">
        <v>41</v>
      </c>
      <c r="O118" s="137">
        <v>0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147</v>
      </c>
      <c r="AT118" s="139" t="s">
        <v>143</v>
      </c>
      <c r="AU118" s="139" t="s">
        <v>79</v>
      </c>
      <c r="AY118" s="16" t="s">
        <v>140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6" t="s">
        <v>77</v>
      </c>
      <c r="BK118" s="140">
        <f>ROUND(I118*H118,2)</f>
        <v>0</v>
      </c>
      <c r="BL118" s="16" t="s">
        <v>147</v>
      </c>
      <c r="BM118" s="139" t="s">
        <v>1136</v>
      </c>
    </row>
    <row r="119" spans="2:65" s="1" customFormat="1" ht="18">
      <c r="B119" s="28"/>
      <c r="D119" s="141" t="s">
        <v>149</v>
      </c>
      <c r="F119" s="142" t="s">
        <v>440</v>
      </c>
      <c r="L119" s="28"/>
      <c r="M119" s="143"/>
      <c r="T119" s="49"/>
      <c r="AT119" s="16" t="s">
        <v>149</v>
      </c>
      <c r="AU119" s="16" t="s">
        <v>79</v>
      </c>
    </row>
    <row r="120" spans="2:65" s="12" customFormat="1">
      <c r="B120" s="144"/>
      <c r="D120" s="141" t="s">
        <v>151</v>
      </c>
      <c r="F120" s="146" t="s">
        <v>1137</v>
      </c>
      <c r="H120" s="147"/>
      <c r="L120" s="144"/>
      <c r="M120" s="148"/>
      <c r="T120" s="149"/>
      <c r="AT120" s="145" t="s">
        <v>151</v>
      </c>
      <c r="AU120" s="145" t="s">
        <v>79</v>
      </c>
      <c r="AV120" s="12" t="s">
        <v>79</v>
      </c>
      <c r="AW120" s="12" t="s">
        <v>4</v>
      </c>
      <c r="AX120" s="12" t="s">
        <v>77</v>
      </c>
      <c r="AY120" s="145" t="s">
        <v>140</v>
      </c>
    </row>
    <row r="121" spans="2:65" s="1" customFormat="1" ht="24" customHeight="1">
      <c r="B121" s="127"/>
      <c r="C121" s="128" t="s">
        <v>182</v>
      </c>
      <c r="D121" s="128" t="s">
        <v>143</v>
      </c>
      <c r="E121" s="129" t="s">
        <v>443</v>
      </c>
      <c r="F121" s="130" t="s">
        <v>965</v>
      </c>
      <c r="G121" s="131" t="s">
        <v>372</v>
      </c>
      <c r="H121" s="132"/>
      <c r="I121" s="133"/>
      <c r="J121" s="133">
        <f>ROUND(I121*H121,2)</f>
        <v>0</v>
      </c>
      <c r="K121" s="134"/>
      <c r="L121" s="28"/>
      <c r="M121" s="135" t="s">
        <v>3</v>
      </c>
      <c r="N121" s="136" t="s">
        <v>41</v>
      </c>
      <c r="O121" s="137">
        <v>0.125</v>
      </c>
      <c r="P121" s="137">
        <f>O121*H121</f>
        <v>0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147</v>
      </c>
      <c r="AT121" s="139" t="s">
        <v>143</v>
      </c>
      <c r="AU121" s="139" t="s">
        <v>79</v>
      </c>
      <c r="AY121" s="16" t="s">
        <v>140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6" t="s">
        <v>77</v>
      </c>
      <c r="BK121" s="140">
        <f>ROUND(I121*H121,2)</f>
        <v>0</v>
      </c>
      <c r="BL121" s="16" t="s">
        <v>147</v>
      </c>
      <c r="BM121" s="139" t="s">
        <v>1138</v>
      </c>
    </row>
    <row r="122" spans="2:65" s="1" customFormat="1" ht="18">
      <c r="B122" s="28"/>
      <c r="D122" s="141" t="s">
        <v>149</v>
      </c>
      <c r="F122" s="142" t="s">
        <v>444</v>
      </c>
      <c r="L122" s="28"/>
      <c r="M122" s="143"/>
      <c r="T122" s="49"/>
      <c r="AT122" s="16" t="s">
        <v>149</v>
      </c>
      <c r="AU122" s="16" t="s">
        <v>79</v>
      </c>
    </row>
    <row r="123" spans="2:65" s="12" customFormat="1">
      <c r="B123" s="144"/>
      <c r="D123" s="141" t="s">
        <v>151</v>
      </c>
      <c r="E123" s="145" t="s">
        <v>3</v>
      </c>
      <c r="F123" s="146" t="s">
        <v>1139</v>
      </c>
      <c r="H123" s="147"/>
      <c r="L123" s="144"/>
      <c r="M123" s="148"/>
      <c r="T123" s="149"/>
      <c r="AT123" s="145" t="s">
        <v>151</v>
      </c>
      <c r="AU123" s="145" t="s">
        <v>79</v>
      </c>
      <c r="AV123" s="12" t="s">
        <v>79</v>
      </c>
      <c r="AW123" s="12" t="s">
        <v>32</v>
      </c>
      <c r="AX123" s="12" t="s">
        <v>70</v>
      </c>
      <c r="AY123" s="145" t="s">
        <v>140</v>
      </c>
    </row>
    <row r="124" spans="2:65" s="13" customFormat="1">
      <c r="B124" s="150"/>
      <c r="D124" s="141" t="s">
        <v>151</v>
      </c>
      <c r="E124" s="151" t="s">
        <v>3</v>
      </c>
      <c r="F124" s="152" t="s">
        <v>152</v>
      </c>
      <c r="H124" s="153"/>
      <c r="L124" s="150"/>
      <c r="M124" s="154"/>
      <c r="T124" s="155"/>
      <c r="AT124" s="151" t="s">
        <v>151</v>
      </c>
      <c r="AU124" s="151" t="s">
        <v>79</v>
      </c>
      <c r="AV124" s="13" t="s">
        <v>147</v>
      </c>
      <c r="AW124" s="13" t="s">
        <v>32</v>
      </c>
      <c r="AX124" s="13" t="s">
        <v>77</v>
      </c>
      <c r="AY124" s="151" t="s">
        <v>140</v>
      </c>
    </row>
    <row r="125" spans="2:65" s="1" customFormat="1" ht="24" customHeight="1">
      <c r="B125" s="127"/>
      <c r="C125" s="128" t="s">
        <v>188</v>
      </c>
      <c r="D125" s="128" t="s">
        <v>143</v>
      </c>
      <c r="E125" s="129" t="s">
        <v>447</v>
      </c>
      <c r="F125" s="130" t="s">
        <v>967</v>
      </c>
      <c r="G125" s="131" t="s">
        <v>372</v>
      </c>
      <c r="H125" s="132"/>
      <c r="I125" s="133"/>
      <c r="J125" s="133">
        <f>ROUND(I125*H125,2)</f>
        <v>0</v>
      </c>
      <c r="K125" s="134"/>
      <c r="L125" s="28"/>
      <c r="M125" s="135" t="s">
        <v>3</v>
      </c>
      <c r="N125" s="136" t="s">
        <v>41</v>
      </c>
      <c r="O125" s="137">
        <v>6.0000000000000001E-3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147</v>
      </c>
      <c r="AT125" s="139" t="s">
        <v>143</v>
      </c>
      <c r="AU125" s="139" t="s">
        <v>79</v>
      </c>
      <c r="AY125" s="16" t="s">
        <v>140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6" t="s">
        <v>77</v>
      </c>
      <c r="BK125" s="140">
        <f>ROUND(I125*H125,2)</f>
        <v>0</v>
      </c>
      <c r="BL125" s="16" t="s">
        <v>147</v>
      </c>
      <c r="BM125" s="139" t="s">
        <v>1140</v>
      </c>
    </row>
    <row r="126" spans="2:65" s="1" customFormat="1" ht="27">
      <c r="B126" s="28"/>
      <c r="D126" s="141" t="s">
        <v>149</v>
      </c>
      <c r="F126" s="142" t="s">
        <v>448</v>
      </c>
      <c r="L126" s="28"/>
      <c r="M126" s="143"/>
      <c r="T126" s="49"/>
      <c r="AT126" s="16" t="s">
        <v>149</v>
      </c>
      <c r="AU126" s="16" t="s">
        <v>79</v>
      </c>
    </row>
    <row r="127" spans="2:65" s="12" customFormat="1">
      <c r="B127" s="144"/>
      <c r="D127" s="141" t="s">
        <v>151</v>
      </c>
      <c r="E127" s="145" t="s">
        <v>3</v>
      </c>
      <c r="F127" s="146" t="s">
        <v>1141</v>
      </c>
      <c r="H127" s="147"/>
      <c r="L127" s="144"/>
      <c r="M127" s="148"/>
      <c r="T127" s="149"/>
      <c r="AT127" s="145" t="s">
        <v>151</v>
      </c>
      <c r="AU127" s="145" t="s">
        <v>79</v>
      </c>
      <c r="AV127" s="12" t="s">
        <v>79</v>
      </c>
      <c r="AW127" s="12" t="s">
        <v>32</v>
      </c>
      <c r="AX127" s="12" t="s">
        <v>70</v>
      </c>
      <c r="AY127" s="145" t="s">
        <v>140</v>
      </c>
    </row>
    <row r="128" spans="2:65" s="13" customFormat="1">
      <c r="B128" s="150"/>
      <c r="D128" s="141" t="s">
        <v>151</v>
      </c>
      <c r="E128" s="151" t="s">
        <v>3</v>
      </c>
      <c r="F128" s="152" t="s">
        <v>152</v>
      </c>
      <c r="H128" s="153"/>
      <c r="L128" s="150"/>
      <c r="M128" s="154"/>
      <c r="T128" s="155"/>
      <c r="AT128" s="151" t="s">
        <v>151</v>
      </c>
      <c r="AU128" s="151" t="s">
        <v>79</v>
      </c>
      <c r="AV128" s="13" t="s">
        <v>147</v>
      </c>
      <c r="AW128" s="13" t="s">
        <v>32</v>
      </c>
      <c r="AX128" s="13" t="s">
        <v>77</v>
      </c>
      <c r="AY128" s="151" t="s">
        <v>140</v>
      </c>
    </row>
    <row r="129" spans="2:65" s="1" customFormat="1" ht="24" customHeight="1">
      <c r="B129" s="127"/>
      <c r="C129" s="128" t="s">
        <v>192</v>
      </c>
      <c r="D129" s="128" t="s">
        <v>143</v>
      </c>
      <c r="E129" s="129" t="s">
        <v>451</v>
      </c>
      <c r="F129" s="130" t="s">
        <v>970</v>
      </c>
      <c r="G129" s="131" t="s">
        <v>372</v>
      </c>
      <c r="H129" s="132"/>
      <c r="I129" s="133"/>
      <c r="J129" s="133">
        <f>ROUND(I129*H129,2)</f>
        <v>0</v>
      </c>
      <c r="K129" s="134"/>
      <c r="L129" s="28"/>
      <c r="M129" s="135" t="s">
        <v>3</v>
      </c>
      <c r="N129" s="136" t="s">
        <v>41</v>
      </c>
      <c r="O129" s="137">
        <v>0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147</v>
      </c>
      <c r="AT129" s="139" t="s">
        <v>143</v>
      </c>
      <c r="AU129" s="139" t="s">
        <v>79</v>
      </c>
      <c r="AY129" s="16" t="s">
        <v>140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6" t="s">
        <v>77</v>
      </c>
      <c r="BK129" s="140">
        <f>ROUND(I129*H129,2)</f>
        <v>0</v>
      </c>
      <c r="BL129" s="16" t="s">
        <v>147</v>
      </c>
      <c r="BM129" s="139" t="s">
        <v>1142</v>
      </c>
    </row>
    <row r="130" spans="2:65" s="1" customFormat="1" ht="27">
      <c r="B130" s="28"/>
      <c r="D130" s="141" t="s">
        <v>149</v>
      </c>
      <c r="F130" s="142" t="s">
        <v>452</v>
      </c>
      <c r="L130" s="28"/>
      <c r="M130" s="143"/>
      <c r="T130" s="49"/>
      <c r="AT130" s="16" t="s">
        <v>149</v>
      </c>
      <c r="AU130" s="16" t="s">
        <v>79</v>
      </c>
    </row>
    <row r="131" spans="2:65" s="11" customFormat="1" ht="22.9" customHeight="1">
      <c r="B131" s="116"/>
      <c r="D131" s="117" t="s">
        <v>69</v>
      </c>
      <c r="E131" s="125" t="s">
        <v>454</v>
      </c>
      <c r="F131" s="125" t="s">
        <v>455</v>
      </c>
      <c r="J131" s="126">
        <f>BK131</f>
        <v>0</v>
      </c>
      <c r="L131" s="116"/>
      <c r="M131" s="120"/>
      <c r="P131" s="121">
        <f>SUM(P132:P135)</f>
        <v>0</v>
      </c>
      <c r="R131" s="121">
        <f>SUM(R132:R135)</f>
        <v>0</v>
      </c>
      <c r="T131" s="122">
        <f>SUM(T132:T135)</f>
        <v>0</v>
      </c>
      <c r="AR131" s="117" t="s">
        <v>77</v>
      </c>
      <c r="AT131" s="123" t="s">
        <v>69</v>
      </c>
      <c r="AU131" s="123" t="s">
        <v>77</v>
      </c>
      <c r="AY131" s="117" t="s">
        <v>140</v>
      </c>
      <c r="BK131" s="124">
        <f>SUM(BK132:BK135)</f>
        <v>0</v>
      </c>
    </row>
    <row r="132" spans="2:65" s="1" customFormat="1" ht="16.5" customHeight="1">
      <c r="B132" s="127"/>
      <c r="C132" s="128" t="s">
        <v>197</v>
      </c>
      <c r="D132" s="128" t="s">
        <v>143</v>
      </c>
      <c r="E132" s="129" t="s">
        <v>457</v>
      </c>
      <c r="F132" s="130" t="s">
        <v>458</v>
      </c>
      <c r="G132" s="131" t="s">
        <v>372</v>
      </c>
      <c r="H132" s="132"/>
      <c r="I132" s="133"/>
      <c r="J132" s="133">
        <f>ROUND(I132*H132,2)</f>
        <v>0</v>
      </c>
      <c r="K132" s="134"/>
      <c r="L132" s="28"/>
      <c r="M132" s="135" t="s">
        <v>3</v>
      </c>
      <c r="N132" s="136" t="s">
        <v>41</v>
      </c>
      <c r="O132" s="137">
        <v>0.32800000000000001</v>
      </c>
      <c r="P132" s="137">
        <f>O132*H132</f>
        <v>0</v>
      </c>
      <c r="Q132" s="137">
        <v>0</v>
      </c>
      <c r="R132" s="137">
        <f>Q132*H132</f>
        <v>0</v>
      </c>
      <c r="S132" s="137">
        <v>0</v>
      </c>
      <c r="T132" s="138">
        <f>S132*H132</f>
        <v>0</v>
      </c>
      <c r="AR132" s="139" t="s">
        <v>147</v>
      </c>
      <c r="AT132" s="139" t="s">
        <v>143</v>
      </c>
      <c r="AU132" s="139" t="s">
        <v>79</v>
      </c>
      <c r="AY132" s="16" t="s">
        <v>140</v>
      </c>
      <c r="BE132" s="140">
        <f>IF(N132="základní",J132,0)</f>
        <v>0</v>
      </c>
      <c r="BF132" s="140">
        <f>IF(N132="snížená",J132,0)</f>
        <v>0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6" t="s">
        <v>77</v>
      </c>
      <c r="BK132" s="140">
        <f>ROUND(I132*H132,2)</f>
        <v>0</v>
      </c>
      <c r="BL132" s="16" t="s">
        <v>147</v>
      </c>
      <c r="BM132" s="139" t="s">
        <v>1143</v>
      </c>
    </row>
    <row r="133" spans="2:65" s="1" customFormat="1" ht="36">
      <c r="B133" s="28"/>
      <c r="D133" s="141" t="s">
        <v>149</v>
      </c>
      <c r="F133" s="142" t="s">
        <v>460</v>
      </c>
      <c r="L133" s="28"/>
      <c r="M133" s="143"/>
      <c r="T133" s="49"/>
      <c r="AT133" s="16" t="s">
        <v>149</v>
      </c>
      <c r="AU133" s="16" t="s">
        <v>79</v>
      </c>
    </row>
    <row r="134" spans="2:65" s="1" customFormat="1" ht="24" customHeight="1">
      <c r="B134" s="127"/>
      <c r="C134" s="128" t="s">
        <v>202</v>
      </c>
      <c r="D134" s="128" t="s">
        <v>143</v>
      </c>
      <c r="E134" s="129" t="s">
        <v>462</v>
      </c>
      <c r="F134" s="130" t="s">
        <v>463</v>
      </c>
      <c r="G134" s="131" t="s">
        <v>372</v>
      </c>
      <c r="H134" s="132"/>
      <c r="I134" s="133"/>
      <c r="J134" s="133">
        <f>ROUND(I134*H134,2)</f>
        <v>0</v>
      </c>
      <c r="K134" s="134"/>
      <c r="L134" s="28"/>
      <c r="M134" s="135" t="s">
        <v>3</v>
      </c>
      <c r="N134" s="136" t="s">
        <v>41</v>
      </c>
      <c r="O134" s="137">
        <v>0.16300000000000001</v>
      </c>
      <c r="P134" s="137">
        <f>O134*H134</f>
        <v>0</v>
      </c>
      <c r="Q134" s="137">
        <v>0</v>
      </c>
      <c r="R134" s="137">
        <f>Q134*H134</f>
        <v>0</v>
      </c>
      <c r="S134" s="137">
        <v>0</v>
      </c>
      <c r="T134" s="138">
        <f>S134*H134</f>
        <v>0</v>
      </c>
      <c r="AR134" s="139" t="s">
        <v>147</v>
      </c>
      <c r="AT134" s="139" t="s">
        <v>143</v>
      </c>
      <c r="AU134" s="139" t="s">
        <v>79</v>
      </c>
      <c r="AY134" s="16" t="s">
        <v>140</v>
      </c>
      <c r="BE134" s="140">
        <f>IF(N134="základní",J134,0)</f>
        <v>0</v>
      </c>
      <c r="BF134" s="140">
        <f>IF(N134="snížená",J134,0)</f>
        <v>0</v>
      </c>
      <c r="BG134" s="140">
        <f>IF(N134="zákl. přenesená",J134,0)</f>
        <v>0</v>
      </c>
      <c r="BH134" s="140">
        <f>IF(N134="sníž. přenesená",J134,0)</f>
        <v>0</v>
      </c>
      <c r="BI134" s="140">
        <f>IF(N134="nulová",J134,0)</f>
        <v>0</v>
      </c>
      <c r="BJ134" s="16" t="s">
        <v>77</v>
      </c>
      <c r="BK134" s="140">
        <f>ROUND(I134*H134,2)</f>
        <v>0</v>
      </c>
      <c r="BL134" s="16" t="s">
        <v>147</v>
      </c>
      <c r="BM134" s="139" t="s">
        <v>1144</v>
      </c>
    </row>
    <row r="135" spans="2:65" s="1" customFormat="1" ht="36">
      <c r="B135" s="28"/>
      <c r="D135" s="141" t="s">
        <v>149</v>
      </c>
      <c r="F135" s="142" t="s">
        <v>465</v>
      </c>
      <c r="L135" s="28"/>
      <c r="M135" s="143"/>
      <c r="T135" s="49"/>
      <c r="AT135" s="16" t="s">
        <v>149</v>
      </c>
      <c r="AU135" s="16" t="s">
        <v>79</v>
      </c>
    </row>
    <row r="136" spans="2:65" s="11" customFormat="1" ht="25.9" customHeight="1">
      <c r="B136" s="116"/>
      <c r="D136" s="117" t="s">
        <v>69</v>
      </c>
      <c r="E136" s="118" t="s">
        <v>466</v>
      </c>
      <c r="F136" s="118" t="s">
        <v>467</v>
      </c>
      <c r="J136" s="119">
        <f>BK136</f>
        <v>0</v>
      </c>
      <c r="L136" s="116"/>
      <c r="M136" s="120"/>
      <c r="P136" s="121">
        <f>P137+P284+P310+P341+P354</f>
        <v>0</v>
      </c>
      <c r="R136" s="121">
        <f>R137+R284+R310+R341+R354</f>
        <v>0</v>
      </c>
      <c r="T136" s="122">
        <f>T137+T284+T310+T341+T354</f>
        <v>0</v>
      </c>
      <c r="AR136" s="117" t="s">
        <v>79</v>
      </c>
      <c r="AT136" s="123" t="s">
        <v>69</v>
      </c>
      <c r="AU136" s="123" t="s">
        <v>70</v>
      </c>
      <c r="AY136" s="117" t="s">
        <v>140</v>
      </c>
      <c r="BK136" s="124">
        <f>BK137+BK284+BK310+BK341+BK354</f>
        <v>0</v>
      </c>
    </row>
    <row r="137" spans="2:65" s="11" customFormat="1" ht="22.9" customHeight="1">
      <c r="B137" s="116"/>
      <c r="D137" s="117" t="s">
        <v>69</v>
      </c>
      <c r="E137" s="125" t="s">
        <v>475</v>
      </c>
      <c r="F137" s="125" t="s">
        <v>476</v>
      </c>
      <c r="J137" s="126">
        <f>BK137</f>
        <v>0</v>
      </c>
      <c r="L137" s="116"/>
      <c r="M137" s="120"/>
      <c r="P137" s="121">
        <f>SUM(P138:P283)</f>
        <v>0</v>
      </c>
      <c r="R137" s="121">
        <f>SUM(R138:R283)</f>
        <v>0</v>
      </c>
      <c r="T137" s="122">
        <f>SUM(T138:T283)</f>
        <v>0</v>
      </c>
      <c r="AR137" s="117" t="s">
        <v>79</v>
      </c>
      <c r="AT137" s="123" t="s">
        <v>69</v>
      </c>
      <c r="AU137" s="123" t="s">
        <v>77</v>
      </c>
      <c r="AY137" s="117" t="s">
        <v>140</v>
      </c>
      <c r="BK137" s="124">
        <f>SUM(BK138:BK283)</f>
        <v>0</v>
      </c>
    </row>
    <row r="138" spans="2:65" s="1" customFormat="1" ht="24" customHeight="1">
      <c r="B138" s="127"/>
      <c r="C138" s="128" t="s">
        <v>207</v>
      </c>
      <c r="D138" s="128" t="s">
        <v>143</v>
      </c>
      <c r="E138" s="129" t="s">
        <v>1145</v>
      </c>
      <c r="F138" s="130" t="s">
        <v>1146</v>
      </c>
      <c r="G138" s="131" t="s">
        <v>350</v>
      </c>
      <c r="H138" s="132"/>
      <c r="I138" s="133"/>
      <c r="J138" s="133">
        <f>ROUND(I138*H138,2)</f>
        <v>0</v>
      </c>
      <c r="K138" s="134"/>
      <c r="L138" s="28"/>
      <c r="M138" s="135" t="s">
        <v>3</v>
      </c>
      <c r="N138" s="136" t="s">
        <v>41</v>
      </c>
      <c r="O138" s="137">
        <v>0.57399999999999995</v>
      </c>
      <c r="P138" s="137">
        <f>O138*H138</f>
        <v>0</v>
      </c>
      <c r="Q138" s="137">
        <v>0</v>
      </c>
      <c r="R138" s="137">
        <f>Q138*H138</f>
        <v>0</v>
      </c>
      <c r="S138" s="137">
        <v>0</v>
      </c>
      <c r="T138" s="138">
        <f>S138*H138</f>
        <v>0</v>
      </c>
      <c r="AR138" s="139" t="s">
        <v>221</v>
      </c>
      <c r="AT138" s="139" t="s">
        <v>143</v>
      </c>
      <c r="AU138" s="139" t="s">
        <v>79</v>
      </c>
      <c r="AY138" s="16" t="s">
        <v>140</v>
      </c>
      <c r="BE138" s="140">
        <f>IF(N138="základní",J138,0)</f>
        <v>0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6" t="s">
        <v>77</v>
      </c>
      <c r="BK138" s="140">
        <f>ROUND(I138*H138,2)</f>
        <v>0</v>
      </c>
      <c r="BL138" s="16" t="s">
        <v>221</v>
      </c>
      <c r="BM138" s="139" t="s">
        <v>1147</v>
      </c>
    </row>
    <row r="139" spans="2:65" s="1" customFormat="1" ht="27">
      <c r="B139" s="28"/>
      <c r="D139" s="141" t="s">
        <v>149</v>
      </c>
      <c r="F139" s="142" t="s">
        <v>1148</v>
      </c>
      <c r="L139" s="28"/>
      <c r="M139" s="143"/>
      <c r="T139" s="49"/>
      <c r="AT139" s="16" t="s">
        <v>149</v>
      </c>
      <c r="AU139" s="16" t="s">
        <v>79</v>
      </c>
    </row>
    <row r="140" spans="2:65" s="12" customFormat="1">
      <c r="B140" s="144"/>
      <c r="D140" s="141" t="s">
        <v>151</v>
      </c>
      <c r="E140" s="145" t="s">
        <v>3</v>
      </c>
      <c r="F140" s="146" t="s">
        <v>1149</v>
      </c>
      <c r="H140" s="147"/>
      <c r="L140" s="144"/>
      <c r="M140" s="148"/>
      <c r="T140" s="149"/>
      <c r="AT140" s="145" t="s">
        <v>151</v>
      </c>
      <c r="AU140" s="145" t="s">
        <v>79</v>
      </c>
      <c r="AV140" s="12" t="s">
        <v>79</v>
      </c>
      <c r="AW140" s="12" t="s">
        <v>32</v>
      </c>
      <c r="AX140" s="12" t="s">
        <v>70</v>
      </c>
      <c r="AY140" s="145" t="s">
        <v>140</v>
      </c>
    </row>
    <row r="141" spans="2:65" s="12" customFormat="1">
      <c r="B141" s="144"/>
      <c r="D141" s="141" t="s">
        <v>151</v>
      </c>
      <c r="E141" s="145" t="s">
        <v>3</v>
      </c>
      <c r="F141" s="146" t="s">
        <v>1150</v>
      </c>
      <c r="H141" s="147"/>
      <c r="L141" s="144"/>
      <c r="M141" s="148"/>
      <c r="T141" s="149"/>
      <c r="AT141" s="145" t="s">
        <v>151</v>
      </c>
      <c r="AU141" s="145" t="s">
        <v>79</v>
      </c>
      <c r="AV141" s="12" t="s">
        <v>79</v>
      </c>
      <c r="AW141" s="12" t="s">
        <v>32</v>
      </c>
      <c r="AX141" s="12" t="s">
        <v>70</v>
      </c>
      <c r="AY141" s="145" t="s">
        <v>140</v>
      </c>
    </row>
    <row r="142" spans="2:65" s="12" customFormat="1">
      <c r="B142" s="144"/>
      <c r="D142" s="141" t="s">
        <v>151</v>
      </c>
      <c r="E142" s="145" t="s">
        <v>3</v>
      </c>
      <c r="F142" s="146" t="s">
        <v>1151</v>
      </c>
      <c r="H142" s="147"/>
      <c r="L142" s="144"/>
      <c r="M142" s="148"/>
      <c r="T142" s="149"/>
      <c r="AT142" s="145" t="s">
        <v>151</v>
      </c>
      <c r="AU142" s="145" t="s">
        <v>79</v>
      </c>
      <c r="AV142" s="12" t="s">
        <v>79</v>
      </c>
      <c r="AW142" s="12" t="s">
        <v>32</v>
      </c>
      <c r="AX142" s="12" t="s">
        <v>70</v>
      </c>
      <c r="AY142" s="145" t="s">
        <v>140</v>
      </c>
    </row>
    <row r="143" spans="2:65" s="12" customFormat="1">
      <c r="B143" s="144"/>
      <c r="D143" s="141" t="s">
        <v>151</v>
      </c>
      <c r="E143" s="145" t="s">
        <v>3</v>
      </c>
      <c r="F143" s="146" t="s">
        <v>1152</v>
      </c>
      <c r="H143" s="147"/>
      <c r="L143" s="144"/>
      <c r="M143" s="148"/>
      <c r="T143" s="149"/>
      <c r="AT143" s="145" t="s">
        <v>151</v>
      </c>
      <c r="AU143" s="145" t="s">
        <v>79</v>
      </c>
      <c r="AV143" s="12" t="s">
        <v>79</v>
      </c>
      <c r="AW143" s="12" t="s">
        <v>32</v>
      </c>
      <c r="AX143" s="12" t="s">
        <v>70</v>
      </c>
      <c r="AY143" s="145" t="s">
        <v>140</v>
      </c>
    </row>
    <row r="144" spans="2:65" s="12" customFormat="1">
      <c r="B144" s="144"/>
      <c r="D144" s="141" t="s">
        <v>151</v>
      </c>
      <c r="E144" s="145" t="s">
        <v>3</v>
      </c>
      <c r="F144" s="146" t="s">
        <v>1153</v>
      </c>
      <c r="H144" s="147"/>
      <c r="L144" s="144"/>
      <c r="M144" s="148"/>
      <c r="T144" s="149"/>
      <c r="AT144" s="145" t="s">
        <v>151</v>
      </c>
      <c r="AU144" s="145" t="s">
        <v>79</v>
      </c>
      <c r="AV144" s="12" t="s">
        <v>79</v>
      </c>
      <c r="AW144" s="12" t="s">
        <v>32</v>
      </c>
      <c r="AX144" s="12" t="s">
        <v>70</v>
      </c>
      <c r="AY144" s="145" t="s">
        <v>140</v>
      </c>
    </row>
    <row r="145" spans="2:65" s="12" customFormat="1" ht="20">
      <c r="B145" s="144"/>
      <c r="D145" s="141" t="s">
        <v>151</v>
      </c>
      <c r="E145" s="145" t="s">
        <v>3</v>
      </c>
      <c r="F145" s="146" t="s">
        <v>1154</v>
      </c>
      <c r="H145" s="147"/>
      <c r="L145" s="144"/>
      <c r="M145" s="148"/>
      <c r="T145" s="149"/>
      <c r="AT145" s="145" t="s">
        <v>151</v>
      </c>
      <c r="AU145" s="145" t="s">
        <v>79</v>
      </c>
      <c r="AV145" s="12" t="s">
        <v>79</v>
      </c>
      <c r="AW145" s="12" t="s">
        <v>32</v>
      </c>
      <c r="AX145" s="12" t="s">
        <v>70</v>
      </c>
      <c r="AY145" s="145" t="s">
        <v>140</v>
      </c>
    </row>
    <row r="146" spans="2:65" s="12" customFormat="1">
      <c r="B146" s="144"/>
      <c r="D146" s="141" t="s">
        <v>151</v>
      </c>
      <c r="E146" s="145" t="s">
        <v>3</v>
      </c>
      <c r="F146" s="146" t="s">
        <v>1155</v>
      </c>
      <c r="H146" s="147"/>
      <c r="L146" s="144"/>
      <c r="M146" s="148"/>
      <c r="T146" s="149"/>
      <c r="AT146" s="145" t="s">
        <v>151</v>
      </c>
      <c r="AU146" s="145" t="s">
        <v>79</v>
      </c>
      <c r="AV146" s="12" t="s">
        <v>79</v>
      </c>
      <c r="AW146" s="12" t="s">
        <v>32</v>
      </c>
      <c r="AX146" s="12" t="s">
        <v>70</v>
      </c>
      <c r="AY146" s="145" t="s">
        <v>140</v>
      </c>
    </row>
    <row r="147" spans="2:65" s="12" customFormat="1">
      <c r="B147" s="144"/>
      <c r="D147" s="141" t="s">
        <v>151</v>
      </c>
      <c r="E147" s="145" t="s">
        <v>3</v>
      </c>
      <c r="F147" s="146" t="s">
        <v>1156</v>
      </c>
      <c r="H147" s="147"/>
      <c r="L147" s="144"/>
      <c r="M147" s="148"/>
      <c r="T147" s="149"/>
      <c r="AT147" s="145" t="s">
        <v>151</v>
      </c>
      <c r="AU147" s="145" t="s">
        <v>79</v>
      </c>
      <c r="AV147" s="12" t="s">
        <v>79</v>
      </c>
      <c r="AW147" s="12" t="s">
        <v>32</v>
      </c>
      <c r="AX147" s="12" t="s">
        <v>70</v>
      </c>
      <c r="AY147" s="145" t="s">
        <v>140</v>
      </c>
    </row>
    <row r="148" spans="2:65" s="12" customFormat="1">
      <c r="B148" s="144"/>
      <c r="D148" s="141" t="s">
        <v>151</v>
      </c>
      <c r="E148" s="145" t="s">
        <v>3</v>
      </c>
      <c r="F148" s="146" t="s">
        <v>1157</v>
      </c>
      <c r="H148" s="147"/>
      <c r="L148" s="144"/>
      <c r="M148" s="148"/>
      <c r="T148" s="149"/>
      <c r="AT148" s="145" t="s">
        <v>151</v>
      </c>
      <c r="AU148" s="145" t="s">
        <v>79</v>
      </c>
      <c r="AV148" s="12" t="s">
        <v>79</v>
      </c>
      <c r="AW148" s="12" t="s">
        <v>32</v>
      </c>
      <c r="AX148" s="12" t="s">
        <v>70</v>
      </c>
      <c r="AY148" s="145" t="s">
        <v>140</v>
      </c>
    </row>
    <row r="149" spans="2:65" s="12" customFormat="1">
      <c r="B149" s="144"/>
      <c r="D149" s="141" t="s">
        <v>151</v>
      </c>
      <c r="E149" s="145" t="s">
        <v>3</v>
      </c>
      <c r="F149" s="146" t="s">
        <v>1158</v>
      </c>
      <c r="H149" s="147"/>
      <c r="L149" s="144"/>
      <c r="M149" s="148"/>
      <c r="T149" s="149"/>
      <c r="AT149" s="145" t="s">
        <v>151</v>
      </c>
      <c r="AU149" s="145" t="s">
        <v>79</v>
      </c>
      <c r="AV149" s="12" t="s">
        <v>79</v>
      </c>
      <c r="AW149" s="12" t="s">
        <v>32</v>
      </c>
      <c r="AX149" s="12" t="s">
        <v>70</v>
      </c>
      <c r="AY149" s="145" t="s">
        <v>140</v>
      </c>
    </row>
    <row r="150" spans="2:65" s="12" customFormat="1">
      <c r="B150" s="144"/>
      <c r="D150" s="141" t="s">
        <v>151</v>
      </c>
      <c r="E150" s="145" t="s">
        <v>3</v>
      </c>
      <c r="F150" s="146" t="s">
        <v>1159</v>
      </c>
      <c r="H150" s="147"/>
      <c r="L150" s="144"/>
      <c r="M150" s="148"/>
      <c r="T150" s="149"/>
      <c r="AT150" s="145" t="s">
        <v>151</v>
      </c>
      <c r="AU150" s="145" t="s">
        <v>79</v>
      </c>
      <c r="AV150" s="12" t="s">
        <v>79</v>
      </c>
      <c r="AW150" s="12" t="s">
        <v>32</v>
      </c>
      <c r="AX150" s="12" t="s">
        <v>70</v>
      </c>
      <c r="AY150" s="145" t="s">
        <v>140</v>
      </c>
    </row>
    <row r="151" spans="2:65" s="12" customFormat="1">
      <c r="B151" s="144"/>
      <c r="D151" s="141" t="s">
        <v>151</v>
      </c>
      <c r="E151" s="145" t="s">
        <v>3</v>
      </c>
      <c r="F151" s="146" t="s">
        <v>1160</v>
      </c>
      <c r="H151" s="147"/>
      <c r="L151" s="144"/>
      <c r="M151" s="148"/>
      <c r="T151" s="149"/>
      <c r="AT151" s="145" t="s">
        <v>151</v>
      </c>
      <c r="AU151" s="145" t="s">
        <v>79</v>
      </c>
      <c r="AV151" s="12" t="s">
        <v>79</v>
      </c>
      <c r="AW151" s="12" t="s">
        <v>32</v>
      </c>
      <c r="AX151" s="12" t="s">
        <v>70</v>
      </c>
      <c r="AY151" s="145" t="s">
        <v>140</v>
      </c>
    </row>
    <row r="152" spans="2:65" s="12" customFormat="1">
      <c r="B152" s="144"/>
      <c r="D152" s="141" t="s">
        <v>151</v>
      </c>
      <c r="E152" s="145" t="s">
        <v>3</v>
      </c>
      <c r="F152" s="146" t="s">
        <v>1161</v>
      </c>
      <c r="H152" s="147"/>
      <c r="L152" s="144"/>
      <c r="M152" s="148"/>
      <c r="T152" s="149"/>
      <c r="AT152" s="145" t="s">
        <v>151</v>
      </c>
      <c r="AU152" s="145" t="s">
        <v>79</v>
      </c>
      <c r="AV152" s="12" t="s">
        <v>79</v>
      </c>
      <c r="AW152" s="12" t="s">
        <v>32</v>
      </c>
      <c r="AX152" s="12" t="s">
        <v>70</v>
      </c>
      <c r="AY152" s="145" t="s">
        <v>140</v>
      </c>
    </row>
    <row r="153" spans="2:65" s="12" customFormat="1">
      <c r="B153" s="144"/>
      <c r="D153" s="141" t="s">
        <v>151</v>
      </c>
      <c r="E153" s="145" t="s">
        <v>3</v>
      </c>
      <c r="F153" s="146" t="s">
        <v>1153</v>
      </c>
      <c r="H153" s="147"/>
      <c r="L153" s="144"/>
      <c r="M153" s="148"/>
      <c r="T153" s="149"/>
      <c r="AT153" s="145" t="s">
        <v>151</v>
      </c>
      <c r="AU153" s="145" t="s">
        <v>79</v>
      </c>
      <c r="AV153" s="12" t="s">
        <v>79</v>
      </c>
      <c r="AW153" s="12" t="s">
        <v>32</v>
      </c>
      <c r="AX153" s="12" t="s">
        <v>70</v>
      </c>
      <c r="AY153" s="145" t="s">
        <v>140</v>
      </c>
    </row>
    <row r="154" spans="2:65" s="12" customFormat="1">
      <c r="B154" s="144"/>
      <c r="D154" s="141" t="s">
        <v>151</v>
      </c>
      <c r="E154" s="145" t="s">
        <v>3</v>
      </c>
      <c r="F154" s="146" t="s">
        <v>1162</v>
      </c>
      <c r="H154" s="147"/>
      <c r="L154" s="144"/>
      <c r="M154" s="148"/>
      <c r="T154" s="149"/>
      <c r="AT154" s="145" t="s">
        <v>151</v>
      </c>
      <c r="AU154" s="145" t="s">
        <v>79</v>
      </c>
      <c r="AV154" s="12" t="s">
        <v>79</v>
      </c>
      <c r="AW154" s="12" t="s">
        <v>32</v>
      </c>
      <c r="AX154" s="12" t="s">
        <v>70</v>
      </c>
      <c r="AY154" s="145" t="s">
        <v>140</v>
      </c>
    </row>
    <row r="155" spans="2:65" s="13" customFormat="1">
      <c r="B155" s="150"/>
      <c r="D155" s="141" t="s">
        <v>151</v>
      </c>
      <c r="E155" s="151" t="s">
        <v>3</v>
      </c>
      <c r="F155" s="152" t="s">
        <v>152</v>
      </c>
      <c r="H155" s="153"/>
      <c r="L155" s="150"/>
      <c r="M155" s="154"/>
      <c r="T155" s="155"/>
      <c r="AT155" s="151" t="s">
        <v>151</v>
      </c>
      <c r="AU155" s="151" t="s">
        <v>79</v>
      </c>
      <c r="AV155" s="13" t="s">
        <v>147</v>
      </c>
      <c r="AW155" s="13" t="s">
        <v>32</v>
      </c>
      <c r="AX155" s="13" t="s">
        <v>77</v>
      </c>
      <c r="AY155" s="151" t="s">
        <v>140</v>
      </c>
    </row>
    <row r="156" spans="2:65" s="1" customFormat="1" ht="24" customHeight="1">
      <c r="B156" s="127"/>
      <c r="C156" s="128" t="s">
        <v>212</v>
      </c>
      <c r="D156" s="128" t="s">
        <v>143</v>
      </c>
      <c r="E156" s="129" t="s">
        <v>1163</v>
      </c>
      <c r="F156" s="130" t="s">
        <v>1164</v>
      </c>
      <c r="G156" s="131" t="s">
        <v>350</v>
      </c>
      <c r="H156" s="132"/>
      <c r="I156" s="133"/>
      <c r="J156" s="133">
        <f>ROUND(I156*H156,2)</f>
        <v>0</v>
      </c>
      <c r="K156" s="134"/>
      <c r="L156" s="28"/>
      <c r="M156" s="135" t="s">
        <v>3</v>
      </c>
      <c r="N156" s="136" t="s">
        <v>41</v>
      </c>
      <c r="O156" s="137">
        <v>0.73</v>
      </c>
      <c r="P156" s="137">
        <f>O156*H156</f>
        <v>0</v>
      </c>
      <c r="Q156" s="137">
        <v>0</v>
      </c>
      <c r="R156" s="137">
        <f>Q156*H156</f>
        <v>0</v>
      </c>
      <c r="S156" s="137">
        <v>0</v>
      </c>
      <c r="T156" s="138">
        <f>S156*H156</f>
        <v>0</v>
      </c>
      <c r="AR156" s="139" t="s">
        <v>221</v>
      </c>
      <c r="AT156" s="139" t="s">
        <v>143</v>
      </c>
      <c r="AU156" s="139" t="s">
        <v>79</v>
      </c>
      <c r="AY156" s="16" t="s">
        <v>140</v>
      </c>
      <c r="BE156" s="140">
        <f>IF(N156="základní",J156,0)</f>
        <v>0</v>
      </c>
      <c r="BF156" s="140">
        <f>IF(N156="snížená",J156,0)</f>
        <v>0</v>
      </c>
      <c r="BG156" s="140">
        <f>IF(N156="zákl. přenesená",J156,0)</f>
        <v>0</v>
      </c>
      <c r="BH156" s="140">
        <f>IF(N156="sníž. přenesená",J156,0)</f>
        <v>0</v>
      </c>
      <c r="BI156" s="140">
        <f>IF(N156="nulová",J156,0)</f>
        <v>0</v>
      </c>
      <c r="BJ156" s="16" t="s">
        <v>77</v>
      </c>
      <c r="BK156" s="140">
        <f>ROUND(I156*H156,2)</f>
        <v>0</v>
      </c>
      <c r="BL156" s="16" t="s">
        <v>221</v>
      </c>
      <c r="BM156" s="139" t="s">
        <v>1165</v>
      </c>
    </row>
    <row r="157" spans="2:65" s="1" customFormat="1" ht="27">
      <c r="B157" s="28"/>
      <c r="D157" s="141" t="s">
        <v>149</v>
      </c>
      <c r="F157" s="142" t="s">
        <v>1166</v>
      </c>
      <c r="L157" s="28"/>
      <c r="M157" s="143"/>
      <c r="T157" s="49"/>
      <c r="AT157" s="16" t="s">
        <v>149</v>
      </c>
      <c r="AU157" s="16" t="s">
        <v>79</v>
      </c>
    </row>
    <row r="158" spans="2:65" s="12" customFormat="1">
      <c r="B158" s="144"/>
      <c r="D158" s="141" t="s">
        <v>151</v>
      </c>
      <c r="E158" s="145" t="s">
        <v>3</v>
      </c>
      <c r="F158" s="146" t="s">
        <v>1167</v>
      </c>
      <c r="H158" s="147"/>
      <c r="L158" s="144"/>
      <c r="M158" s="148"/>
      <c r="T158" s="149"/>
      <c r="AT158" s="145" t="s">
        <v>151</v>
      </c>
      <c r="AU158" s="145" t="s">
        <v>79</v>
      </c>
      <c r="AV158" s="12" t="s">
        <v>79</v>
      </c>
      <c r="AW158" s="12" t="s">
        <v>32</v>
      </c>
      <c r="AX158" s="12" t="s">
        <v>70</v>
      </c>
      <c r="AY158" s="145" t="s">
        <v>140</v>
      </c>
    </row>
    <row r="159" spans="2:65" s="12" customFormat="1">
      <c r="B159" s="144"/>
      <c r="D159" s="141" t="s">
        <v>151</v>
      </c>
      <c r="E159" s="145" t="s">
        <v>3</v>
      </c>
      <c r="F159" s="146" t="s">
        <v>1168</v>
      </c>
      <c r="H159" s="147"/>
      <c r="L159" s="144"/>
      <c r="M159" s="148"/>
      <c r="T159" s="149"/>
      <c r="AT159" s="145" t="s">
        <v>151</v>
      </c>
      <c r="AU159" s="145" t="s">
        <v>79</v>
      </c>
      <c r="AV159" s="12" t="s">
        <v>79</v>
      </c>
      <c r="AW159" s="12" t="s">
        <v>32</v>
      </c>
      <c r="AX159" s="12" t="s">
        <v>70</v>
      </c>
      <c r="AY159" s="145" t="s">
        <v>140</v>
      </c>
    </row>
    <row r="160" spans="2:65" s="12" customFormat="1">
      <c r="B160" s="144"/>
      <c r="D160" s="141" t="s">
        <v>151</v>
      </c>
      <c r="E160" s="145" t="s">
        <v>3</v>
      </c>
      <c r="F160" s="146" t="s">
        <v>1169</v>
      </c>
      <c r="H160" s="147"/>
      <c r="L160" s="144"/>
      <c r="M160" s="148"/>
      <c r="T160" s="149"/>
      <c r="AT160" s="145" t="s">
        <v>151</v>
      </c>
      <c r="AU160" s="145" t="s">
        <v>79</v>
      </c>
      <c r="AV160" s="12" t="s">
        <v>79</v>
      </c>
      <c r="AW160" s="12" t="s">
        <v>32</v>
      </c>
      <c r="AX160" s="12" t="s">
        <v>70</v>
      </c>
      <c r="AY160" s="145" t="s">
        <v>140</v>
      </c>
    </row>
    <row r="161" spans="2:65" s="12" customFormat="1">
      <c r="B161" s="144"/>
      <c r="D161" s="141" t="s">
        <v>151</v>
      </c>
      <c r="E161" s="145" t="s">
        <v>3</v>
      </c>
      <c r="F161" s="146" t="s">
        <v>1170</v>
      </c>
      <c r="H161" s="147"/>
      <c r="L161" s="144"/>
      <c r="M161" s="148"/>
      <c r="T161" s="149"/>
      <c r="AT161" s="145" t="s">
        <v>151</v>
      </c>
      <c r="AU161" s="145" t="s">
        <v>79</v>
      </c>
      <c r="AV161" s="12" t="s">
        <v>79</v>
      </c>
      <c r="AW161" s="12" t="s">
        <v>32</v>
      </c>
      <c r="AX161" s="12" t="s">
        <v>70</v>
      </c>
      <c r="AY161" s="145" t="s">
        <v>140</v>
      </c>
    </row>
    <row r="162" spans="2:65" s="12" customFormat="1">
      <c r="B162" s="144"/>
      <c r="D162" s="141" t="s">
        <v>151</v>
      </c>
      <c r="E162" s="145" t="s">
        <v>3</v>
      </c>
      <c r="F162" s="146" t="s">
        <v>1171</v>
      </c>
      <c r="H162" s="147"/>
      <c r="L162" s="144"/>
      <c r="M162" s="148"/>
      <c r="T162" s="149"/>
      <c r="AT162" s="145" t="s">
        <v>151</v>
      </c>
      <c r="AU162" s="145" t="s">
        <v>79</v>
      </c>
      <c r="AV162" s="12" t="s">
        <v>79</v>
      </c>
      <c r="AW162" s="12" t="s">
        <v>32</v>
      </c>
      <c r="AX162" s="12" t="s">
        <v>70</v>
      </c>
      <c r="AY162" s="145" t="s">
        <v>140</v>
      </c>
    </row>
    <row r="163" spans="2:65" s="12" customFormat="1">
      <c r="B163" s="144"/>
      <c r="D163" s="141" t="s">
        <v>151</v>
      </c>
      <c r="E163" s="145" t="s">
        <v>3</v>
      </c>
      <c r="F163" s="146" t="s">
        <v>1172</v>
      </c>
      <c r="H163" s="147"/>
      <c r="L163" s="144"/>
      <c r="M163" s="148"/>
      <c r="T163" s="149"/>
      <c r="AT163" s="145" t="s">
        <v>151</v>
      </c>
      <c r="AU163" s="145" t="s">
        <v>79</v>
      </c>
      <c r="AV163" s="12" t="s">
        <v>79</v>
      </c>
      <c r="AW163" s="12" t="s">
        <v>32</v>
      </c>
      <c r="AX163" s="12" t="s">
        <v>70</v>
      </c>
      <c r="AY163" s="145" t="s">
        <v>140</v>
      </c>
    </row>
    <row r="164" spans="2:65" s="12" customFormat="1">
      <c r="B164" s="144"/>
      <c r="D164" s="141" t="s">
        <v>151</v>
      </c>
      <c r="E164" s="145" t="s">
        <v>3</v>
      </c>
      <c r="F164" s="146" t="s">
        <v>1173</v>
      </c>
      <c r="H164" s="147"/>
      <c r="L164" s="144"/>
      <c r="M164" s="148"/>
      <c r="T164" s="149"/>
      <c r="AT164" s="145" t="s">
        <v>151</v>
      </c>
      <c r="AU164" s="145" t="s">
        <v>79</v>
      </c>
      <c r="AV164" s="12" t="s">
        <v>79</v>
      </c>
      <c r="AW164" s="12" t="s">
        <v>32</v>
      </c>
      <c r="AX164" s="12" t="s">
        <v>70</v>
      </c>
      <c r="AY164" s="145" t="s">
        <v>140</v>
      </c>
    </row>
    <row r="165" spans="2:65" s="12" customFormat="1">
      <c r="B165" s="144"/>
      <c r="D165" s="141" t="s">
        <v>151</v>
      </c>
      <c r="E165" s="145" t="s">
        <v>3</v>
      </c>
      <c r="F165" s="146" t="s">
        <v>1174</v>
      </c>
      <c r="H165" s="147"/>
      <c r="L165" s="144"/>
      <c r="M165" s="148"/>
      <c r="T165" s="149"/>
      <c r="AT165" s="145" t="s">
        <v>151</v>
      </c>
      <c r="AU165" s="145" t="s">
        <v>79</v>
      </c>
      <c r="AV165" s="12" t="s">
        <v>79</v>
      </c>
      <c r="AW165" s="12" t="s">
        <v>32</v>
      </c>
      <c r="AX165" s="12" t="s">
        <v>70</v>
      </c>
      <c r="AY165" s="145" t="s">
        <v>140</v>
      </c>
    </row>
    <row r="166" spans="2:65" s="12" customFormat="1">
      <c r="B166" s="144"/>
      <c r="D166" s="141" t="s">
        <v>151</v>
      </c>
      <c r="E166" s="145" t="s">
        <v>3</v>
      </c>
      <c r="F166" s="146" t="s">
        <v>1175</v>
      </c>
      <c r="H166" s="147"/>
      <c r="L166" s="144"/>
      <c r="M166" s="148"/>
      <c r="T166" s="149"/>
      <c r="AT166" s="145" t="s">
        <v>151</v>
      </c>
      <c r="AU166" s="145" t="s">
        <v>79</v>
      </c>
      <c r="AV166" s="12" t="s">
        <v>79</v>
      </c>
      <c r="AW166" s="12" t="s">
        <v>32</v>
      </c>
      <c r="AX166" s="12" t="s">
        <v>70</v>
      </c>
      <c r="AY166" s="145" t="s">
        <v>140</v>
      </c>
    </row>
    <row r="167" spans="2:65" s="12" customFormat="1">
      <c r="B167" s="144"/>
      <c r="D167" s="141" t="s">
        <v>151</v>
      </c>
      <c r="E167" s="145" t="s">
        <v>3</v>
      </c>
      <c r="F167" s="146" t="s">
        <v>1176</v>
      </c>
      <c r="H167" s="147"/>
      <c r="L167" s="144"/>
      <c r="M167" s="148"/>
      <c r="T167" s="149"/>
      <c r="AT167" s="145" t="s">
        <v>151</v>
      </c>
      <c r="AU167" s="145" t="s">
        <v>79</v>
      </c>
      <c r="AV167" s="12" t="s">
        <v>79</v>
      </c>
      <c r="AW167" s="12" t="s">
        <v>32</v>
      </c>
      <c r="AX167" s="12" t="s">
        <v>70</v>
      </c>
      <c r="AY167" s="145" t="s">
        <v>140</v>
      </c>
    </row>
    <row r="168" spans="2:65" s="12" customFormat="1">
      <c r="B168" s="144"/>
      <c r="D168" s="141" t="s">
        <v>151</v>
      </c>
      <c r="E168" s="145" t="s">
        <v>3</v>
      </c>
      <c r="F168" s="146" t="s">
        <v>1177</v>
      </c>
      <c r="H168" s="147"/>
      <c r="L168" s="144"/>
      <c r="M168" s="148"/>
      <c r="T168" s="149"/>
      <c r="AT168" s="145" t="s">
        <v>151</v>
      </c>
      <c r="AU168" s="145" t="s">
        <v>79</v>
      </c>
      <c r="AV168" s="12" t="s">
        <v>79</v>
      </c>
      <c r="AW168" s="12" t="s">
        <v>32</v>
      </c>
      <c r="AX168" s="12" t="s">
        <v>70</v>
      </c>
      <c r="AY168" s="145" t="s">
        <v>140</v>
      </c>
    </row>
    <row r="169" spans="2:65" s="13" customFormat="1">
      <c r="B169" s="150"/>
      <c r="D169" s="141" t="s">
        <v>151</v>
      </c>
      <c r="E169" s="151" t="s">
        <v>3</v>
      </c>
      <c r="F169" s="152" t="s">
        <v>152</v>
      </c>
      <c r="H169" s="153"/>
      <c r="L169" s="150"/>
      <c r="M169" s="154"/>
      <c r="T169" s="155"/>
      <c r="AT169" s="151" t="s">
        <v>151</v>
      </c>
      <c r="AU169" s="151" t="s">
        <v>79</v>
      </c>
      <c r="AV169" s="13" t="s">
        <v>147</v>
      </c>
      <c r="AW169" s="13" t="s">
        <v>32</v>
      </c>
      <c r="AX169" s="13" t="s">
        <v>77</v>
      </c>
      <c r="AY169" s="151" t="s">
        <v>140</v>
      </c>
    </row>
    <row r="170" spans="2:65" s="1" customFormat="1" ht="24" customHeight="1">
      <c r="B170" s="127"/>
      <c r="C170" s="128" t="s">
        <v>9</v>
      </c>
      <c r="D170" s="128" t="s">
        <v>143</v>
      </c>
      <c r="E170" s="129" t="s">
        <v>1178</v>
      </c>
      <c r="F170" s="130" t="s">
        <v>1179</v>
      </c>
      <c r="G170" s="131" t="s">
        <v>350</v>
      </c>
      <c r="H170" s="132"/>
      <c r="I170" s="133"/>
      <c r="J170" s="133">
        <f>ROUND(I170*H170,2)</f>
        <v>0</v>
      </c>
      <c r="K170" s="134"/>
      <c r="L170" s="28"/>
      <c r="M170" s="135" t="s">
        <v>3</v>
      </c>
      <c r="N170" s="136" t="s">
        <v>41</v>
      </c>
      <c r="O170" s="137">
        <v>0.88600000000000001</v>
      </c>
      <c r="P170" s="137">
        <f>O170*H170</f>
        <v>0</v>
      </c>
      <c r="Q170" s="137">
        <v>0</v>
      </c>
      <c r="R170" s="137">
        <f>Q170*H170</f>
        <v>0</v>
      </c>
      <c r="S170" s="137">
        <v>0</v>
      </c>
      <c r="T170" s="138">
        <f>S170*H170</f>
        <v>0</v>
      </c>
      <c r="AR170" s="139" t="s">
        <v>221</v>
      </c>
      <c r="AT170" s="139" t="s">
        <v>143</v>
      </c>
      <c r="AU170" s="139" t="s">
        <v>79</v>
      </c>
      <c r="AY170" s="16" t="s">
        <v>140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6" t="s">
        <v>77</v>
      </c>
      <c r="BK170" s="140">
        <f>ROUND(I170*H170,2)</f>
        <v>0</v>
      </c>
      <c r="BL170" s="16" t="s">
        <v>221</v>
      </c>
      <c r="BM170" s="139" t="s">
        <v>1180</v>
      </c>
    </row>
    <row r="171" spans="2:65" s="1" customFormat="1" ht="27">
      <c r="B171" s="28"/>
      <c r="D171" s="141" t="s">
        <v>149</v>
      </c>
      <c r="F171" s="142" t="s">
        <v>1181</v>
      </c>
      <c r="L171" s="28"/>
      <c r="M171" s="143"/>
      <c r="T171" s="49"/>
      <c r="AT171" s="16" t="s">
        <v>149</v>
      </c>
      <c r="AU171" s="16" t="s">
        <v>79</v>
      </c>
    </row>
    <row r="172" spans="2:65" s="12" customFormat="1">
      <c r="B172" s="144"/>
      <c r="D172" s="141" t="s">
        <v>151</v>
      </c>
      <c r="E172" s="145" t="s">
        <v>3</v>
      </c>
      <c r="F172" s="146" t="s">
        <v>1182</v>
      </c>
      <c r="H172" s="147"/>
      <c r="L172" s="144"/>
      <c r="M172" s="148"/>
      <c r="T172" s="149"/>
      <c r="AT172" s="145" t="s">
        <v>151</v>
      </c>
      <c r="AU172" s="145" t="s">
        <v>79</v>
      </c>
      <c r="AV172" s="12" t="s">
        <v>79</v>
      </c>
      <c r="AW172" s="12" t="s">
        <v>32</v>
      </c>
      <c r="AX172" s="12" t="s">
        <v>70</v>
      </c>
      <c r="AY172" s="145" t="s">
        <v>140</v>
      </c>
    </row>
    <row r="173" spans="2:65" s="12" customFormat="1">
      <c r="B173" s="144"/>
      <c r="D173" s="141" t="s">
        <v>151</v>
      </c>
      <c r="E173" s="145" t="s">
        <v>3</v>
      </c>
      <c r="F173" s="146" t="s">
        <v>1183</v>
      </c>
      <c r="H173" s="147"/>
      <c r="L173" s="144"/>
      <c r="M173" s="148"/>
      <c r="T173" s="149"/>
      <c r="AT173" s="145" t="s">
        <v>151</v>
      </c>
      <c r="AU173" s="145" t="s">
        <v>79</v>
      </c>
      <c r="AV173" s="12" t="s">
        <v>79</v>
      </c>
      <c r="AW173" s="12" t="s">
        <v>32</v>
      </c>
      <c r="AX173" s="12" t="s">
        <v>70</v>
      </c>
      <c r="AY173" s="145" t="s">
        <v>140</v>
      </c>
    </row>
    <row r="174" spans="2:65" s="12" customFormat="1">
      <c r="B174" s="144"/>
      <c r="D174" s="141" t="s">
        <v>151</v>
      </c>
      <c r="E174" s="145" t="s">
        <v>3</v>
      </c>
      <c r="F174" s="146" t="s">
        <v>1184</v>
      </c>
      <c r="H174" s="147"/>
      <c r="L174" s="144"/>
      <c r="M174" s="148"/>
      <c r="T174" s="149"/>
      <c r="AT174" s="145" t="s">
        <v>151</v>
      </c>
      <c r="AU174" s="145" t="s">
        <v>79</v>
      </c>
      <c r="AV174" s="12" t="s">
        <v>79</v>
      </c>
      <c r="AW174" s="12" t="s">
        <v>32</v>
      </c>
      <c r="AX174" s="12" t="s">
        <v>70</v>
      </c>
      <c r="AY174" s="145" t="s">
        <v>140</v>
      </c>
    </row>
    <row r="175" spans="2:65" s="12" customFormat="1">
      <c r="B175" s="144"/>
      <c r="D175" s="141" t="s">
        <v>151</v>
      </c>
      <c r="E175" s="145" t="s">
        <v>3</v>
      </c>
      <c r="F175" s="146" t="s">
        <v>1185</v>
      </c>
      <c r="H175" s="147"/>
      <c r="L175" s="144"/>
      <c r="M175" s="148"/>
      <c r="T175" s="149"/>
      <c r="AT175" s="145" t="s">
        <v>151</v>
      </c>
      <c r="AU175" s="145" t="s">
        <v>79</v>
      </c>
      <c r="AV175" s="12" t="s">
        <v>79</v>
      </c>
      <c r="AW175" s="12" t="s">
        <v>32</v>
      </c>
      <c r="AX175" s="12" t="s">
        <v>70</v>
      </c>
      <c r="AY175" s="145" t="s">
        <v>140</v>
      </c>
    </row>
    <row r="176" spans="2:65" s="12" customFormat="1">
      <c r="B176" s="144"/>
      <c r="D176" s="141" t="s">
        <v>151</v>
      </c>
      <c r="E176" s="145" t="s">
        <v>3</v>
      </c>
      <c r="F176" s="146" t="s">
        <v>1186</v>
      </c>
      <c r="H176" s="147"/>
      <c r="L176" s="144"/>
      <c r="M176" s="148"/>
      <c r="T176" s="149"/>
      <c r="AT176" s="145" t="s">
        <v>151</v>
      </c>
      <c r="AU176" s="145" t="s">
        <v>79</v>
      </c>
      <c r="AV176" s="12" t="s">
        <v>79</v>
      </c>
      <c r="AW176" s="12" t="s">
        <v>32</v>
      </c>
      <c r="AX176" s="12" t="s">
        <v>70</v>
      </c>
      <c r="AY176" s="145" t="s">
        <v>140</v>
      </c>
    </row>
    <row r="177" spans="2:65" s="12" customFormat="1">
      <c r="B177" s="144"/>
      <c r="D177" s="141" t="s">
        <v>151</v>
      </c>
      <c r="E177" s="145" t="s">
        <v>3</v>
      </c>
      <c r="F177" s="146" t="s">
        <v>1187</v>
      </c>
      <c r="H177" s="147"/>
      <c r="L177" s="144"/>
      <c r="M177" s="148"/>
      <c r="T177" s="149"/>
      <c r="AT177" s="145" t="s">
        <v>151</v>
      </c>
      <c r="AU177" s="145" t="s">
        <v>79</v>
      </c>
      <c r="AV177" s="12" t="s">
        <v>79</v>
      </c>
      <c r="AW177" s="12" t="s">
        <v>32</v>
      </c>
      <c r="AX177" s="12" t="s">
        <v>70</v>
      </c>
      <c r="AY177" s="145" t="s">
        <v>140</v>
      </c>
    </row>
    <row r="178" spans="2:65" s="12" customFormat="1">
      <c r="B178" s="144"/>
      <c r="D178" s="141" t="s">
        <v>151</v>
      </c>
      <c r="E178" s="145" t="s">
        <v>3</v>
      </c>
      <c r="F178" s="146" t="s">
        <v>1188</v>
      </c>
      <c r="H178" s="147"/>
      <c r="L178" s="144"/>
      <c r="M178" s="148"/>
      <c r="T178" s="149"/>
      <c r="AT178" s="145" t="s">
        <v>151</v>
      </c>
      <c r="AU178" s="145" t="s">
        <v>79</v>
      </c>
      <c r="AV178" s="12" t="s">
        <v>79</v>
      </c>
      <c r="AW178" s="12" t="s">
        <v>32</v>
      </c>
      <c r="AX178" s="12" t="s">
        <v>70</v>
      </c>
      <c r="AY178" s="145" t="s">
        <v>140</v>
      </c>
    </row>
    <row r="179" spans="2:65" s="12" customFormat="1">
      <c r="B179" s="144"/>
      <c r="D179" s="141" t="s">
        <v>151</v>
      </c>
      <c r="E179" s="145" t="s">
        <v>3</v>
      </c>
      <c r="F179" s="146" t="s">
        <v>1189</v>
      </c>
      <c r="H179" s="147"/>
      <c r="L179" s="144"/>
      <c r="M179" s="148"/>
      <c r="T179" s="149"/>
      <c r="AT179" s="145" t="s">
        <v>151</v>
      </c>
      <c r="AU179" s="145" t="s">
        <v>79</v>
      </c>
      <c r="AV179" s="12" t="s">
        <v>79</v>
      </c>
      <c r="AW179" s="12" t="s">
        <v>32</v>
      </c>
      <c r="AX179" s="12" t="s">
        <v>70</v>
      </c>
      <c r="AY179" s="145" t="s">
        <v>140</v>
      </c>
    </row>
    <row r="180" spans="2:65" s="12" customFormat="1">
      <c r="B180" s="144"/>
      <c r="D180" s="141" t="s">
        <v>151</v>
      </c>
      <c r="E180" s="145" t="s">
        <v>3</v>
      </c>
      <c r="F180" s="146" t="s">
        <v>1190</v>
      </c>
      <c r="H180" s="147"/>
      <c r="L180" s="144"/>
      <c r="M180" s="148"/>
      <c r="T180" s="149"/>
      <c r="AT180" s="145" t="s">
        <v>151</v>
      </c>
      <c r="AU180" s="145" t="s">
        <v>79</v>
      </c>
      <c r="AV180" s="12" t="s">
        <v>79</v>
      </c>
      <c r="AW180" s="12" t="s">
        <v>32</v>
      </c>
      <c r="AX180" s="12" t="s">
        <v>70</v>
      </c>
      <c r="AY180" s="145" t="s">
        <v>140</v>
      </c>
    </row>
    <row r="181" spans="2:65" s="12" customFormat="1">
      <c r="B181" s="144"/>
      <c r="D181" s="141" t="s">
        <v>151</v>
      </c>
      <c r="E181" s="145" t="s">
        <v>3</v>
      </c>
      <c r="F181" s="146" t="s">
        <v>1191</v>
      </c>
      <c r="H181" s="147"/>
      <c r="L181" s="144"/>
      <c r="M181" s="148"/>
      <c r="T181" s="149"/>
      <c r="AT181" s="145" t="s">
        <v>151</v>
      </c>
      <c r="AU181" s="145" t="s">
        <v>79</v>
      </c>
      <c r="AV181" s="12" t="s">
        <v>79</v>
      </c>
      <c r="AW181" s="12" t="s">
        <v>32</v>
      </c>
      <c r="AX181" s="12" t="s">
        <v>70</v>
      </c>
      <c r="AY181" s="145" t="s">
        <v>140</v>
      </c>
    </row>
    <row r="182" spans="2:65" s="12" customFormat="1">
      <c r="B182" s="144"/>
      <c r="D182" s="141" t="s">
        <v>151</v>
      </c>
      <c r="E182" s="145" t="s">
        <v>3</v>
      </c>
      <c r="F182" s="146" t="s">
        <v>1192</v>
      </c>
      <c r="H182" s="147"/>
      <c r="L182" s="144"/>
      <c r="M182" s="148"/>
      <c r="T182" s="149"/>
      <c r="AT182" s="145" t="s">
        <v>151</v>
      </c>
      <c r="AU182" s="145" t="s">
        <v>79</v>
      </c>
      <c r="AV182" s="12" t="s">
        <v>79</v>
      </c>
      <c r="AW182" s="12" t="s">
        <v>32</v>
      </c>
      <c r="AX182" s="12" t="s">
        <v>70</v>
      </c>
      <c r="AY182" s="145" t="s">
        <v>140</v>
      </c>
    </row>
    <row r="183" spans="2:65" s="12" customFormat="1">
      <c r="B183" s="144"/>
      <c r="D183" s="141" t="s">
        <v>151</v>
      </c>
      <c r="E183" s="145" t="s">
        <v>3</v>
      </c>
      <c r="F183" s="146" t="s">
        <v>1193</v>
      </c>
      <c r="H183" s="147"/>
      <c r="L183" s="144"/>
      <c r="M183" s="148"/>
      <c r="T183" s="149"/>
      <c r="AT183" s="145" t="s">
        <v>151</v>
      </c>
      <c r="AU183" s="145" t="s">
        <v>79</v>
      </c>
      <c r="AV183" s="12" t="s">
        <v>79</v>
      </c>
      <c r="AW183" s="12" t="s">
        <v>32</v>
      </c>
      <c r="AX183" s="12" t="s">
        <v>70</v>
      </c>
      <c r="AY183" s="145" t="s">
        <v>140</v>
      </c>
    </row>
    <row r="184" spans="2:65" s="12" customFormat="1">
      <c r="B184" s="144"/>
      <c r="D184" s="141" t="s">
        <v>151</v>
      </c>
      <c r="E184" s="145" t="s">
        <v>3</v>
      </c>
      <c r="F184" s="146" t="s">
        <v>1194</v>
      </c>
      <c r="H184" s="147"/>
      <c r="L184" s="144"/>
      <c r="M184" s="148"/>
      <c r="T184" s="149"/>
      <c r="AT184" s="145" t="s">
        <v>151</v>
      </c>
      <c r="AU184" s="145" t="s">
        <v>79</v>
      </c>
      <c r="AV184" s="12" t="s">
        <v>79</v>
      </c>
      <c r="AW184" s="12" t="s">
        <v>32</v>
      </c>
      <c r="AX184" s="12" t="s">
        <v>70</v>
      </c>
      <c r="AY184" s="145" t="s">
        <v>140</v>
      </c>
    </row>
    <row r="185" spans="2:65" s="12" customFormat="1">
      <c r="B185" s="144"/>
      <c r="D185" s="141" t="s">
        <v>151</v>
      </c>
      <c r="E185" s="145" t="s">
        <v>3</v>
      </c>
      <c r="F185" s="146" t="s">
        <v>1195</v>
      </c>
      <c r="H185" s="147"/>
      <c r="L185" s="144"/>
      <c r="M185" s="148"/>
      <c r="T185" s="149"/>
      <c r="AT185" s="145" t="s">
        <v>151</v>
      </c>
      <c r="AU185" s="145" t="s">
        <v>79</v>
      </c>
      <c r="AV185" s="12" t="s">
        <v>79</v>
      </c>
      <c r="AW185" s="12" t="s">
        <v>32</v>
      </c>
      <c r="AX185" s="12" t="s">
        <v>70</v>
      </c>
      <c r="AY185" s="145" t="s">
        <v>140</v>
      </c>
    </row>
    <row r="186" spans="2:65" s="12" customFormat="1">
      <c r="B186" s="144"/>
      <c r="D186" s="141" t="s">
        <v>151</v>
      </c>
      <c r="E186" s="145" t="s">
        <v>3</v>
      </c>
      <c r="F186" s="146" t="s">
        <v>1196</v>
      </c>
      <c r="H186" s="147"/>
      <c r="L186" s="144"/>
      <c r="M186" s="148"/>
      <c r="T186" s="149"/>
      <c r="AT186" s="145" t="s">
        <v>151</v>
      </c>
      <c r="AU186" s="145" t="s">
        <v>79</v>
      </c>
      <c r="AV186" s="12" t="s">
        <v>79</v>
      </c>
      <c r="AW186" s="12" t="s">
        <v>32</v>
      </c>
      <c r="AX186" s="12" t="s">
        <v>70</v>
      </c>
      <c r="AY186" s="145" t="s">
        <v>140</v>
      </c>
    </row>
    <row r="187" spans="2:65" s="12" customFormat="1">
      <c r="B187" s="144"/>
      <c r="D187" s="141" t="s">
        <v>151</v>
      </c>
      <c r="E187" s="145" t="s">
        <v>3</v>
      </c>
      <c r="F187" s="146" t="s">
        <v>1197</v>
      </c>
      <c r="H187" s="147"/>
      <c r="L187" s="144"/>
      <c r="M187" s="148"/>
      <c r="T187" s="149"/>
      <c r="AT187" s="145" t="s">
        <v>151</v>
      </c>
      <c r="AU187" s="145" t="s">
        <v>79</v>
      </c>
      <c r="AV187" s="12" t="s">
        <v>79</v>
      </c>
      <c r="AW187" s="12" t="s">
        <v>32</v>
      </c>
      <c r="AX187" s="12" t="s">
        <v>70</v>
      </c>
      <c r="AY187" s="145" t="s">
        <v>140</v>
      </c>
    </row>
    <row r="188" spans="2:65" s="13" customFormat="1">
      <c r="B188" s="150"/>
      <c r="D188" s="141" t="s">
        <v>151</v>
      </c>
      <c r="E188" s="151" t="s">
        <v>3</v>
      </c>
      <c r="F188" s="152" t="s">
        <v>152</v>
      </c>
      <c r="H188" s="153"/>
      <c r="L188" s="150"/>
      <c r="M188" s="154"/>
      <c r="T188" s="155"/>
      <c r="AT188" s="151" t="s">
        <v>151</v>
      </c>
      <c r="AU188" s="151" t="s">
        <v>79</v>
      </c>
      <c r="AV188" s="13" t="s">
        <v>147</v>
      </c>
      <c r="AW188" s="13" t="s">
        <v>32</v>
      </c>
      <c r="AX188" s="13" t="s">
        <v>77</v>
      </c>
      <c r="AY188" s="151" t="s">
        <v>140</v>
      </c>
    </row>
    <row r="189" spans="2:65" s="1" customFormat="1" ht="24" customHeight="1">
      <c r="B189" s="127"/>
      <c r="C189" s="128" t="s">
        <v>221</v>
      </c>
      <c r="D189" s="128" t="s">
        <v>143</v>
      </c>
      <c r="E189" s="129" t="s">
        <v>1198</v>
      </c>
      <c r="F189" s="130" t="s">
        <v>1199</v>
      </c>
      <c r="G189" s="131" t="s">
        <v>350</v>
      </c>
      <c r="H189" s="132"/>
      <c r="I189" s="133"/>
      <c r="J189" s="133">
        <f>ROUND(I189*H189,2)</f>
        <v>0</v>
      </c>
      <c r="K189" s="134"/>
      <c r="L189" s="28"/>
      <c r="M189" s="135" t="s">
        <v>3</v>
      </c>
      <c r="N189" s="136" t="s">
        <v>41</v>
      </c>
      <c r="O189" s="137">
        <v>1.026</v>
      </c>
      <c r="P189" s="137">
        <f>O189*H189</f>
        <v>0</v>
      </c>
      <c r="Q189" s="137">
        <v>0</v>
      </c>
      <c r="R189" s="137">
        <f>Q189*H189</f>
        <v>0</v>
      </c>
      <c r="S189" s="137">
        <v>0</v>
      </c>
      <c r="T189" s="138">
        <f>S189*H189</f>
        <v>0</v>
      </c>
      <c r="AR189" s="139" t="s">
        <v>221</v>
      </c>
      <c r="AT189" s="139" t="s">
        <v>143</v>
      </c>
      <c r="AU189" s="139" t="s">
        <v>79</v>
      </c>
      <c r="AY189" s="16" t="s">
        <v>140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6" t="s">
        <v>77</v>
      </c>
      <c r="BK189" s="140">
        <f>ROUND(I189*H189,2)</f>
        <v>0</v>
      </c>
      <c r="BL189" s="16" t="s">
        <v>221</v>
      </c>
      <c r="BM189" s="139" t="s">
        <v>1200</v>
      </c>
    </row>
    <row r="190" spans="2:65" s="1" customFormat="1" ht="27">
      <c r="B190" s="28"/>
      <c r="D190" s="141" t="s">
        <v>149</v>
      </c>
      <c r="F190" s="142" t="s">
        <v>1201</v>
      </c>
      <c r="L190" s="28"/>
      <c r="M190" s="143"/>
      <c r="T190" s="49"/>
      <c r="AT190" s="16" t="s">
        <v>149</v>
      </c>
      <c r="AU190" s="16" t="s">
        <v>79</v>
      </c>
    </row>
    <row r="191" spans="2:65" s="12" customFormat="1">
      <c r="B191" s="144"/>
      <c r="D191" s="141" t="s">
        <v>151</v>
      </c>
      <c r="E191" s="145" t="s">
        <v>3</v>
      </c>
      <c r="F191" s="146" t="s">
        <v>1202</v>
      </c>
      <c r="H191" s="147"/>
      <c r="L191" s="144"/>
      <c r="M191" s="148"/>
      <c r="T191" s="149"/>
      <c r="AT191" s="145" t="s">
        <v>151</v>
      </c>
      <c r="AU191" s="145" t="s">
        <v>79</v>
      </c>
      <c r="AV191" s="12" t="s">
        <v>79</v>
      </c>
      <c r="AW191" s="12" t="s">
        <v>32</v>
      </c>
      <c r="AX191" s="12" t="s">
        <v>70</v>
      </c>
      <c r="AY191" s="145" t="s">
        <v>140</v>
      </c>
    </row>
    <row r="192" spans="2:65" s="12" customFormat="1">
      <c r="B192" s="144"/>
      <c r="D192" s="141" t="s">
        <v>151</v>
      </c>
      <c r="E192" s="145" t="s">
        <v>3</v>
      </c>
      <c r="F192" s="146" t="s">
        <v>1203</v>
      </c>
      <c r="H192" s="147"/>
      <c r="L192" s="144"/>
      <c r="M192" s="148"/>
      <c r="T192" s="149"/>
      <c r="AT192" s="145" t="s">
        <v>151</v>
      </c>
      <c r="AU192" s="145" t="s">
        <v>79</v>
      </c>
      <c r="AV192" s="12" t="s">
        <v>79</v>
      </c>
      <c r="AW192" s="12" t="s">
        <v>32</v>
      </c>
      <c r="AX192" s="12" t="s">
        <v>70</v>
      </c>
      <c r="AY192" s="145" t="s">
        <v>140</v>
      </c>
    </row>
    <row r="193" spans="2:65" s="12" customFormat="1">
      <c r="B193" s="144"/>
      <c r="D193" s="141" t="s">
        <v>151</v>
      </c>
      <c r="E193" s="145" t="s">
        <v>3</v>
      </c>
      <c r="F193" s="146" t="s">
        <v>1204</v>
      </c>
      <c r="H193" s="147"/>
      <c r="L193" s="144"/>
      <c r="M193" s="148"/>
      <c r="T193" s="149"/>
      <c r="AT193" s="145" t="s">
        <v>151</v>
      </c>
      <c r="AU193" s="145" t="s">
        <v>79</v>
      </c>
      <c r="AV193" s="12" t="s">
        <v>79</v>
      </c>
      <c r="AW193" s="12" t="s">
        <v>32</v>
      </c>
      <c r="AX193" s="12" t="s">
        <v>70</v>
      </c>
      <c r="AY193" s="145" t="s">
        <v>140</v>
      </c>
    </row>
    <row r="194" spans="2:65" s="12" customFormat="1">
      <c r="B194" s="144"/>
      <c r="D194" s="141" t="s">
        <v>151</v>
      </c>
      <c r="E194" s="145" t="s">
        <v>3</v>
      </c>
      <c r="F194" s="146" t="s">
        <v>1205</v>
      </c>
      <c r="H194" s="147"/>
      <c r="L194" s="144"/>
      <c r="M194" s="148"/>
      <c r="T194" s="149"/>
      <c r="AT194" s="145" t="s">
        <v>151</v>
      </c>
      <c r="AU194" s="145" t="s">
        <v>79</v>
      </c>
      <c r="AV194" s="12" t="s">
        <v>79</v>
      </c>
      <c r="AW194" s="12" t="s">
        <v>32</v>
      </c>
      <c r="AX194" s="12" t="s">
        <v>70</v>
      </c>
      <c r="AY194" s="145" t="s">
        <v>140</v>
      </c>
    </row>
    <row r="195" spans="2:65" s="12" customFormat="1">
      <c r="B195" s="144"/>
      <c r="D195" s="141" t="s">
        <v>151</v>
      </c>
      <c r="E195" s="145" t="s">
        <v>3</v>
      </c>
      <c r="F195" s="146" t="s">
        <v>1206</v>
      </c>
      <c r="H195" s="147"/>
      <c r="L195" s="144"/>
      <c r="M195" s="148"/>
      <c r="T195" s="149"/>
      <c r="AT195" s="145" t="s">
        <v>151</v>
      </c>
      <c r="AU195" s="145" t="s">
        <v>79</v>
      </c>
      <c r="AV195" s="12" t="s">
        <v>79</v>
      </c>
      <c r="AW195" s="12" t="s">
        <v>32</v>
      </c>
      <c r="AX195" s="12" t="s">
        <v>70</v>
      </c>
      <c r="AY195" s="145" t="s">
        <v>140</v>
      </c>
    </row>
    <row r="196" spans="2:65" s="12" customFormat="1">
      <c r="B196" s="144"/>
      <c r="D196" s="141" t="s">
        <v>151</v>
      </c>
      <c r="E196" s="145" t="s">
        <v>3</v>
      </c>
      <c r="F196" s="146" t="s">
        <v>1207</v>
      </c>
      <c r="H196" s="147"/>
      <c r="L196" s="144"/>
      <c r="M196" s="148"/>
      <c r="T196" s="149"/>
      <c r="AT196" s="145" t="s">
        <v>151</v>
      </c>
      <c r="AU196" s="145" t="s">
        <v>79</v>
      </c>
      <c r="AV196" s="12" t="s">
        <v>79</v>
      </c>
      <c r="AW196" s="12" t="s">
        <v>32</v>
      </c>
      <c r="AX196" s="12" t="s">
        <v>70</v>
      </c>
      <c r="AY196" s="145" t="s">
        <v>140</v>
      </c>
    </row>
    <row r="197" spans="2:65" s="12" customFormat="1">
      <c r="B197" s="144"/>
      <c r="D197" s="141" t="s">
        <v>151</v>
      </c>
      <c r="E197" s="145" t="s">
        <v>3</v>
      </c>
      <c r="F197" s="146" t="s">
        <v>1208</v>
      </c>
      <c r="H197" s="147"/>
      <c r="L197" s="144"/>
      <c r="M197" s="148"/>
      <c r="T197" s="149"/>
      <c r="AT197" s="145" t="s">
        <v>151</v>
      </c>
      <c r="AU197" s="145" t="s">
        <v>79</v>
      </c>
      <c r="AV197" s="12" t="s">
        <v>79</v>
      </c>
      <c r="AW197" s="12" t="s">
        <v>32</v>
      </c>
      <c r="AX197" s="12" t="s">
        <v>70</v>
      </c>
      <c r="AY197" s="145" t="s">
        <v>140</v>
      </c>
    </row>
    <row r="198" spans="2:65" s="13" customFormat="1">
      <c r="B198" s="150"/>
      <c r="D198" s="141" t="s">
        <v>151</v>
      </c>
      <c r="E198" s="151" t="s">
        <v>3</v>
      </c>
      <c r="F198" s="152" t="s">
        <v>152</v>
      </c>
      <c r="H198" s="153"/>
      <c r="L198" s="150"/>
      <c r="M198" s="154"/>
      <c r="T198" s="155"/>
      <c r="AT198" s="151" t="s">
        <v>151</v>
      </c>
      <c r="AU198" s="151" t="s">
        <v>79</v>
      </c>
      <c r="AV198" s="13" t="s">
        <v>147</v>
      </c>
      <c r="AW198" s="13" t="s">
        <v>32</v>
      </c>
      <c r="AX198" s="13" t="s">
        <v>77</v>
      </c>
      <c r="AY198" s="151" t="s">
        <v>140</v>
      </c>
    </row>
    <row r="199" spans="2:65" s="1" customFormat="1" ht="16.5" customHeight="1">
      <c r="B199" s="127"/>
      <c r="C199" s="156" t="s">
        <v>224</v>
      </c>
      <c r="D199" s="156" t="s">
        <v>359</v>
      </c>
      <c r="E199" s="157" t="s">
        <v>1209</v>
      </c>
      <c r="F199" s="158" t="s">
        <v>1210</v>
      </c>
      <c r="G199" s="159" t="s">
        <v>146</v>
      </c>
      <c r="H199" s="160"/>
      <c r="I199" s="161"/>
      <c r="J199" s="161">
        <f>ROUND(I199*H199,2)</f>
        <v>0</v>
      </c>
      <c r="K199" s="162"/>
      <c r="L199" s="163"/>
      <c r="M199" s="164" t="s">
        <v>3</v>
      </c>
      <c r="N199" s="165" t="s">
        <v>41</v>
      </c>
      <c r="O199" s="137">
        <v>0</v>
      </c>
      <c r="P199" s="137">
        <f>O199*H199</f>
        <v>0</v>
      </c>
      <c r="Q199" s="137">
        <v>0</v>
      </c>
      <c r="R199" s="137">
        <f>Q199*H199</f>
        <v>0</v>
      </c>
      <c r="S199" s="137">
        <v>0</v>
      </c>
      <c r="T199" s="138">
        <f>S199*H199</f>
        <v>0</v>
      </c>
      <c r="AR199" s="139" t="s">
        <v>274</v>
      </c>
      <c r="AT199" s="139" t="s">
        <v>359</v>
      </c>
      <c r="AU199" s="139" t="s">
        <v>79</v>
      </c>
      <c r="AY199" s="16" t="s">
        <v>140</v>
      </c>
      <c r="BE199" s="140">
        <f>IF(N199="základní",J199,0)</f>
        <v>0</v>
      </c>
      <c r="BF199" s="140">
        <f>IF(N199="snížená",J199,0)</f>
        <v>0</v>
      </c>
      <c r="BG199" s="140">
        <f>IF(N199="zákl. přenesená",J199,0)</f>
        <v>0</v>
      </c>
      <c r="BH199" s="140">
        <f>IF(N199="sníž. přenesená",J199,0)</f>
        <v>0</v>
      </c>
      <c r="BI199" s="140">
        <f>IF(N199="nulová",J199,0)</f>
        <v>0</v>
      </c>
      <c r="BJ199" s="16" t="s">
        <v>77</v>
      </c>
      <c r="BK199" s="140">
        <f>ROUND(I199*H199,2)</f>
        <v>0</v>
      </c>
      <c r="BL199" s="16" t="s">
        <v>221</v>
      </c>
      <c r="BM199" s="139" t="s">
        <v>1211</v>
      </c>
    </row>
    <row r="200" spans="2:65" s="1" customFormat="1">
      <c r="B200" s="28"/>
      <c r="D200" s="141" t="s">
        <v>149</v>
      </c>
      <c r="F200" s="142" t="s">
        <v>1210</v>
      </c>
      <c r="L200" s="28"/>
      <c r="M200" s="143"/>
      <c r="T200" s="49"/>
      <c r="AT200" s="16" t="s">
        <v>149</v>
      </c>
      <c r="AU200" s="16" t="s">
        <v>79</v>
      </c>
    </row>
    <row r="201" spans="2:65" s="12" customFormat="1">
      <c r="B201" s="144"/>
      <c r="D201" s="141" t="s">
        <v>151</v>
      </c>
      <c r="E201" s="145" t="s">
        <v>3</v>
      </c>
      <c r="F201" s="146" t="s">
        <v>1212</v>
      </c>
      <c r="H201" s="147"/>
      <c r="L201" s="144"/>
      <c r="M201" s="148"/>
      <c r="T201" s="149"/>
      <c r="AT201" s="145" t="s">
        <v>151</v>
      </c>
      <c r="AU201" s="145" t="s">
        <v>79</v>
      </c>
      <c r="AV201" s="12" t="s">
        <v>79</v>
      </c>
      <c r="AW201" s="12" t="s">
        <v>32</v>
      </c>
      <c r="AX201" s="12" t="s">
        <v>70</v>
      </c>
      <c r="AY201" s="145" t="s">
        <v>140</v>
      </c>
    </row>
    <row r="202" spans="2:65" s="13" customFormat="1">
      <c r="B202" s="150"/>
      <c r="D202" s="141" t="s">
        <v>151</v>
      </c>
      <c r="E202" s="151" t="s">
        <v>3</v>
      </c>
      <c r="F202" s="152" t="s">
        <v>152</v>
      </c>
      <c r="H202" s="153"/>
      <c r="L202" s="150"/>
      <c r="M202" s="154"/>
      <c r="T202" s="155"/>
      <c r="AT202" s="151" t="s">
        <v>151</v>
      </c>
      <c r="AU202" s="151" t="s">
        <v>79</v>
      </c>
      <c r="AV202" s="13" t="s">
        <v>147</v>
      </c>
      <c r="AW202" s="13" t="s">
        <v>32</v>
      </c>
      <c r="AX202" s="13" t="s">
        <v>77</v>
      </c>
      <c r="AY202" s="151" t="s">
        <v>140</v>
      </c>
    </row>
    <row r="203" spans="2:65" s="1" customFormat="1" ht="24" customHeight="1">
      <c r="B203" s="127"/>
      <c r="C203" s="128" t="s">
        <v>228</v>
      </c>
      <c r="D203" s="128" t="s">
        <v>143</v>
      </c>
      <c r="E203" s="129" t="s">
        <v>1213</v>
      </c>
      <c r="F203" s="130" t="s">
        <v>1214</v>
      </c>
      <c r="G203" s="131" t="s">
        <v>156</v>
      </c>
      <c r="H203" s="132"/>
      <c r="I203" s="133"/>
      <c r="J203" s="133">
        <f>ROUND(I203*H203,2)</f>
        <v>0</v>
      </c>
      <c r="K203" s="134"/>
      <c r="L203" s="28"/>
      <c r="M203" s="135" t="s">
        <v>3</v>
      </c>
      <c r="N203" s="136" t="s">
        <v>41</v>
      </c>
      <c r="O203" s="137">
        <v>0.41599999999999998</v>
      </c>
      <c r="P203" s="137">
        <f>O203*H203</f>
        <v>0</v>
      </c>
      <c r="Q203" s="137">
        <v>0</v>
      </c>
      <c r="R203" s="137">
        <f>Q203*H203</f>
        <v>0</v>
      </c>
      <c r="S203" s="137">
        <v>0</v>
      </c>
      <c r="T203" s="138">
        <f>S203*H203</f>
        <v>0</v>
      </c>
      <c r="AR203" s="139" t="s">
        <v>221</v>
      </c>
      <c r="AT203" s="139" t="s">
        <v>143</v>
      </c>
      <c r="AU203" s="139" t="s">
        <v>79</v>
      </c>
      <c r="AY203" s="16" t="s">
        <v>140</v>
      </c>
      <c r="BE203" s="140">
        <f>IF(N203="základní",J203,0)</f>
        <v>0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6" t="s">
        <v>77</v>
      </c>
      <c r="BK203" s="140">
        <f>ROUND(I203*H203,2)</f>
        <v>0</v>
      </c>
      <c r="BL203" s="16" t="s">
        <v>221</v>
      </c>
      <c r="BM203" s="139" t="s">
        <v>1215</v>
      </c>
    </row>
    <row r="204" spans="2:65" s="1" customFormat="1" ht="27">
      <c r="B204" s="28"/>
      <c r="D204" s="141" t="s">
        <v>149</v>
      </c>
      <c r="F204" s="142" t="s">
        <v>1216</v>
      </c>
      <c r="L204" s="28"/>
      <c r="M204" s="143"/>
      <c r="T204" s="49"/>
      <c r="AT204" s="16" t="s">
        <v>149</v>
      </c>
      <c r="AU204" s="16" t="s">
        <v>79</v>
      </c>
    </row>
    <row r="205" spans="2:65" s="12" customFormat="1">
      <c r="B205" s="144"/>
      <c r="D205" s="141" t="s">
        <v>151</v>
      </c>
      <c r="E205" s="145" t="s">
        <v>3</v>
      </c>
      <c r="F205" s="146" t="s">
        <v>1217</v>
      </c>
      <c r="H205" s="147"/>
      <c r="L205" s="144"/>
      <c r="M205" s="148"/>
      <c r="T205" s="149"/>
      <c r="AT205" s="145" t="s">
        <v>151</v>
      </c>
      <c r="AU205" s="145" t="s">
        <v>79</v>
      </c>
      <c r="AV205" s="12" t="s">
        <v>79</v>
      </c>
      <c r="AW205" s="12" t="s">
        <v>32</v>
      </c>
      <c r="AX205" s="12" t="s">
        <v>70</v>
      </c>
      <c r="AY205" s="145" t="s">
        <v>140</v>
      </c>
    </row>
    <row r="206" spans="2:65" s="13" customFormat="1">
      <c r="B206" s="150"/>
      <c r="D206" s="141" t="s">
        <v>151</v>
      </c>
      <c r="E206" s="151" t="s">
        <v>3</v>
      </c>
      <c r="F206" s="152" t="s">
        <v>152</v>
      </c>
      <c r="H206" s="153"/>
      <c r="L206" s="150"/>
      <c r="M206" s="154"/>
      <c r="T206" s="155"/>
      <c r="AT206" s="151" t="s">
        <v>151</v>
      </c>
      <c r="AU206" s="151" t="s">
        <v>79</v>
      </c>
      <c r="AV206" s="13" t="s">
        <v>147</v>
      </c>
      <c r="AW206" s="13" t="s">
        <v>32</v>
      </c>
      <c r="AX206" s="13" t="s">
        <v>77</v>
      </c>
      <c r="AY206" s="151" t="s">
        <v>140</v>
      </c>
    </row>
    <row r="207" spans="2:65" s="1" customFormat="1" ht="16.5" customHeight="1">
      <c r="B207" s="127"/>
      <c r="C207" s="156" t="s">
        <v>231</v>
      </c>
      <c r="D207" s="156" t="s">
        <v>359</v>
      </c>
      <c r="E207" s="157" t="s">
        <v>1218</v>
      </c>
      <c r="F207" s="158" t="s">
        <v>1219</v>
      </c>
      <c r="G207" s="159" t="s">
        <v>146</v>
      </c>
      <c r="H207" s="160"/>
      <c r="I207" s="161"/>
      <c r="J207" s="161">
        <f>ROUND(I207*H207,2)</f>
        <v>0</v>
      </c>
      <c r="K207" s="162"/>
      <c r="L207" s="163"/>
      <c r="M207" s="164" t="s">
        <v>3</v>
      </c>
      <c r="N207" s="165" t="s">
        <v>41</v>
      </c>
      <c r="O207" s="137">
        <v>0</v>
      </c>
      <c r="P207" s="137">
        <f>O207*H207</f>
        <v>0</v>
      </c>
      <c r="Q207" s="137">
        <v>0.55000000000000004</v>
      </c>
      <c r="R207" s="137">
        <f>Q207*H207</f>
        <v>0</v>
      </c>
      <c r="S207" s="137">
        <v>0</v>
      </c>
      <c r="T207" s="138">
        <f>S207*H207</f>
        <v>0</v>
      </c>
      <c r="AR207" s="139" t="s">
        <v>274</v>
      </c>
      <c r="AT207" s="139" t="s">
        <v>359</v>
      </c>
      <c r="AU207" s="139" t="s">
        <v>79</v>
      </c>
      <c r="AY207" s="16" t="s">
        <v>140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6" t="s">
        <v>77</v>
      </c>
      <c r="BK207" s="140">
        <f>ROUND(I207*H207,2)</f>
        <v>0</v>
      </c>
      <c r="BL207" s="16" t="s">
        <v>221</v>
      </c>
      <c r="BM207" s="139" t="s">
        <v>1220</v>
      </c>
    </row>
    <row r="208" spans="2:65" s="1" customFormat="1">
      <c r="B208" s="28"/>
      <c r="D208" s="141" t="s">
        <v>149</v>
      </c>
      <c r="F208" s="142" t="s">
        <v>1219</v>
      </c>
      <c r="L208" s="28"/>
      <c r="M208" s="143"/>
      <c r="T208" s="49"/>
      <c r="AT208" s="16" t="s">
        <v>149</v>
      </c>
      <c r="AU208" s="16" t="s">
        <v>79</v>
      </c>
    </row>
    <row r="209" spans="2:65" s="12" customFormat="1" ht="20">
      <c r="B209" s="144"/>
      <c r="D209" s="141" t="s">
        <v>151</v>
      </c>
      <c r="E209" s="145" t="s">
        <v>3</v>
      </c>
      <c r="F209" s="146" t="s">
        <v>1221</v>
      </c>
      <c r="H209" s="147"/>
      <c r="L209" s="144"/>
      <c r="M209" s="148"/>
      <c r="T209" s="149"/>
      <c r="AT209" s="145" t="s">
        <v>151</v>
      </c>
      <c r="AU209" s="145" t="s">
        <v>79</v>
      </c>
      <c r="AV209" s="12" t="s">
        <v>79</v>
      </c>
      <c r="AW209" s="12" t="s">
        <v>32</v>
      </c>
      <c r="AX209" s="12" t="s">
        <v>70</v>
      </c>
      <c r="AY209" s="145" t="s">
        <v>140</v>
      </c>
    </row>
    <row r="210" spans="2:65" s="13" customFormat="1">
      <c r="B210" s="150"/>
      <c r="D210" s="141" t="s">
        <v>151</v>
      </c>
      <c r="E210" s="151" t="s">
        <v>3</v>
      </c>
      <c r="F210" s="152" t="s">
        <v>152</v>
      </c>
      <c r="H210" s="153"/>
      <c r="L210" s="150"/>
      <c r="M210" s="154"/>
      <c r="T210" s="155"/>
      <c r="AT210" s="151" t="s">
        <v>151</v>
      </c>
      <c r="AU210" s="151" t="s">
        <v>79</v>
      </c>
      <c r="AV210" s="13" t="s">
        <v>147</v>
      </c>
      <c r="AW210" s="13" t="s">
        <v>32</v>
      </c>
      <c r="AX210" s="13" t="s">
        <v>77</v>
      </c>
      <c r="AY210" s="151" t="s">
        <v>140</v>
      </c>
    </row>
    <row r="211" spans="2:65" s="1" customFormat="1" ht="16.5" customHeight="1">
      <c r="B211" s="127"/>
      <c r="C211" s="128" t="s">
        <v>234</v>
      </c>
      <c r="D211" s="128" t="s">
        <v>143</v>
      </c>
      <c r="E211" s="129" t="s">
        <v>1222</v>
      </c>
      <c r="F211" s="130" t="s">
        <v>1223</v>
      </c>
      <c r="G211" s="131" t="s">
        <v>156</v>
      </c>
      <c r="H211" s="132"/>
      <c r="I211" s="133"/>
      <c r="J211" s="133">
        <f>ROUND(I211*H211,2)</f>
        <v>0</v>
      </c>
      <c r="K211" s="134"/>
      <c r="L211" s="28"/>
      <c r="M211" s="135" t="s">
        <v>3</v>
      </c>
      <c r="N211" s="136" t="s">
        <v>41</v>
      </c>
      <c r="O211" s="137">
        <v>0.09</v>
      </c>
      <c r="P211" s="137">
        <f>O211*H211</f>
        <v>0</v>
      </c>
      <c r="Q211" s="137">
        <v>0</v>
      </c>
      <c r="R211" s="137">
        <f>Q211*H211</f>
        <v>0</v>
      </c>
      <c r="S211" s="137">
        <v>1.4999999999999999E-2</v>
      </c>
      <c r="T211" s="138">
        <f>S211*H211</f>
        <v>0</v>
      </c>
      <c r="AR211" s="139" t="s">
        <v>221</v>
      </c>
      <c r="AT211" s="139" t="s">
        <v>143</v>
      </c>
      <c r="AU211" s="139" t="s">
        <v>79</v>
      </c>
      <c r="AY211" s="16" t="s">
        <v>140</v>
      </c>
      <c r="BE211" s="140">
        <f>IF(N211="základní",J211,0)</f>
        <v>0</v>
      </c>
      <c r="BF211" s="140">
        <f>IF(N211="snížená",J211,0)</f>
        <v>0</v>
      </c>
      <c r="BG211" s="140">
        <f>IF(N211="zákl. přenesená",J211,0)</f>
        <v>0</v>
      </c>
      <c r="BH211" s="140">
        <f>IF(N211="sníž. přenesená",J211,0)</f>
        <v>0</v>
      </c>
      <c r="BI211" s="140">
        <f>IF(N211="nulová",J211,0)</f>
        <v>0</v>
      </c>
      <c r="BJ211" s="16" t="s">
        <v>77</v>
      </c>
      <c r="BK211" s="140">
        <f>ROUND(I211*H211,2)</f>
        <v>0</v>
      </c>
      <c r="BL211" s="16" t="s">
        <v>221</v>
      </c>
      <c r="BM211" s="139" t="s">
        <v>1224</v>
      </c>
    </row>
    <row r="212" spans="2:65" s="1" customFormat="1" ht="27">
      <c r="B212" s="28"/>
      <c r="D212" s="141" t="s">
        <v>149</v>
      </c>
      <c r="F212" s="142" t="s">
        <v>1225</v>
      </c>
      <c r="L212" s="28"/>
      <c r="M212" s="143"/>
      <c r="T212" s="49"/>
      <c r="AT212" s="16" t="s">
        <v>149</v>
      </c>
      <c r="AU212" s="16" t="s">
        <v>79</v>
      </c>
    </row>
    <row r="213" spans="2:65" s="12" customFormat="1">
      <c r="B213" s="144"/>
      <c r="D213" s="141" t="s">
        <v>151</v>
      </c>
      <c r="E213" s="145" t="s">
        <v>3</v>
      </c>
      <c r="F213" s="146" t="s">
        <v>1226</v>
      </c>
      <c r="H213" s="147"/>
      <c r="L213" s="144"/>
      <c r="M213" s="148"/>
      <c r="T213" s="149"/>
      <c r="AT213" s="145" t="s">
        <v>151</v>
      </c>
      <c r="AU213" s="145" t="s">
        <v>79</v>
      </c>
      <c r="AV213" s="12" t="s">
        <v>79</v>
      </c>
      <c r="AW213" s="12" t="s">
        <v>32</v>
      </c>
      <c r="AX213" s="12" t="s">
        <v>70</v>
      </c>
      <c r="AY213" s="145" t="s">
        <v>140</v>
      </c>
    </row>
    <row r="214" spans="2:65" s="13" customFormat="1">
      <c r="B214" s="150"/>
      <c r="D214" s="141" t="s">
        <v>151</v>
      </c>
      <c r="E214" s="151" t="s">
        <v>3</v>
      </c>
      <c r="F214" s="152" t="s">
        <v>152</v>
      </c>
      <c r="H214" s="153"/>
      <c r="L214" s="150"/>
      <c r="M214" s="154"/>
      <c r="T214" s="155"/>
      <c r="AT214" s="151" t="s">
        <v>151</v>
      </c>
      <c r="AU214" s="151" t="s">
        <v>79</v>
      </c>
      <c r="AV214" s="13" t="s">
        <v>147</v>
      </c>
      <c r="AW214" s="13" t="s">
        <v>32</v>
      </c>
      <c r="AX214" s="13" t="s">
        <v>77</v>
      </c>
      <c r="AY214" s="151" t="s">
        <v>140</v>
      </c>
    </row>
    <row r="215" spans="2:65" s="1" customFormat="1" ht="24" customHeight="1">
      <c r="B215" s="127"/>
      <c r="C215" s="128" t="s">
        <v>8</v>
      </c>
      <c r="D215" s="128" t="s">
        <v>143</v>
      </c>
      <c r="E215" s="129" t="s">
        <v>1227</v>
      </c>
      <c r="F215" s="130" t="s">
        <v>1228</v>
      </c>
      <c r="G215" s="131" t="s">
        <v>156</v>
      </c>
      <c r="H215" s="132"/>
      <c r="I215" s="133"/>
      <c r="J215" s="133">
        <f>ROUND(I215*H215,2)</f>
        <v>0</v>
      </c>
      <c r="K215" s="134"/>
      <c r="L215" s="28"/>
      <c r="M215" s="135" t="s">
        <v>3</v>
      </c>
      <c r="N215" s="136" t="s">
        <v>41</v>
      </c>
      <c r="O215" s="137">
        <v>0.152</v>
      </c>
      <c r="P215" s="137">
        <f>O215*H215</f>
        <v>0</v>
      </c>
      <c r="Q215" s="137">
        <v>0</v>
      </c>
      <c r="R215" s="137">
        <f>Q215*H215</f>
        <v>0</v>
      </c>
      <c r="S215" s="137">
        <v>0</v>
      </c>
      <c r="T215" s="138">
        <f>S215*H215</f>
        <v>0</v>
      </c>
      <c r="AR215" s="139" t="s">
        <v>221</v>
      </c>
      <c r="AT215" s="139" t="s">
        <v>143</v>
      </c>
      <c r="AU215" s="139" t="s">
        <v>79</v>
      </c>
      <c r="AY215" s="16" t="s">
        <v>140</v>
      </c>
      <c r="BE215" s="140">
        <f>IF(N215="základní",J215,0)</f>
        <v>0</v>
      </c>
      <c r="BF215" s="140">
        <f>IF(N215="snížená",J215,0)</f>
        <v>0</v>
      </c>
      <c r="BG215" s="140">
        <f>IF(N215="zákl. přenesená",J215,0)</f>
        <v>0</v>
      </c>
      <c r="BH215" s="140">
        <f>IF(N215="sníž. přenesená",J215,0)</f>
        <v>0</v>
      </c>
      <c r="BI215" s="140">
        <f>IF(N215="nulová",J215,0)</f>
        <v>0</v>
      </c>
      <c r="BJ215" s="16" t="s">
        <v>77</v>
      </c>
      <c r="BK215" s="140">
        <f>ROUND(I215*H215,2)</f>
        <v>0</v>
      </c>
      <c r="BL215" s="16" t="s">
        <v>221</v>
      </c>
      <c r="BM215" s="139" t="s">
        <v>1229</v>
      </c>
    </row>
    <row r="216" spans="2:65" s="1" customFormat="1" ht="18">
      <c r="B216" s="28"/>
      <c r="D216" s="141" t="s">
        <v>149</v>
      </c>
      <c r="F216" s="142" t="s">
        <v>1230</v>
      </c>
      <c r="L216" s="28"/>
      <c r="M216" s="143"/>
      <c r="T216" s="49"/>
      <c r="AT216" s="16" t="s">
        <v>149</v>
      </c>
      <c r="AU216" s="16" t="s">
        <v>79</v>
      </c>
    </row>
    <row r="217" spans="2:65" s="12" customFormat="1">
      <c r="B217" s="144"/>
      <c r="D217" s="141" t="s">
        <v>151</v>
      </c>
      <c r="E217" s="145" t="s">
        <v>3</v>
      </c>
      <c r="F217" s="146" t="s">
        <v>1231</v>
      </c>
      <c r="H217" s="147"/>
      <c r="L217" s="144"/>
      <c r="M217" s="148"/>
      <c r="T217" s="149"/>
      <c r="AT217" s="145" t="s">
        <v>151</v>
      </c>
      <c r="AU217" s="145" t="s">
        <v>79</v>
      </c>
      <c r="AV217" s="12" t="s">
        <v>79</v>
      </c>
      <c r="AW217" s="12" t="s">
        <v>32</v>
      </c>
      <c r="AX217" s="12" t="s">
        <v>70</v>
      </c>
      <c r="AY217" s="145" t="s">
        <v>140</v>
      </c>
    </row>
    <row r="218" spans="2:65" s="12" customFormat="1">
      <c r="B218" s="144"/>
      <c r="D218" s="141" t="s">
        <v>151</v>
      </c>
      <c r="E218" s="145" t="s">
        <v>3</v>
      </c>
      <c r="F218" s="146" t="s">
        <v>1232</v>
      </c>
      <c r="H218" s="147"/>
      <c r="L218" s="144"/>
      <c r="M218" s="148"/>
      <c r="T218" s="149"/>
      <c r="AT218" s="145" t="s">
        <v>151</v>
      </c>
      <c r="AU218" s="145" t="s">
        <v>79</v>
      </c>
      <c r="AV218" s="12" t="s">
        <v>79</v>
      </c>
      <c r="AW218" s="12" t="s">
        <v>32</v>
      </c>
      <c r="AX218" s="12" t="s">
        <v>70</v>
      </c>
      <c r="AY218" s="145" t="s">
        <v>140</v>
      </c>
    </row>
    <row r="219" spans="2:65" s="12" customFormat="1">
      <c r="B219" s="144"/>
      <c r="D219" s="141" t="s">
        <v>151</v>
      </c>
      <c r="E219" s="145" t="s">
        <v>3</v>
      </c>
      <c r="F219" s="146" t="s">
        <v>1233</v>
      </c>
      <c r="H219" s="147"/>
      <c r="L219" s="144"/>
      <c r="M219" s="148"/>
      <c r="T219" s="149"/>
      <c r="AT219" s="145" t="s">
        <v>151</v>
      </c>
      <c r="AU219" s="145" t="s">
        <v>79</v>
      </c>
      <c r="AV219" s="12" t="s">
        <v>79</v>
      </c>
      <c r="AW219" s="12" t="s">
        <v>32</v>
      </c>
      <c r="AX219" s="12" t="s">
        <v>70</v>
      </c>
      <c r="AY219" s="145" t="s">
        <v>140</v>
      </c>
    </row>
    <row r="220" spans="2:65" s="12" customFormat="1">
      <c r="B220" s="144"/>
      <c r="D220" s="141" t="s">
        <v>151</v>
      </c>
      <c r="E220" s="145" t="s">
        <v>3</v>
      </c>
      <c r="F220" s="146" t="s">
        <v>1234</v>
      </c>
      <c r="H220" s="147"/>
      <c r="L220" s="144"/>
      <c r="M220" s="148"/>
      <c r="T220" s="149"/>
      <c r="AT220" s="145" t="s">
        <v>151</v>
      </c>
      <c r="AU220" s="145" t="s">
        <v>79</v>
      </c>
      <c r="AV220" s="12" t="s">
        <v>79</v>
      </c>
      <c r="AW220" s="12" t="s">
        <v>32</v>
      </c>
      <c r="AX220" s="12" t="s">
        <v>70</v>
      </c>
      <c r="AY220" s="145" t="s">
        <v>140</v>
      </c>
    </row>
    <row r="221" spans="2:65" s="13" customFormat="1">
      <c r="B221" s="150"/>
      <c r="D221" s="141" t="s">
        <v>151</v>
      </c>
      <c r="E221" s="151" t="s">
        <v>3</v>
      </c>
      <c r="F221" s="152" t="s">
        <v>152</v>
      </c>
      <c r="H221" s="153"/>
      <c r="L221" s="150"/>
      <c r="M221" s="154"/>
      <c r="T221" s="155"/>
      <c r="AT221" s="151" t="s">
        <v>151</v>
      </c>
      <c r="AU221" s="151" t="s">
        <v>79</v>
      </c>
      <c r="AV221" s="13" t="s">
        <v>147</v>
      </c>
      <c r="AW221" s="13" t="s">
        <v>32</v>
      </c>
      <c r="AX221" s="13" t="s">
        <v>77</v>
      </c>
      <c r="AY221" s="151" t="s">
        <v>140</v>
      </c>
    </row>
    <row r="222" spans="2:65" s="1" customFormat="1" ht="16.5" customHeight="1">
      <c r="B222" s="127"/>
      <c r="C222" s="156" t="s">
        <v>239</v>
      </c>
      <c r="D222" s="156" t="s">
        <v>359</v>
      </c>
      <c r="E222" s="157" t="s">
        <v>1235</v>
      </c>
      <c r="F222" s="158" t="s">
        <v>1236</v>
      </c>
      <c r="G222" s="159" t="s">
        <v>146</v>
      </c>
      <c r="H222" s="160"/>
      <c r="I222" s="161"/>
      <c r="J222" s="161">
        <f>ROUND(I222*H222,2)</f>
        <v>0</v>
      </c>
      <c r="K222" s="162"/>
      <c r="L222" s="163"/>
      <c r="M222" s="164" t="s">
        <v>3</v>
      </c>
      <c r="N222" s="165" t="s">
        <v>41</v>
      </c>
      <c r="O222" s="137">
        <v>0</v>
      </c>
      <c r="P222" s="137">
        <f>O222*H222</f>
        <v>0</v>
      </c>
      <c r="Q222" s="137">
        <v>0.55000000000000004</v>
      </c>
      <c r="R222" s="137">
        <f>Q222*H222</f>
        <v>0</v>
      </c>
      <c r="S222" s="137">
        <v>0</v>
      </c>
      <c r="T222" s="138">
        <f>S222*H222</f>
        <v>0</v>
      </c>
      <c r="AR222" s="139" t="s">
        <v>274</v>
      </c>
      <c r="AT222" s="139" t="s">
        <v>359</v>
      </c>
      <c r="AU222" s="139" t="s">
        <v>79</v>
      </c>
      <c r="AY222" s="16" t="s">
        <v>140</v>
      </c>
      <c r="BE222" s="140">
        <f>IF(N222="základní",J222,0)</f>
        <v>0</v>
      </c>
      <c r="BF222" s="140">
        <f>IF(N222="snížená",J222,0)</f>
        <v>0</v>
      </c>
      <c r="BG222" s="140">
        <f>IF(N222="zákl. přenesená",J222,0)</f>
        <v>0</v>
      </c>
      <c r="BH222" s="140">
        <f>IF(N222="sníž. přenesená",J222,0)</f>
        <v>0</v>
      </c>
      <c r="BI222" s="140">
        <f>IF(N222="nulová",J222,0)</f>
        <v>0</v>
      </c>
      <c r="BJ222" s="16" t="s">
        <v>77</v>
      </c>
      <c r="BK222" s="140">
        <f>ROUND(I222*H222,2)</f>
        <v>0</v>
      </c>
      <c r="BL222" s="16" t="s">
        <v>221</v>
      </c>
      <c r="BM222" s="139" t="s">
        <v>1237</v>
      </c>
    </row>
    <row r="223" spans="2:65" s="1" customFormat="1">
      <c r="B223" s="28"/>
      <c r="D223" s="141" t="s">
        <v>149</v>
      </c>
      <c r="F223" s="142" t="s">
        <v>1236</v>
      </c>
      <c r="L223" s="28"/>
      <c r="M223" s="143"/>
      <c r="T223" s="49"/>
      <c r="AT223" s="16" t="s">
        <v>149</v>
      </c>
      <c r="AU223" s="16" t="s">
        <v>79</v>
      </c>
    </row>
    <row r="224" spans="2:65" s="12" customFormat="1">
      <c r="B224" s="144"/>
      <c r="D224" s="141" t="s">
        <v>151</v>
      </c>
      <c r="E224" s="145" t="s">
        <v>3</v>
      </c>
      <c r="F224" s="146" t="s">
        <v>1238</v>
      </c>
      <c r="H224" s="147"/>
      <c r="L224" s="144"/>
      <c r="M224" s="148"/>
      <c r="T224" s="149"/>
      <c r="AT224" s="145" t="s">
        <v>151</v>
      </c>
      <c r="AU224" s="145" t="s">
        <v>79</v>
      </c>
      <c r="AV224" s="12" t="s">
        <v>79</v>
      </c>
      <c r="AW224" s="12" t="s">
        <v>32</v>
      </c>
      <c r="AX224" s="12" t="s">
        <v>70</v>
      </c>
      <c r="AY224" s="145" t="s">
        <v>140</v>
      </c>
    </row>
    <row r="225" spans="2:65" s="12" customFormat="1">
      <c r="B225" s="144"/>
      <c r="D225" s="141" t="s">
        <v>151</v>
      </c>
      <c r="E225" s="145" t="s">
        <v>3</v>
      </c>
      <c r="F225" s="146" t="s">
        <v>1239</v>
      </c>
      <c r="H225" s="147"/>
      <c r="L225" s="144"/>
      <c r="M225" s="148"/>
      <c r="T225" s="149"/>
      <c r="AT225" s="145" t="s">
        <v>151</v>
      </c>
      <c r="AU225" s="145" t="s">
        <v>79</v>
      </c>
      <c r="AV225" s="12" t="s">
        <v>79</v>
      </c>
      <c r="AW225" s="12" t="s">
        <v>32</v>
      </c>
      <c r="AX225" s="12" t="s">
        <v>70</v>
      </c>
      <c r="AY225" s="145" t="s">
        <v>140</v>
      </c>
    </row>
    <row r="226" spans="2:65" s="12" customFormat="1">
      <c r="B226" s="144"/>
      <c r="D226" s="141" t="s">
        <v>151</v>
      </c>
      <c r="E226" s="145" t="s">
        <v>3</v>
      </c>
      <c r="F226" s="146" t="s">
        <v>1240</v>
      </c>
      <c r="H226" s="147"/>
      <c r="L226" s="144"/>
      <c r="M226" s="148"/>
      <c r="T226" s="149"/>
      <c r="AT226" s="145" t="s">
        <v>151</v>
      </c>
      <c r="AU226" s="145" t="s">
        <v>79</v>
      </c>
      <c r="AV226" s="12" t="s">
        <v>79</v>
      </c>
      <c r="AW226" s="12" t="s">
        <v>32</v>
      </c>
      <c r="AX226" s="12" t="s">
        <v>70</v>
      </c>
      <c r="AY226" s="145" t="s">
        <v>140</v>
      </c>
    </row>
    <row r="227" spans="2:65" s="12" customFormat="1">
      <c r="B227" s="144"/>
      <c r="D227" s="141" t="s">
        <v>151</v>
      </c>
      <c r="E227" s="145" t="s">
        <v>3</v>
      </c>
      <c r="F227" s="146" t="s">
        <v>1241</v>
      </c>
      <c r="H227" s="147"/>
      <c r="L227" s="144"/>
      <c r="M227" s="148"/>
      <c r="T227" s="149"/>
      <c r="AT227" s="145" t="s">
        <v>151</v>
      </c>
      <c r="AU227" s="145" t="s">
        <v>79</v>
      </c>
      <c r="AV227" s="12" t="s">
        <v>79</v>
      </c>
      <c r="AW227" s="12" t="s">
        <v>32</v>
      </c>
      <c r="AX227" s="12" t="s">
        <v>70</v>
      </c>
      <c r="AY227" s="145" t="s">
        <v>140</v>
      </c>
    </row>
    <row r="228" spans="2:65" s="13" customFormat="1">
      <c r="B228" s="150"/>
      <c r="D228" s="141" t="s">
        <v>151</v>
      </c>
      <c r="E228" s="151" t="s">
        <v>3</v>
      </c>
      <c r="F228" s="152" t="s">
        <v>152</v>
      </c>
      <c r="H228" s="153"/>
      <c r="L228" s="150"/>
      <c r="M228" s="154"/>
      <c r="T228" s="155"/>
      <c r="AT228" s="151" t="s">
        <v>151</v>
      </c>
      <c r="AU228" s="151" t="s">
        <v>79</v>
      </c>
      <c r="AV228" s="13" t="s">
        <v>147</v>
      </c>
      <c r="AW228" s="13" t="s">
        <v>32</v>
      </c>
      <c r="AX228" s="13" t="s">
        <v>77</v>
      </c>
      <c r="AY228" s="151" t="s">
        <v>140</v>
      </c>
    </row>
    <row r="229" spans="2:65" s="1" customFormat="1" ht="24" customHeight="1">
      <c r="B229" s="127"/>
      <c r="C229" s="128" t="s">
        <v>242</v>
      </c>
      <c r="D229" s="128" t="s">
        <v>143</v>
      </c>
      <c r="E229" s="129" t="s">
        <v>1242</v>
      </c>
      <c r="F229" s="130" t="s">
        <v>1243</v>
      </c>
      <c r="G229" s="131" t="s">
        <v>156</v>
      </c>
      <c r="H229" s="132"/>
      <c r="I229" s="133"/>
      <c r="J229" s="133">
        <f>ROUND(I229*H229,2)</f>
        <v>0</v>
      </c>
      <c r="K229" s="134"/>
      <c r="L229" s="28"/>
      <c r="M229" s="135" t="s">
        <v>3</v>
      </c>
      <c r="N229" s="136" t="s">
        <v>41</v>
      </c>
      <c r="O229" s="137">
        <v>0.05</v>
      </c>
      <c r="P229" s="137">
        <f>O229*H229</f>
        <v>0</v>
      </c>
      <c r="Q229" s="137">
        <v>0</v>
      </c>
      <c r="R229" s="137">
        <f>Q229*H229</f>
        <v>0</v>
      </c>
      <c r="S229" s="137">
        <v>5.0000000000000001E-3</v>
      </c>
      <c r="T229" s="138">
        <f>S229*H229</f>
        <v>0</v>
      </c>
      <c r="AR229" s="139" t="s">
        <v>221</v>
      </c>
      <c r="AT229" s="139" t="s">
        <v>143</v>
      </c>
      <c r="AU229" s="139" t="s">
        <v>79</v>
      </c>
      <c r="AY229" s="16" t="s">
        <v>140</v>
      </c>
      <c r="BE229" s="140">
        <f>IF(N229="základní",J229,0)</f>
        <v>0</v>
      </c>
      <c r="BF229" s="140">
        <f>IF(N229="snížená",J229,0)</f>
        <v>0</v>
      </c>
      <c r="BG229" s="140">
        <f>IF(N229="zákl. přenesená",J229,0)</f>
        <v>0</v>
      </c>
      <c r="BH229" s="140">
        <f>IF(N229="sníž. přenesená",J229,0)</f>
        <v>0</v>
      </c>
      <c r="BI229" s="140">
        <f>IF(N229="nulová",J229,0)</f>
        <v>0</v>
      </c>
      <c r="BJ229" s="16" t="s">
        <v>77</v>
      </c>
      <c r="BK229" s="140">
        <f>ROUND(I229*H229,2)</f>
        <v>0</v>
      </c>
      <c r="BL229" s="16" t="s">
        <v>221</v>
      </c>
      <c r="BM229" s="139" t="s">
        <v>1244</v>
      </c>
    </row>
    <row r="230" spans="2:65" s="1" customFormat="1" ht="27">
      <c r="B230" s="28"/>
      <c r="D230" s="141" t="s">
        <v>149</v>
      </c>
      <c r="F230" s="142" t="s">
        <v>1245</v>
      </c>
      <c r="L230" s="28"/>
      <c r="M230" s="143"/>
      <c r="T230" s="49"/>
      <c r="AT230" s="16" t="s">
        <v>149</v>
      </c>
      <c r="AU230" s="16" t="s">
        <v>79</v>
      </c>
    </row>
    <row r="231" spans="2:65" s="12" customFormat="1">
      <c r="B231" s="144"/>
      <c r="D231" s="141" t="s">
        <v>151</v>
      </c>
      <c r="E231" s="145" t="s">
        <v>3</v>
      </c>
      <c r="F231" s="146" t="s">
        <v>1231</v>
      </c>
      <c r="H231" s="147"/>
      <c r="L231" s="144"/>
      <c r="M231" s="148"/>
      <c r="T231" s="149"/>
      <c r="AT231" s="145" t="s">
        <v>151</v>
      </c>
      <c r="AU231" s="145" t="s">
        <v>79</v>
      </c>
      <c r="AV231" s="12" t="s">
        <v>79</v>
      </c>
      <c r="AW231" s="12" t="s">
        <v>32</v>
      </c>
      <c r="AX231" s="12" t="s">
        <v>70</v>
      </c>
      <c r="AY231" s="145" t="s">
        <v>140</v>
      </c>
    </row>
    <row r="232" spans="2:65" s="12" customFormat="1">
      <c r="B232" s="144"/>
      <c r="D232" s="141" t="s">
        <v>151</v>
      </c>
      <c r="E232" s="145" t="s">
        <v>3</v>
      </c>
      <c r="F232" s="146" t="s">
        <v>1232</v>
      </c>
      <c r="H232" s="147"/>
      <c r="L232" s="144"/>
      <c r="M232" s="148"/>
      <c r="T232" s="149"/>
      <c r="AT232" s="145" t="s">
        <v>151</v>
      </c>
      <c r="AU232" s="145" t="s">
        <v>79</v>
      </c>
      <c r="AV232" s="12" t="s">
        <v>79</v>
      </c>
      <c r="AW232" s="12" t="s">
        <v>32</v>
      </c>
      <c r="AX232" s="12" t="s">
        <v>70</v>
      </c>
      <c r="AY232" s="145" t="s">
        <v>140</v>
      </c>
    </row>
    <row r="233" spans="2:65" s="12" customFormat="1">
      <c r="B233" s="144"/>
      <c r="D233" s="141" t="s">
        <v>151</v>
      </c>
      <c r="E233" s="145" t="s">
        <v>3</v>
      </c>
      <c r="F233" s="146" t="s">
        <v>1233</v>
      </c>
      <c r="H233" s="147"/>
      <c r="L233" s="144"/>
      <c r="M233" s="148"/>
      <c r="T233" s="149"/>
      <c r="AT233" s="145" t="s">
        <v>151</v>
      </c>
      <c r="AU233" s="145" t="s">
        <v>79</v>
      </c>
      <c r="AV233" s="12" t="s">
        <v>79</v>
      </c>
      <c r="AW233" s="12" t="s">
        <v>32</v>
      </c>
      <c r="AX233" s="12" t="s">
        <v>70</v>
      </c>
      <c r="AY233" s="145" t="s">
        <v>140</v>
      </c>
    </row>
    <row r="234" spans="2:65" s="12" customFormat="1">
      <c r="B234" s="144"/>
      <c r="D234" s="141" t="s">
        <v>151</v>
      </c>
      <c r="E234" s="145" t="s">
        <v>3</v>
      </c>
      <c r="F234" s="146" t="s">
        <v>1234</v>
      </c>
      <c r="H234" s="147"/>
      <c r="L234" s="144"/>
      <c r="M234" s="148"/>
      <c r="T234" s="149"/>
      <c r="AT234" s="145" t="s">
        <v>151</v>
      </c>
      <c r="AU234" s="145" t="s">
        <v>79</v>
      </c>
      <c r="AV234" s="12" t="s">
        <v>79</v>
      </c>
      <c r="AW234" s="12" t="s">
        <v>32</v>
      </c>
      <c r="AX234" s="12" t="s">
        <v>70</v>
      </c>
      <c r="AY234" s="145" t="s">
        <v>140</v>
      </c>
    </row>
    <row r="235" spans="2:65" s="13" customFormat="1">
      <c r="B235" s="150"/>
      <c r="D235" s="141" t="s">
        <v>151</v>
      </c>
      <c r="E235" s="151" t="s">
        <v>3</v>
      </c>
      <c r="F235" s="152" t="s">
        <v>152</v>
      </c>
      <c r="H235" s="153"/>
      <c r="L235" s="150"/>
      <c r="M235" s="154"/>
      <c r="T235" s="155"/>
      <c r="AT235" s="151" t="s">
        <v>151</v>
      </c>
      <c r="AU235" s="151" t="s">
        <v>79</v>
      </c>
      <c r="AV235" s="13" t="s">
        <v>147</v>
      </c>
      <c r="AW235" s="13" t="s">
        <v>32</v>
      </c>
      <c r="AX235" s="13" t="s">
        <v>77</v>
      </c>
      <c r="AY235" s="151" t="s">
        <v>140</v>
      </c>
    </row>
    <row r="236" spans="2:65" s="1" customFormat="1" ht="24" customHeight="1">
      <c r="B236" s="127"/>
      <c r="C236" s="128" t="s">
        <v>246</v>
      </c>
      <c r="D236" s="128" t="s">
        <v>143</v>
      </c>
      <c r="E236" s="129" t="s">
        <v>1246</v>
      </c>
      <c r="F236" s="130" t="s">
        <v>1247</v>
      </c>
      <c r="G236" s="131" t="s">
        <v>146</v>
      </c>
      <c r="H236" s="132"/>
      <c r="I236" s="133"/>
      <c r="J236" s="133">
        <f>ROUND(I236*H236,2)</f>
        <v>0</v>
      </c>
      <c r="K236" s="134"/>
      <c r="L236" s="28"/>
      <c r="M236" s="135" t="s">
        <v>3</v>
      </c>
      <c r="N236" s="136" t="s">
        <v>41</v>
      </c>
      <c r="O236" s="137">
        <v>0</v>
      </c>
      <c r="P236" s="137">
        <f>O236*H236</f>
        <v>0</v>
      </c>
      <c r="Q236" s="137">
        <v>2.3369999999999998E-2</v>
      </c>
      <c r="R236" s="137">
        <f>Q236*H236</f>
        <v>0</v>
      </c>
      <c r="S236" s="137">
        <v>0</v>
      </c>
      <c r="T236" s="138">
        <f>S236*H236</f>
        <v>0</v>
      </c>
      <c r="AR236" s="139" t="s">
        <v>221</v>
      </c>
      <c r="AT236" s="139" t="s">
        <v>143</v>
      </c>
      <c r="AU236" s="139" t="s">
        <v>79</v>
      </c>
      <c r="AY236" s="16" t="s">
        <v>140</v>
      </c>
      <c r="BE236" s="140">
        <f>IF(N236="základní",J236,0)</f>
        <v>0</v>
      </c>
      <c r="BF236" s="140">
        <f>IF(N236="snížená",J236,0)</f>
        <v>0</v>
      </c>
      <c r="BG236" s="140">
        <f>IF(N236="zákl. přenesená",J236,0)</f>
        <v>0</v>
      </c>
      <c r="BH236" s="140">
        <f>IF(N236="sníž. přenesená",J236,0)</f>
        <v>0</v>
      </c>
      <c r="BI236" s="140">
        <f>IF(N236="nulová",J236,0)</f>
        <v>0</v>
      </c>
      <c r="BJ236" s="16" t="s">
        <v>77</v>
      </c>
      <c r="BK236" s="140">
        <f>ROUND(I236*H236,2)</f>
        <v>0</v>
      </c>
      <c r="BL236" s="16" t="s">
        <v>221</v>
      </c>
      <c r="BM236" s="139" t="s">
        <v>1248</v>
      </c>
    </row>
    <row r="237" spans="2:65" s="1" customFormat="1" ht="18">
      <c r="B237" s="28"/>
      <c r="D237" s="141" t="s">
        <v>149</v>
      </c>
      <c r="F237" s="142" t="s">
        <v>1249</v>
      </c>
      <c r="L237" s="28"/>
      <c r="M237" s="143"/>
      <c r="T237" s="49"/>
      <c r="AT237" s="16" t="s">
        <v>149</v>
      </c>
      <c r="AU237" s="16" t="s">
        <v>79</v>
      </c>
    </row>
    <row r="238" spans="2:65" s="12" customFormat="1">
      <c r="B238" s="144"/>
      <c r="D238" s="141" t="s">
        <v>151</v>
      </c>
      <c r="E238" s="145" t="s">
        <v>3</v>
      </c>
      <c r="F238" s="146" t="s">
        <v>1250</v>
      </c>
      <c r="H238" s="147"/>
      <c r="L238" s="144"/>
      <c r="M238" s="148"/>
      <c r="T238" s="149"/>
      <c r="AT238" s="145" t="s">
        <v>151</v>
      </c>
      <c r="AU238" s="145" t="s">
        <v>79</v>
      </c>
      <c r="AV238" s="12" t="s">
        <v>79</v>
      </c>
      <c r="AW238" s="12" t="s">
        <v>32</v>
      </c>
      <c r="AX238" s="12" t="s">
        <v>70</v>
      </c>
      <c r="AY238" s="145" t="s">
        <v>140</v>
      </c>
    </row>
    <row r="239" spans="2:65" s="13" customFormat="1">
      <c r="B239" s="150"/>
      <c r="D239" s="141" t="s">
        <v>151</v>
      </c>
      <c r="E239" s="151" t="s">
        <v>3</v>
      </c>
      <c r="F239" s="152" t="s">
        <v>152</v>
      </c>
      <c r="H239" s="153"/>
      <c r="L239" s="150"/>
      <c r="M239" s="154"/>
      <c r="T239" s="155"/>
      <c r="AT239" s="151" t="s">
        <v>151</v>
      </c>
      <c r="AU239" s="151" t="s">
        <v>79</v>
      </c>
      <c r="AV239" s="13" t="s">
        <v>147</v>
      </c>
      <c r="AW239" s="13" t="s">
        <v>32</v>
      </c>
      <c r="AX239" s="13" t="s">
        <v>77</v>
      </c>
      <c r="AY239" s="151" t="s">
        <v>140</v>
      </c>
    </row>
    <row r="240" spans="2:65" s="1" customFormat="1" ht="16.5" customHeight="1">
      <c r="B240" s="127"/>
      <c r="C240" s="128" t="s">
        <v>250</v>
      </c>
      <c r="D240" s="128" t="s">
        <v>143</v>
      </c>
      <c r="E240" s="129" t="s">
        <v>1251</v>
      </c>
      <c r="F240" s="130" t="s">
        <v>1252</v>
      </c>
      <c r="G240" s="131" t="s">
        <v>219</v>
      </c>
      <c r="H240" s="132"/>
      <c r="I240" s="133"/>
      <c r="J240" s="133">
        <f>ROUND(I240*H240,2)</f>
        <v>0</v>
      </c>
      <c r="K240" s="134"/>
      <c r="L240" s="28"/>
      <c r="M240" s="135" t="s">
        <v>3</v>
      </c>
      <c r="N240" s="136" t="s">
        <v>41</v>
      </c>
      <c r="O240" s="137">
        <v>0</v>
      </c>
      <c r="P240" s="137">
        <f>O240*H240</f>
        <v>0</v>
      </c>
      <c r="Q240" s="137">
        <v>0</v>
      </c>
      <c r="R240" s="137">
        <f>Q240*H240</f>
        <v>0</v>
      </c>
      <c r="S240" s="137">
        <v>0</v>
      </c>
      <c r="T240" s="138">
        <f>S240*H240</f>
        <v>0</v>
      </c>
      <c r="AR240" s="139" t="s">
        <v>221</v>
      </c>
      <c r="AT240" s="139" t="s">
        <v>143</v>
      </c>
      <c r="AU240" s="139" t="s">
        <v>79</v>
      </c>
      <c r="AY240" s="16" t="s">
        <v>140</v>
      </c>
      <c r="BE240" s="140">
        <f>IF(N240="základní",J240,0)</f>
        <v>0</v>
      </c>
      <c r="BF240" s="140">
        <f>IF(N240="snížená",J240,0)</f>
        <v>0</v>
      </c>
      <c r="BG240" s="140">
        <f>IF(N240="zákl. přenesená",J240,0)</f>
        <v>0</v>
      </c>
      <c r="BH240" s="140">
        <f>IF(N240="sníž. přenesená",J240,0)</f>
        <v>0</v>
      </c>
      <c r="BI240" s="140">
        <f>IF(N240="nulová",J240,0)</f>
        <v>0</v>
      </c>
      <c r="BJ240" s="16" t="s">
        <v>77</v>
      </c>
      <c r="BK240" s="140">
        <f>ROUND(I240*H240,2)</f>
        <v>0</v>
      </c>
      <c r="BL240" s="16" t="s">
        <v>221</v>
      </c>
      <c r="BM240" s="139" t="s">
        <v>1253</v>
      </c>
    </row>
    <row r="241" spans="2:65" s="1" customFormat="1">
      <c r="B241" s="28"/>
      <c r="D241" s="141" t="s">
        <v>149</v>
      </c>
      <c r="F241" s="142" t="s">
        <v>1252</v>
      </c>
      <c r="L241" s="28"/>
      <c r="M241" s="143"/>
      <c r="T241" s="49"/>
      <c r="AT241" s="16" t="s">
        <v>149</v>
      </c>
      <c r="AU241" s="16" t="s">
        <v>79</v>
      </c>
    </row>
    <row r="242" spans="2:65" s="1" customFormat="1" ht="24" customHeight="1">
      <c r="B242" s="127"/>
      <c r="C242" s="128" t="s">
        <v>254</v>
      </c>
      <c r="D242" s="128" t="s">
        <v>143</v>
      </c>
      <c r="E242" s="129" t="s">
        <v>1254</v>
      </c>
      <c r="F242" s="130" t="s">
        <v>1255</v>
      </c>
      <c r="G242" s="131" t="s">
        <v>219</v>
      </c>
      <c r="H242" s="132"/>
      <c r="I242" s="133"/>
      <c r="J242" s="133">
        <f>ROUND(I242*H242,2)</f>
        <v>0</v>
      </c>
      <c r="K242" s="134"/>
      <c r="L242" s="28"/>
      <c r="M242" s="135" t="s">
        <v>3</v>
      </c>
      <c r="N242" s="136" t="s">
        <v>41</v>
      </c>
      <c r="O242" s="137">
        <v>0</v>
      </c>
      <c r="P242" s="137">
        <f>O242*H242</f>
        <v>0</v>
      </c>
      <c r="Q242" s="137">
        <v>0</v>
      </c>
      <c r="R242" s="137">
        <f>Q242*H242</f>
        <v>0</v>
      </c>
      <c r="S242" s="137">
        <v>0</v>
      </c>
      <c r="T242" s="138">
        <f>S242*H242</f>
        <v>0</v>
      </c>
      <c r="AR242" s="139" t="s">
        <v>221</v>
      </c>
      <c r="AT242" s="139" t="s">
        <v>143</v>
      </c>
      <c r="AU242" s="139" t="s">
        <v>79</v>
      </c>
      <c r="AY242" s="16" t="s">
        <v>140</v>
      </c>
      <c r="BE242" s="140">
        <f>IF(N242="základní",J242,0)</f>
        <v>0</v>
      </c>
      <c r="BF242" s="140">
        <f>IF(N242="snížená",J242,0)</f>
        <v>0</v>
      </c>
      <c r="BG242" s="140">
        <f>IF(N242="zákl. přenesená",J242,0)</f>
        <v>0</v>
      </c>
      <c r="BH242" s="140">
        <f>IF(N242="sníž. přenesená",J242,0)</f>
        <v>0</v>
      </c>
      <c r="BI242" s="140">
        <f>IF(N242="nulová",J242,0)</f>
        <v>0</v>
      </c>
      <c r="BJ242" s="16" t="s">
        <v>77</v>
      </c>
      <c r="BK242" s="140">
        <f>ROUND(I242*H242,2)</f>
        <v>0</v>
      </c>
      <c r="BL242" s="16" t="s">
        <v>221</v>
      </c>
      <c r="BM242" s="139" t="s">
        <v>1256</v>
      </c>
    </row>
    <row r="243" spans="2:65" s="1" customFormat="1" ht="18">
      <c r="B243" s="28"/>
      <c r="D243" s="141" t="s">
        <v>149</v>
      </c>
      <c r="F243" s="142" t="s">
        <v>1255</v>
      </c>
      <c r="L243" s="28"/>
      <c r="M243" s="143"/>
      <c r="T243" s="49"/>
      <c r="AT243" s="16" t="s">
        <v>149</v>
      </c>
      <c r="AU243" s="16" t="s">
        <v>79</v>
      </c>
    </row>
    <row r="244" spans="2:65" s="1" customFormat="1" ht="24" customHeight="1">
      <c r="B244" s="127"/>
      <c r="C244" s="128" t="s">
        <v>257</v>
      </c>
      <c r="D244" s="128" t="s">
        <v>143</v>
      </c>
      <c r="E244" s="129" t="s">
        <v>1257</v>
      </c>
      <c r="F244" s="130" t="s">
        <v>1258</v>
      </c>
      <c r="G244" s="131" t="s">
        <v>350</v>
      </c>
      <c r="H244" s="132"/>
      <c r="I244" s="133"/>
      <c r="J244" s="133">
        <f>ROUND(I244*H244,2)</f>
        <v>0</v>
      </c>
      <c r="K244" s="134"/>
      <c r="L244" s="28"/>
      <c r="M244" s="135" t="s">
        <v>3</v>
      </c>
      <c r="N244" s="136" t="s">
        <v>41</v>
      </c>
      <c r="O244" s="137">
        <v>0.11</v>
      </c>
      <c r="P244" s="137">
        <f>O244*H244</f>
        <v>0</v>
      </c>
      <c r="Q244" s="137">
        <v>0</v>
      </c>
      <c r="R244" s="137">
        <f>Q244*H244</f>
        <v>0</v>
      </c>
      <c r="S244" s="137">
        <v>8.0000000000000002E-3</v>
      </c>
      <c r="T244" s="138">
        <f>S244*H244</f>
        <v>0</v>
      </c>
      <c r="AR244" s="139" t="s">
        <v>221</v>
      </c>
      <c r="AT244" s="139" t="s">
        <v>143</v>
      </c>
      <c r="AU244" s="139" t="s">
        <v>79</v>
      </c>
      <c r="AY244" s="16" t="s">
        <v>140</v>
      </c>
      <c r="BE244" s="140">
        <f>IF(N244="základní",J244,0)</f>
        <v>0</v>
      </c>
      <c r="BF244" s="140">
        <f>IF(N244="snížená",J244,0)</f>
        <v>0</v>
      </c>
      <c r="BG244" s="140">
        <f>IF(N244="zákl. přenesená",J244,0)</f>
        <v>0</v>
      </c>
      <c r="BH244" s="140">
        <f>IF(N244="sníž. přenesená",J244,0)</f>
        <v>0</v>
      </c>
      <c r="BI244" s="140">
        <f>IF(N244="nulová",J244,0)</f>
        <v>0</v>
      </c>
      <c r="BJ244" s="16" t="s">
        <v>77</v>
      </c>
      <c r="BK244" s="140">
        <f>ROUND(I244*H244,2)</f>
        <v>0</v>
      </c>
      <c r="BL244" s="16" t="s">
        <v>221</v>
      </c>
      <c r="BM244" s="139" t="s">
        <v>1259</v>
      </c>
    </row>
    <row r="245" spans="2:65" s="1" customFormat="1" ht="18">
      <c r="B245" s="28"/>
      <c r="D245" s="141" t="s">
        <v>149</v>
      </c>
      <c r="F245" s="142" t="s">
        <v>1260</v>
      </c>
      <c r="L245" s="28"/>
      <c r="M245" s="143"/>
      <c r="T245" s="49"/>
      <c r="AT245" s="16" t="s">
        <v>149</v>
      </c>
      <c r="AU245" s="16" t="s">
        <v>79</v>
      </c>
    </row>
    <row r="246" spans="2:65" s="12" customFormat="1">
      <c r="B246" s="144"/>
      <c r="D246" s="141" t="s">
        <v>151</v>
      </c>
      <c r="E246" s="145" t="s">
        <v>3</v>
      </c>
      <c r="F246" s="146" t="s">
        <v>1261</v>
      </c>
      <c r="H246" s="147"/>
      <c r="L246" s="144"/>
      <c r="M246" s="148"/>
      <c r="T246" s="149"/>
      <c r="AT246" s="145" t="s">
        <v>151</v>
      </c>
      <c r="AU246" s="145" t="s">
        <v>79</v>
      </c>
      <c r="AV246" s="12" t="s">
        <v>79</v>
      </c>
      <c r="AW246" s="12" t="s">
        <v>32</v>
      </c>
      <c r="AX246" s="12" t="s">
        <v>70</v>
      </c>
      <c r="AY246" s="145" t="s">
        <v>140</v>
      </c>
    </row>
    <row r="247" spans="2:65" s="12" customFormat="1">
      <c r="B247" s="144"/>
      <c r="D247" s="141" t="s">
        <v>151</v>
      </c>
      <c r="E247" s="145" t="s">
        <v>3</v>
      </c>
      <c r="F247" s="146" t="s">
        <v>1262</v>
      </c>
      <c r="H247" s="147"/>
      <c r="L247" s="144"/>
      <c r="M247" s="148"/>
      <c r="T247" s="149"/>
      <c r="AT247" s="145" t="s">
        <v>151</v>
      </c>
      <c r="AU247" s="145" t="s">
        <v>79</v>
      </c>
      <c r="AV247" s="12" t="s">
        <v>79</v>
      </c>
      <c r="AW247" s="12" t="s">
        <v>32</v>
      </c>
      <c r="AX247" s="12" t="s">
        <v>70</v>
      </c>
      <c r="AY247" s="145" t="s">
        <v>140</v>
      </c>
    </row>
    <row r="248" spans="2:65" s="12" customFormat="1">
      <c r="B248" s="144"/>
      <c r="D248" s="141" t="s">
        <v>151</v>
      </c>
      <c r="E248" s="145" t="s">
        <v>3</v>
      </c>
      <c r="F248" s="146" t="s">
        <v>1263</v>
      </c>
      <c r="H248" s="147"/>
      <c r="L248" s="144"/>
      <c r="M248" s="148"/>
      <c r="T248" s="149"/>
      <c r="AT248" s="145" t="s">
        <v>151</v>
      </c>
      <c r="AU248" s="145" t="s">
        <v>79</v>
      </c>
      <c r="AV248" s="12" t="s">
        <v>79</v>
      </c>
      <c r="AW248" s="12" t="s">
        <v>32</v>
      </c>
      <c r="AX248" s="12" t="s">
        <v>70</v>
      </c>
      <c r="AY248" s="145" t="s">
        <v>140</v>
      </c>
    </row>
    <row r="249" spans="2:65" s="12" customFormat="1">
      <c r="B249" s="144"/>
      <c r="D249" s="141" t="s">
        <v>151</v>
      </c>
      <c r="E249" s="145" t="s">
        <v>3</v>
      </c>
      <c r="F249" s="146" t="s">
        <v>1264</v>
      </c>
      <c r="H249" s="147"/>
      <c r="L249" s="144"/>
      <c r="M249" s="148"/>
      <c r="T249" s="149"/>
      <c r="AT249" s="145" t="s">
        <v>151</v>
      </c>
      <c r="AU249" s="145" t="s">
        <v>79</v>
      </c>
      <c r="AV249" s="12" t="s">
        <v>79</v>
      </c>
      <c r="AW249" s="12" t="s">
        <v>32</v>
      </c>
      <c r="AX249" s="12" t="s">
        <v>70</v>
      </c>
      <c r="AY249" s="145" t="s">
        <v>140</v>
      </c>
    </row>
    <row r="250" spans="2:65" s="12" customFormat="1">
      <c r="B250" s="144"/>
      <c r="D250" s="141" t="s">
        <v>151</v>
      </c>
      <c r="E250" s="145" t="s">
        <v>3</v>
      </c>
      <c r="F250" s="146" t="s">
        <v>1265</v>
      </c>
      <c r="H250" s="147"/>
      <c r="L250" s="144"/>
      <c r="M250" s="148"/>
      <c r="T250" s="149"/>
      <c r="AT250" s="145" t="s">
        <v>151</v>
      </c>
      <c r="AU250" s="145" t="s">
        <v>79</v>
      </c>
      <c r="AV250" s="12" t="s">
        <v>79</v>
      </c>
      <c r="AW250" s="12" t="s">
        <v>32</v>
      </c>
      <c r="AX250" s="12" t="s">
        <v>70</v>
      </c>
      <c r="AY250" s="145" t="s">
        <v>140</v>
      </c>
    </row>
    <row r="251" spans="2:65" s="12" customFormat="1">
      <c r="B251" s="144"/>
      <c r="D251" s="141" t="s">
        <v>151</v>
      </c>
      <c r="E251" s="145" t="s">
        <v>3</v>
      </c>
      <c r="F251" s="146" t="s">
        <v>1266</v>
      </c>
      <c r="H251" s="147"/>
      <c r="L251" s="144"/>
      <c r="M251" s="148"/>
      <c r="T251" s="149"/>
      <c r="AT251" s="145" t="s">
        <v>151</v>
      </c>
      <c r="AU251" s="145" t="s">
        <v>79</v>
      </c>
      <c r="AV251" s="12" t="s">
        <v>79</v>
      </c>
      <c r="AW251" s="12" t="s">
        <v>32</v>
      </c>
      <c r="AX251" s="12" t="s">
        <v>70</v>
      </c>
      <c r="AY251" s="145" t="s">
        <v>140</v>
      </c>
    </row>
    <row r="252" spans="2:65" s="13" customFormat="1">
      <c r="B252" s="150"/>
      <c r="D252" s="141" t="s">
        <v>151</v>
      </c>
      <c r="E252" s="151" t="s">
        <v>3</v>
      </c>
      <c r="F252" s="152" t="s">
        <v>152</v>
      </c>
      <c r="H252" s="153"/>
      <c r="L252" s="150"/>
      <c r="M252" s="154"/>
      <c r="T252" s="155"/>
      <c r="AT252" s="151" t="s">
        <v>151</v>
      </c>
      <c r="AU252" s="151" t="s">
        <v>79</v>
      </c>
      <c r="AV252" s="13" t="s">
        <v>147</v>
      </c>
      <c r="AW252" s="13" t="s">
        <v>32</v>
      </c>
      <c r="AX252" s="13" t="s">
        <v>77</v>
      </c>
      <c r="AY252" s="151" t="s">
        <v>140</v>
      </c>
    </row>
    <row r="253" spans="2:65" s="12" customFormat="1">
      <c r="B253" s="144"/>
      <c r="D253" s="141" t="s">
        <v>151</v>
      </c>
      <c r="F253" s="146" t="s">
        <v>1267</v>
      </c>
      <c r="H253" s="147"/>
      <c r="L253" s="144"/>
      <c r="M253" s="148"/>
      <c r="T253" s="149"/>
      <c r="AT253" s="145" t="s">
        <v>151</v>
      </c>
      <c r="AU253" s="145" t="s">
        <v>79</v>
      </c>
      <c r="AV253" s="12" t="s">
        <v>79</v>
      </c>
      <c r="AW253" s="12" t="s">
        <v>4</v>
      </c>
      <c r="AX253" s="12" t="s">
        <v>77</v>
      </c>
      <c r="AY253" s="145" t="s">
        <v>140</v>
      </c>
    </row>
    <row r="254" spans="2:65" s="1" customFormat="1" ht="24" customHeight="1">
      <c r="B254" s="127"/>
      <c r="C254" s="128" t="s">
        <v>260</v>
      </c>
      <c r="D254" s="128" t="s">
        <v>143</v>
      </c>
      <c r="E254" s="129" t="s">
        <v>1268</v>
      </c>
      <c r="F254" s="130" t="s">
        <v>1269</v>
      </c>
      <c r="G254" s="131" t="s">
        <v>350</v>
      </c>
      <c r="H254" s="132"/>
      <c r="I254" s="133"/>
      <c r="J254" s="133">
        <f>ROUND(I254*H254,2)</f>
        <v>0</v>
      </c>
      <c r="K254" s="134"/>
      <c r="L254" s="28"/>
      <c r="M254" s="135" t="s">
        <v>3</v>
      </c>
      <c r="N254" s="136" t="s">
        <v>41</v>
      </c>
      <c r="O254" s="137">
        <v>0.14000000000000001</v>
      </c>
      <c r="P254" s="137">
        <f>O254*H254</f>
        <v>0</v>
      </c>
      <c r="Q254" s="137">
        <v>0</v>
      </c>
      <c r="R254" s="137">
        <f>Q254*H254</f>
        <v>0</v>
      </c>
      <c r="S254" s="137">
        <v>1.4E-2</v>
      </c>
      <c r="T254" s="138">
        <f>S254*H254</f>
        <v>0</v>
      </c>
      <c r="AR254" s="139" t="s">
        <v>221</v>
      </c>
      <c r="AT254" s="139" t="s">
        <v>143</v>
      </c>
      <c r="AU254" s="139" t="s">
        <v>79</v>
      </c>
      <c r="AY254" s="16" t="s">
        <v>140</v>
      </c>
      <c r="BE254" s="140">
        <f>IF(N254="základní",J254,0)</f>
        <v>0</v>
      </c>
      <c r="BF254" s="140">
        <f>IF(N254="snížená",J254,0)</f>
        <v>0</v>
      </c>
      <c r="BG254" s="140">
        <f>IF(N254="zákl. přenesená",J254,0)</f>
        <v>0</v>
      </c>
      <c r="BH254" s="140">
        <f>IF(N254="sníž. přenesená",J254,0)</f>
        <v>0</v>
      </c>
      <c r="BI254" s="140">
        <f>IF(N254="nulová",J254,0)</f>
        <v>0</v>
      </c>
      <c r="BJ254" s="16" t="s">
        <v>77</v>
      </c>
      <c r="BK254" s="140">
        <f>ROUND(I254*H254,2)</f>
        <v>0</v>
      </c>
      <c r="BL254" s="16" t="s">
        <v>221</v>
      </c>
      <c r="BM254" s="139" t="s">
        <v>1270</v>
      </c>
    </row>
    <row r="255" spans="2:65" s="1" customFormat="1" ht="18">
      <c r="B255" s="28"/>
      <c r="D255" s="141" t="s">
        <v>149</v>
      </c>
      <c r="F255" s="142" t="s">
        <v>1271</v>
      </c>
      <c r="L255" s="28"/>
      <c r="M255" s="143"/>
      <c r="T255" s="49"/>
      <c r="AT255" s="16" t="s">
        <v>149</v>
      </c>
      <c r="AU255" s="16" t="s">
        <v>79</v>
      </c>
    </row>
    <row r="256" spans="2:65" s="12" customFormat="1">
      <c r="B256" s="144"/>
      <c r="D256" s="141" t="s">
        <v>151</v>
      </c>
      <c r="E256" s="145" t="s">
        <v>3</v>
      </c>
      <c r="F256" s="146" t="s">
        <v>1272</v>
      </c>
      <c r="H256" s="147"/>
      <c r="L256" s="144"/>
      <c r="M256" s="148"/>
      <c r="T256" s="149"/>
      <c r="AT256" s="145" t="s">
        <v>151</v>
      </c>
      <c r="AU256" s="145" t="s">
        <v>79</v>
      </c>
      <c r="AV256" s="12" t="s">
        <v>79</v>
      </c>
      <c r="AW256" s="12" t="s">
        <v>32</v>
      </c>
      <c r="AX256" s="12" t="s">
        <v>70</v>
      </c>
      <c r="AY256" s="145" t="s">
        <v>140</v>
      </c>
    </row>
    <row r="257" spans="2:65" s="12" customFormat="1">
      <c r="B257" s="144"/>
      <c r="D257" s="141" t="s">
        <v>151</v>
      </c>
      <c r="E257" s="145" t="s">
        <v>3</v>
      </c>
      <c r="F257" s="146" t="s">
        <v>1273</v>
      </c>
      <c r="H257" s="147"/>
      <c r="L257" s="144"/>
      <c r="M257" s="148"/>
      <c r="T257" s="149"/>
      <c r="AT257" s="145" t="s">
        <v>151</v>
      </c>
      <c r="AU257" s="145" t="s">
        <v>79</v>
      </c>
      <c r="AV257" s="12" t="s">
        <v>79</v>
      </c>
      <c r="AW257" s="12" t="s">
        <v>32</v>
      </c>
      <c r="AX257" s="12" t="s">
        <v>70</v>
      </c>
      <c r="AY257" s="145" t="s">
        <v>140</v>
      </c>
    </row>
    <row r="258" spans="2:65" s="12" customFormat="1">
      <c r="B258" s="144"/>
      <c r="D258" s="141" t="s">
        <v>151</v>
      </c>
      <c r="E258" s="145" t="s">
        <v>3</v>
      </c>
      <c r="F258" s="146" t="s">
        <v>1274</v>
      </c>
      <c r="H258" s="147"/>
      <c r="L258" s="144"/>
      <c r="M258" s="148"/>
      <c r="T258" s="149"/>
      <c r="AT258" s="145" t="s">
        <v>151</v>
      </c>
      <c r="AU258" s="145" t="s">
        <v>79</v>
      </c>
      <c r="AV258" s="12" t="s">
        <v>79</v>
      </c>
      <c r="AW258" s="12" t="s">
        <v>32</v>
      </c>
      <c r="AX258" s="12" t="s">
        <v>70</v>
      </c>
      <c r="AY258" s="145" t="s">
        <v>140</v>
      </c>
    </row>
    <row r="259" spans="2:65" s="12" customFormat="1">
      <c r="B259" s="144"/>
      <c r="D259" s="141" t="s">
        <v>151</v>
      </c>
      <c r="E259" s="145" t="s">
        <v>3</v>
      </c>
      <c r="F259" s="146" t="s">
        <v>1275</v>
      </c>
      <c r="H259" s="147"/>
      <c r="L259" s="144"/>
      <c r="M259" s="148"/>
      <c r="T259" s="149"/>
      <c r="AT259" s="145" t="s">
        <v>151</v>
      </c>
      <c r="AU259" s="145" t="s">
        <v>79</v>
      </c>
      <c r="AV259" s="12" t="s">
        <v>79</v>
      </c>
      <c r="AW259" s="12" t="s">
        <v>32</v>
      </c>
      <c r="AX259" s="12" t="s">
        <v>70</v>
      </c>
      <c r="AY259" s="145" t="s">
        <v>140</v>
      </c>
    </row>
    <row r="260" spans="2:65" s="12" customFormat="1">
      <c r="B260" s="144"/>
      <c r="D260" s="141" t="s">
        <v>151</v>
      </c>
      <c r="E260" s="145" t="s">
        <v>3</v>
      </c>
      <c r="F260" s="146" t="s">
        <v>1276</v>
      </c>
      <c r="H260" s="147"/>
      <c r="L260" s="144"/>
      <c r="M260" s="148"/>
      <c r="T260" s="149"/>
      <c r="AT260" s="145" t="s">
        <v>151</v>
      </c>
      <c r="AU260" s="145" t="s">
        <v>79</v>
      </c>
      <c r="AV260" s="12" t="s">
        <v>79</v>
      </c>
      <c r="AW260" s="12" t="s">
        <v>32</v>
      </c>
      <c r="AX260" s="12" t="s">
        <v>70</v>
      </c>
      <c r="AY260" s="145" t="s">
        <v>140</v>
      </c>
    </row>
    <row r="261" spans="2:65" s="13" customFormat="1">
      <c r="B261" s="150"/>
      <c r="D261" s="141" t="s">
        <v>151</v>
      </c>
      <c r="E261" s="151" t="s">
        <v>3</v>
      </c>
      <c r="F261" s="152" t="s">
        <v>152</v>
      </c>
      <c r="H261" s="153"/>
      <c r="L261" s="150"/>
      <c r="M261" s="154"/>
      <c r="T261" s="155"/>
      <c r="AT261" s="151" t="s">
        <v>151</v>
      </c>
      <c r="AU261" s="151" t="s">
        <v>79</v>
      </c>
      <c r="AV261" s="13" t="s">
        <v>147</v>
      </c>
      <c r="AW261" s="13" t="s">
        <v>32</v>
      </c>
      <c r="AX261" s="13" t="s">
        <v>77</v>
      </c>
      <c r="AY261" s="151" t="s">
        <v>140</v>
      </c>
    </row>
    <row r="262" spans="2:65" s="12" customFormat="1">
      <c r="B262" s="144"/>
      <c r="D262" s="141" t="s">
        <v>151</v>
      </c>
      <c r="F262" s="146" t="s">
        <v>1277</v>
      </c>
      <c r="H262" s="147"/>
      <c r="L262" s="144"/>
      <c r="M262" s="148"/>
      <c r="T262" s="149"/>
      <c r="AT262" s="145" t="s">
        <v>151</v>
      </c>
      <c r="AU262" s="145" t="s">
        <v>79</v>
      </c>
      <c r="AV262" s="12" t="s">
        <v>79</v>
      </c>
      <c r="AW262" s="12" t="s">
        <v>4</v>
      </c>
      <c r="AX262" s="12" t="s">
        <v>77</v>
      </c>
      <c r="AY262" s="145" t="s">
        <v>140</v>
      </c>
    </row>
    <row r="263" spans="2:65" s="1" customFormat="1" ht="24" customHeight="1">
      <c r="B263" s="127"/>
      <c r="C263" s="128" t="s">
        <v>264</v>
      </c>
      <c r="D263" s="128" t="s">
        <v>143</v>
      </c>
      <c r="E263" s="129" t="s">
        <v>1278</v>
      </c>
      <c r="F263" s="130" t="s">
        <v>1279</v>
      </c>
      <c r="G263" s="131" t="s">
        <v>350</v>
      </c>
      <c r="H263" s="132"/>
      <c r="I263" s="133"/>
      <c r="J263" s="133">
        <f>ROUND(I263*H263,2)</f>
        <v>0</v>
      </c>
      <c r="K263" s="134"/>
      <c r="L263" s="28"/>
      <c r="M263" s="135" t="s">
        <v>3</v>
      </c>
      <c r="N263" s="136" t="s">
        <v>41</v>
      </c>
      <c r="O263" s="137">
        <v>0.17</v>
      </c>
      <c r="P263" s="137">
        <f>O263*H263</f>
        <v>0</v>
      </c>
      <c r="Q263" s="137">
        <v>0</v>
      </c>
      <c r="R263" s="137">
        <f>Q263*H263</f>
        <v>0</v>
      </c>
      <c r="S263" s="137">
        <v>2.4E-2</v>
      </c>
      <c r="T263" s="138">
        <f>S263*H263</f>
        <v>0</v>
      </c>
      <c r="AR263" s="139" t="s">
        <v>221</v>
      </c>
      <c r="AT263" s="139" t="s">
        <v>143</v>
      </c>
      <c r="AU263" s="139" t="s">
        <v>79</v>
      </c>
      <c r="AY263" s="16" t="s">
        <v>140</v>
      </c>
      <c r="BE263" s="140">
        <f>IF(N263="základní",J263,0)</f>
        <v>0</v>
      </c>
      <c r="BF263" s="140">
        <f>IF(N263="snížená",J263,0)</f>
        <v>0</v>
      </c>
      <c r="BG263" s="140">
        <f>IF(N263="zákl. přenesená",J263,0)</f>
        <v>0</v>
      </c>
      <c r="BH263" s="140">
        <f>IF(N263="sníž. přenesená",J263,0)</f>
        <v>0</v>
      </c>
      <c r="BI263" s="140">
        <f>IF(N263="nulová",J263,0)</f>
        <v>0</v>
      </c>
      <c r="BJ263" s="16" t="s">
        <v>77</v>
      </c>
      <c r="BK263" s="140">
        <f>ROUND(I263*H263,2)</f>
        <v>0</v>
      </c>
      <c r="BL263" s="16" t="s">
        <v>221</v>
      </c>
      <c r="BM263" s="139" t="s">
        <v>1280</v>
      </c>
    </row>
    <row r="264" spans="2:65" s="1" customFormat="1" ht="18">
      <c r="B264" s="28"/>
      <c r="D264" s="141" t="s">
        <v>149</v>
      </c>
      <c r="F264" s="142" t="s">
        <v>1281</v>
      </c>
      <c r="L264" s="28"/>
      <c r="M264" s="143"/>
      <c r="T264" s="49"/>
      <c r="AT264" s="16" t="s">
        <v>149</v>
      </c>
      <c r="AU264" s="16" t="s">
        <v>79</v>
      </c>
    </row>
    <row r="265" spans="2:65" s="12" customFormat="1">
      <c r="B265" s="144"/>
      <c r="D265" s="141" t="s">
        <v>151</v>
      </c>
      <c r="E265" s="145" t="s">
        <v>3</v>
      </c>
      <c r="F265" s="146" t="s">
        <v>1282</v>
      </c>
      <c r="H265" s="147"/>
      <c r="L265" s="144"/>
      <c r="M265" s="148"/>
      <c r="T265" s="149"/>
      <c r="AT265" s="145" t="s">
        <v>151</v>
      </c>
      <c r="AU265" s="145" t="s">
        <v>79</v>
      </c>
      <c r="AV265" s="12" t="s">
        <v>79</v>
      </c>
      <c r="AW265" s="12" t="s">
        <v>32</v>
      </c>
      <c r="AX265" s="12" t="s">
        <v>70</v>
      </c>
      <c r="AY265" s="145" t="s">
        <v>140</v>
      </c>
    </row>
    <row r="266" spans="2:65" s="13" customFormat="1">
      <c r="B266" s="150"/>
      <c r="D266" s="141" t="s">
        <v>151</v>
      </c>
      <c r="E266" s="151" t="s">
        <v>3</v>
      </c>
      <c r="F266" s="152" t="s">
        <v>152</v>
      </c>
      <c r="H266" s="153"/>
      <c r="L266" s="150"/>
      <c r="M266" s="154"/>
      <c r="T266" s="155"/>
      <c r="AT266" s="151" t="s">
        <v>151</v>
      </c>
      <c r="AU266" s="151" t="s">
        <v>79</v>
      </c>
      <c r="AV266" s="13" t="s">
        <v>147</v>
      </c>
      <c r="AW266" s="13" t="s">
        <v>32</v>
      </c>
      <c r="AX266" s="13" t="s">
        <v>77</v>
      </c>
      <c r="AY266" s="151" t="s">
        <v>140</v>
      </c>
    </row>
    <row r="267" spans="2:65" s="1" customFormat="1" ht="24" customHeight="1">
      <c r="B267" s="127"/>
      <c r="C267" s="128" t="s">
        <v>268</v>
      </c>
      <c r="D267" s="128" t="s">
        <v>143</v>
      </c>
      <c r="E267" s="129" t="s">
        <v>1283</v>
      </c>
      <c r="F267" s="130" t="s">
        <v>1284</v>
      </c>
      <c r="G267" s="131" t="s">
        <v>350</v>
      </c>
      <c r="H267" s="132"/>
      <c r="I267" s="133"/>
      <c r="J267" s="133">
        <f>ROUND(I267*H267,2)</f>
        <v>0</v>
      </c>
      <c r="K267" s="134"/>
      <c r="L267" s="28"/>
      <c r="M267" s="135" t="s">
        <v>3</v>
      </c>
      <c r="N267" s="136" t="s">
        <v>41</v>
      </c>
      <c r="O267" s="137">
        <v>0.2</v>
      </c>
      <c r="P267" s="137">
        <f>O267*H267</f>
        <v>0</v>
      </c>
      <c r="Q267" s="137">
        <v>0</v>
      </c>
      <c r="R267" s="137">
        <f>Q267*H267</f>
        <v>0</v>
      </c>
      <c r="S267" s="137">
        <v>3.2000000000000001E-2</v>
      </c>
      <c r="T267" s="138">
        <f>S267*H267</f>
        <v>0</v>
      </c>
      <c r="AR267" s="139" t="s">
        <v>221</v>
      </c>
      <c r="AT267" s="139" t="s">
        <v>143</v>
      </c>
      <c r="AU267" s="139" t="s">
        <v>79</v>
      </c>
      <c r="AY267" s="16" t="s">
        <v>140</v>
      </c>
      <c r="BE267" s="140">
        <f>IF(N267="základní",J267,0)</f>
        <v>0</v>
      </c>
      <c r="BF267" s="140">
        <f>IF(N267="snížená",J267,0)</f>
        <v>0</v>
      </c>
      <c r="BG267" s="140">
        <f>IF(N267="zákl. přenesená",J267,0)</f>
        <v>0</v>
      </c>
      <c r="BH267" s="140">
        <f>IF(N267="sníž. přenesená",J267,0)</f>
        <v>0</v>
      </c>
      <c r="BI267" s="140">
        <f>IF(N267="nulová",J267,0)</f>
        <v>0</v>
      </c>
      <c r="BJ267" s="16" t="s">
        <v>77</v>
      </c>
      <c r="BK267" s="140">
        <f>ROUND(I267*H267,2)</f>
        <v>0</v>
      </c>
      <c r="BL267" s="16" t="s">
        <v>221</v>
      </c>
      <c r="BM267" s="139" t="s">
        <v>1285</v>
      </c>
    </row>
    <row r="268" spans="2:65" s="1" customFormat="1" ht="18">
      <c r="B268" s="28"/>
      <c r="D268" s="141" t="s">
        <v>149</v>
      </c>
      <c r="F268" s="142" t="s">
        <v>1286</v>
      </c>
      <c r="L268" s="28"/>
      <c r="M268" s="143"/>
      <c r="T268" s="49"/>
      <c r="AT268" s="16" t="s">
        <v>149</v>
      </c>
      <c r="AU268" s="16" t="s">
        <v>79</v>
      </c>
    </row>
    <row r="269" spans="2:65" s="12" customFormat="1">
      <c r="B269" s="144"/>
      <c r="D269" s="141" t="s">
        <v>151</v>
      </c>
      <c r="E269" s="145" t="s">
        <v>3</v>
      </c>
      <c r="F269" s="146" t="s">
        <v>1287</v>
      </c>
      <c r="H269" s="147"/>
      <c r="L269" s="144"/>
      <c r="M269" s="148"/>
      <c r="T269" s="149"/>
      <c r="AT269" s="145" t="s">
        <v>151</v>
      </c>
      <c r="AU269" s="145" t="s">
        <v>79</v>
      </c>
      <c r="AV269" s="12" t="s">
        <v>79</v>
      </c>
      <c r="AW269" s="12" t="s">
        <v>32</v>
      </c>
      <c r="AX269" s="12" t="s">
        <v>70</v>
      </c>
      <c r="AY269" s="145" t="s">
        <v>140</v>
      </c>
    </row>
    <row r="270" spans="2:65" s="12" customFormat="1">
      <c r="B270" s="144"/>
      <c r="D270" s="141" t="s">
        <v>151</v>
      </c>
      <c r="E270" s="145" t="s">
        <v>3</v>
      </c>
      <c r="F270" s="146" t="s">
        <v>1288</v>
      </c>
      <c r="H270" s="147"/>
      <c r="L270" s="144"/>
      <c r="M270" s="148"/>
      <c r="T270" s="149"/>
      <c r="AT270" s="145" t="s">
        <v>151</v>
      </c>
      <c r="AU270" s="145" t="s">
        <v>79</v>
      </c>
      <c r="AV270" s="12" t="s">
        <v>79</v>
      </c>
      <c r="AW270" s="12" t="s">
        <v>32</v>
      </c>
      <c r="AX270" s="12" t="s">
        <v>70</v>
      </c>
      <c r="AY270" s="145" t="s">
        <v>140</v>
      </c>
    </row>
    <row r="271" spans="2:65" s="12" customFormat="1">
      <c r="B271" s="144"/>
      <c r="D271" s="141" t="s">
        <v>151</v>
      </c>
      <c r="E271" s="145" t="s">
        <v>3</v>
      </c>
      <c r="F271" s="146" t="s">
        <v>1289</v>
      </c>
      <c r="H271" s="147"/>
      <c r="L271" s="144"/>
      <c r="M271" s="148"/>
      <c r="T271" s="149"/>
      <c r="AT271" s="145" t="s">
        <v>151</v>
      </c>
      <c r="AU271" s="145" t="s">
        <v>79</v>
      </c>
      <c r="AV271" s="12" t="s">
        <v>79</v>
      </c>
      <c r="AW271" s="12" t="s">
        <v>32</v>
      </c>
      <c r="AX271" s="12" t="s">
        <v>70</v>
      </c>
      <c r="AY271" s="145" t="s">
        <v>140</v>
      </c>
    </row>
    <row r="272" spans="2:65" s="12" customFormat="1">
      <c r="B272" s="144"/>
      <c r="D272" s="141" t="s">
        <v>151</v>
      </c>
      <c r="E272" s="145" t="s">
        <v>3</v>
      </c>
      <c r="F272" s="146" t="s">
        <v>1290</v>
      </c>
      <c r="H272" s="147"/>
      <c r="L272" s="144"/>
      <c r="M272" s="148"/>
      <c r="T272" s="149"/>
      <c r="AT272" s="145" t="s">
        <v>151</v>
      </c>
      <c r="AU272" s="145" t="s">
        <v>79</v>
      </c>
      <c r="AV272" s="12" t="s">
        <v>79</v>
      </c>
      <c r="AW272" s="12" t="s">
        <v>32</v>
      </c>
      <c r="AX272" s="12" t="s">
        <v>70</v>
      </c>
      <c r="AY272" s="145" t="s">
        <v>140</v>
      </c>
    </row>
    <row r="273" spans="2:65" s="12" customFormat="1">
      <c r="B273" s="144"/>
      <c r="D273" s="141" t="s">
        <v>151</v>
      </c>
      <c r="E273" s="145" t="s">
        <v>3</v>
      </c>
      <c r="F273" s="146" t="s">
        <v>1291</v>
      </c>
      <c r="H273" s="147"/>
      <c r="L273" s="144"/>
      <c r="M273" s="148"/>
      <c r="T273" s="149"/>
      <c r="AT273" s="145" t="s">
        <v>151</v>
      </c>
      <c r="AU273" s="145" t="s">
        <v>79</v>
      </c>
      <c r="AV273" s="12" t="s">
        <v>79</v>
      </c>
      <c r="AW273" s="12" t="s">
        <v>32</v>
      </c>
      <c r="AX273" s="12" t="s">
        <v>70</v>
      </c>
      <c r="AY273" s="145" t="s">
        <v>140</v>
      </c>
    </row>
    <row r="274" spans="2:65" s="12" customFormat="1">
      <c r="B274" s="144"/>
      <c r="D274" s="141" t="s">
        <v>151</v>
      </c>
      <c r="E274" s="145" t="s">
        <v>3</v>
      </c>
      <c r="F274" s="146" t="s">
        <v>1292</v>
      </c>
      <c r="H274" s="147"/>
      <c r="L274" s="144"/>
      <c r="M274" s="148"/>
      <c r="T274" s="149"/>
      <c r="AT274" s="145" t="s">
        <v>151</v>
      </c>
      <c r="AU274" s="145" t="s">
        <v>79</v>
      </c>
      <c r="AV274" s="12" t="s">
        <v>79</v>
      </c>
      <c r="AW274" s="12" t="s">
        <v>32</v>
      </c>
      <c r="AX274" s="12" t="s">
        <v>70</v>
      </c>
      <c r="AY274" s="145" t="s">
        <v>140</v>
      </c>
    </row>
    <row r="275" spans="2:65" s="13" customFormat="1">
      <c r="B275" s="150"/>
      <c r="D275" s="141" t="s">
        <v>151</v>
      </c>
      <c r="E275" s="151" t="s">
        <v>3</v>
      </c>
      <c r="F275" s="152" t="s">
        <v>152</v>
      </c>
      <c r="H275" s="153"/>
      <c r="L275" s="150"/>
      <c r="M275" s="154"/>
      <c r="T275" s="155"/>
      <c r="AT275" s="151" t="s">
        <v>151</v>
      </c>
      <c r="AU275" s="151" t="s">
        <v>79</v>
      </c>
      <c r="AV275" s="13" t="s">
        <v>147</v>
      </c>
      <c r="AW275" s="13" t="s">
        <v>32</v>
      </c>
      <c r="AX275" s="13" t="s">
        <v>77</v>
      </c>
      <c r="AY275" s="151" t="s">
        <v>140</v>
      </c>
    </row>
    <row r="276" spans="2:65" s="1" customFormat="1" ht="24" customHeight="1">
      <c r="B276" s="127"/>
      <c r="C276" s="128" t="s">
        <v>271</v>
      </c>
      <c r="D276" s="128" t="s">
        <v>143</v>
      </c>
      <c r="E276" s="129" t="s">
        <v>1293</v>
      </c>
      <c r="F276" s="130" t="s">
        <v>1294</v>
      </c>
      <c r="G276" s="131" t="s">
        <v>350</v>
      </c>
      <c r="H276" s="132"/>
      <c r="I276" s="133"/>
      <c r="J276" s="133">
        <f>ROUND(I276*H276,2)</f>
        <v>0</v>
      </c>
      <c r="K276" s="134"/>
      <c r="L276" s="28"/>
      <c r="M276" s="135" t="s">
        <v>3</v>
      </c>
      <c r="N276" s="136" t="s">
        <v>41</v>
      </c>
      <c r="O276" s="137">
        <v>0.23</v>
      </c>
      <c r="P276" s="137">
        <f>O276*H276</f>
        <v>0</v>
      </c>
      <c r="Q276" s="137">
        <v>0</v>
      </c>
      <c r="R276" s="137">
        <f>Q276*H276</f>
        <v>0</v>
      </c>
      <c r="S276" s="137">
        <v>4.0000000000000001E-3</v>
      </c>
      <c r="T276" s="138">
        <f>S276*H276</f>
        <v>0</v>
      </c>
      <c r="AR276" s="139" t="s">
        <v>221</v>
      </c>
      <c r="AT276" s="139" t="s">
        <v>143</v>
      </c>
      <c r="AU276" s="139" t="s">
        <v>79</v>
      </c>
      <c r="AY276" s="16" t="s">
        <v>140</v>
      </c>
      <c r="BE276" s="140">
        <f>IF(N276="základní",J276,0)</f>
        <v>0</v>
      </c>
      <c r="BF276" s="140">
        <f>IF(N276="snížená",J276,0)</f>
        <v>0</v>
      </c>
      <c r="BG276" s="140">
        <f>IF(N276="zákl. přenesená",J276,0)</f>
        <v>0</v>
      </c>
      <c r="BH276" s="140">
        <f>IF(N276="sníž. přenesená",J276,0)</f>
        <v>0</v>
      </c>
      <c r="BI276" s="140">
        <f>IF(N276="nulová",J276,0)</f>
        <v>0</v>
      </c>
      <c r="BJ276" s="16" t="s">
        <v>77</v>
      </c>
      <c r="BK276" s="140">
        <f>ROUND(I276*H276,2)</f>
        <v>0</v>
      </c>
      <c r="BL276" s="16" t="s">
        <v>221</v>
      </c>
      <c r="BM276" s="139" t="s">
        <v>1295</v>
      </c>
    </row>
    <row r="277" spans="2:65" s="1" customFormat="1" ht="18">
      <c r="B277" s="28"/>
      <c r="D277" s="141" t="s">
        <v>149</v>
      </c>
      <c r="F277" s="142" t="s">
        <v>1296</v>
      </c>
      <c r="L277" s="28"/>
      <c r="M277" s="143"/>
      <c r="T277" s="49"/>
      <c r="AT277" s="16" t="s">
        <v>149</v>
      </c>
      <c r="AU277" s="16" t="s">
        <v>79</v>
      </c>
    </row>
    <row r="278" spans="2:65" s="12" customFormat="1">
      <c r="B278" s="144"/>
      <c r="D278" s="141" t="s">
        <v>151</v>
      </c>
      <c r="E278" s="145" t="s">
        <v>3</v>
      </c>
      <c r="F278" s="146" t="s">
        <v>1297</v>
      </c>
      <c r="H278" s="147"/>
      <c r="L278" s="144"/>
      <c r="M278" s="148"/>
      <c r="T278" s="149"/>
      <c r="AT278" s="145" t="s">
        <v>151</v>
      </c>
      <c r="AU278" s="145" t="s">
        <v>79</v>
      </c>
      <c r="AV278" s="12" t="s">
        <v>79</v>
      </c>
      <c r="AW278" s="12" t="s">
        <v>32</v>
      </c>
      <c r="AX278" s="12" t="s">
        <v>70</v>
      </c>
      <c r="AY278" s="145" t="s">
        <v>140</v>
      </c>
    </row>
    <row r="279" spans="2:65" s="13" customFormat="1">
      <c r="B279" s="150"/>
      <c r="D279" s="141" t="s">
        <v>151</v>
      </c>
      <c r="E279" s="151" t="s">
        <v>3</v>
      </c>
      <c r="F279" s="152" t="s">
        <v>152</v>
      </c>
      <c r="H279" s="153"/>
      <c r="L279" s="150"/>
      <c r="M279" s="154"/>
      <c r="T279" s="155"/>
      <c r="AT279" s="151" t="s">
        <v>151</v>
      </c>
      <c r="AU279" s="151" t="s">
        <v>79</v>
      </c>
      <c r="AV279" s="13" t="s">
        <v>147</v>
      </c>
      <c r="AW279" s="13" t="s">
        <v>32</v>
      </c>
      <c r="AX279" s="13" t="s">
        <v>77</v>
      </c>
      <c r="AY279" s="151" t="s">
        <v>140</v>
      </c>
    </row>
    <row r="280" spans="2:65" s="1" customFormat="1" ht="24" customHeight="1">
      <c r="B280" s="127"/>
      <c r="C280" s="128" t="s">
        <v>274</v>
      </c>
      <c r="D280" s="128" t="s">
        <v>143</v>
      </c>
      <c r="E280" s="129" t="s">
        <v>513</v>
      </c>
      <c r="F280" s="130" t="s">
        <v>514</v>
      </c>
      <c r="G280" s="131" t="s">
        <v>515</v>
      </c>
      <c r="H280" s="132"/>
      <c r="I280" s="133"/>
      <c r="J280" s="133">
        <f>ROUND(I280*H280,2)</f>
        <v>0</v>
      </c>
      <c r="K280" s="134"/>
      <c r="L280" s="28"/>
      <c r="M280" s="135" t="s">
        <v>3</v>
      </c>
      <c r="N280" s="136" t="s">
        <v>41</v>
      </c>
      <c r="O280" s="137">
        <v>0</v>
      </c>
      <c r="P280" s="137">
        <f>O280*H280</f>
        <v>0</v>
      </c>
      <c r="Q280" s="137">
        <v>0</v>
      </c>
      <c r="R280" s="137">
        <f>Q280*H280</f>
        <v>0</v>
      </c>
      <c r="S280" s="137">
        <v>0</v>
      </c>
      <c r="T280" s="138">
        <f>S280*H280</f>
        <v>0</v>
      </c>
      <c r="AR280" s="139" t="s">
        <v>221</v>
      </c>
      <c r="AT280" s="139" t="s">
        <v>143</v>
      </c>
      <c r="AU280" s="139" t="s">
        <v>79</v>
      </c>
      <c r="AY280" s="16" t="s">
        <v>140</v>
      </c>
      <c r="BE280" s="140">
        <f>IF(N280="základní",J280,0)</f>
        <v>0</v>
      </c>
      <c r="BF280" s="140">
        <f>IF(N280="snížená",J280,0)</f>
        <v>0</v>
      </c>
      <c r="BG280" s="140">
        <f>IF(N280="zákl. přenesená",J280,0)</f>
        <v>0</v>
      </c>
      <c r="BH280" s="140">
        <f>IF(N280="sníž. přenesená",J280,0)</f>
        <v>0</v>
      </c>
      <c r="BI280" s="140">
        <f>IF(N280="nulová",J280,0)</f>
        <v>0</v>
      </c>
      <c r="BJ280" s="16" t="s">
        <v>77</v>
      </c>
      <c r="BK280" s="140">
        <f>ROUND(I280*H280,2)</f>
        <v>0</v>
      </c>
      <c r="BL280" s="16" t="s">
        <v>221</v>
      </c>
      <c r="BM280" s="139" t="s">
        <v>1298</v>
      </c>
    </row>
    <row r="281" spans="2:65" s="1" customFormat="1" ht="27">
      <c r="B281" s="28"/>
      <c r="D281" s="141" t="s">
        <v>149</v>
      </c>
      <c r="F281" s="142" t="s">
        <v>517</v>
      </c>
      <c r="L281" s="28"/>
      <c r="M281" s="143"/>
      <c r="T281" s="49"/>
      <c r="AT281" s="16" t="s">
        <v>149</v>
      </c>
      <c r="AU281" s="16" t="s">
        <v>79</v>
      </c>
    </row>
    <row r="282" spans="2:65" s="1" customFormat="1" ht="24" customHeight="1">
      <c r="B282" s="127"/>
      <c r="C282" s="128" t="s">
        <v>281</v>
      </c>
      <c r="D282" s="128" t="s">
        <v>143</v>
      </c>
      <c r="E282" s="129" t="s">
        <v>519</v>
      </c>
      <c r="F282" s="130" t="s">
        <v>520</v>
      </c>
      <c r="G282" s="131" t="s">
        <v>515</v>
      </c>
      <c r="H282" s="132"/>
      <c r="I282" s="133"/>
      <c r="J282" s="133">
        <f>ROUND(I282*H282,2)</f>
        <v>0</v>
      </c>
      <c r="K282" s="134"/>
      <c r="L282" s="28"/>
      <c r="M282" s="135" t="s">
        <v>3</v>
      </c>
      <c r="N282" s="136" t="s">
        <v>41</v>
      </c>
      <c r="O282" s="137">
        <v>0</v>
      </c>
      <c r="P282" s="137">
        <f>O282*H282</f>
        <v>0</v>
      </c>
      <c r="Q282" s="137">
        <v>0</v>
      </c>
      <c r="R282" s="137">
        <f>Q282*H282</f>
        <v>0</v>
      </c>
      <c r="S282" s="137">
        <v>0</v>
      </c>
      <c r="T282" s="138">
        <f>S282*H282</f>
        <v>0</v>
      </c>
      <c r="AR282" s="139" t="s">
        <v>221</v>
      </c>
      <c r="AT282" s="139" t="s">
        <v>143</v>
      </c>
      <c r="AU282" s="139" t="s">
        <v>79</v>
      </c>
      <c r="AY282" s="16" t="s">
        <v>140</v>
      </c>
      <c r="BE282" s="140">
        <f>IF(N282="základní",J282,0)</f>
        <v>0</v>
      </c>
      <c r="BF282" s="140">
        <f>IF(N282="snížená",J282,0)</f>
        <v>0</v>
      </c>
      <c r="BG282" s="140">
        <f>IF(N282="zákl. přenesená",J282,0)</f>
        <v>0</v>
      </c>
      <c r="BH282" s="140">
        <f>IF(N282="sníž. přenesená",J282,0)</f>
        <v>0</v>
      </c>
      <c r="BI282" s="140">
        <f>IF(N282="nulová",J282,0)</f>
        <v>0</v>
      </c>
      <c r="BJ282" s="16" t="s">
        <v>77</v>
      </c>
      <c r="BK282" s="140">
        <f>ROUND(I282*H282,2)</f>
        <v>0</v>
      </c>
      <c r="BL282" s="16" t="s">
        <v>221</v>
      </c>
      <c r="BM282" s="139" t="s">
        <v>1299</v>
      </c>
    </row>
    <row r="283" spans="2:65" s="1" customFormat="1" ht="27">
      <c r="B283" s="28"/>
      <c r="D283" s="141" t="s">
        <v>149</v>
      </c>
      <c r="F283" s="142" t="s">
        <v>522</v>
      </c>
      <c r="L283" s="28"/>
      <c r="M283" s="143"/>
      <c r="T283" s="49"/>
      <c r="AT283" s="16" t="s">
        <v>149</v>
      </c>
      <c r="AU283" s="16" t="s">
        <v>79</v>
      </c>
    </row>
    <row r="284" spans="2:65" s="11" customFormat="1" ht="22.9" customHeight="1">
      <c r="B284" s="116"/>
      <c r="D284" s="117" t="s">
        <v>69</v>
      </c>
      <c r="E284" s="125" t="s">
        <v>974</v>
      </c>
      <c r="F284" s="125" t="s">
        <v>975</v>
      </c>
      <c r="J284" s="126">
        <f>BK284</f>
        <v>0</v>
      </c>
      <c r="L284" s="116"/>
      <c r="M284" s="120"/>
      <c r="P284" s="121">
        <f>SUM(P285:P309)</f>
        <v>0</v>
      </c>
      <c r="R284" s="121">
        <f>SUM(R285:R309)</f>
        <v>0</v>
      </c>
      <c r="T284" s="122">
        <f>SUM(T285:T309)</f>
        <v>0</v>
      </c>
      <c r="AR284" s="117" t="s">
        <v>79</v>
      </c>
      <c r="AT284" s="123" t="s">
        <v>69</v>
      </c>
      <c r="AU284" s="123" t="s">
        <v>77</v>
      </c>
      <c r="AY284" s="117" t="s">
        <v>140</v>
      </c>
      <c r="BK284" s="124">
        <f>SUM(BK285:BK309)</f>
        <v>0</v>
      </c>
    </row>
    <row r="285" spans="2:65" s="1" customFormat="1" ht="16.5" customHeight="1">
      <c r="B285" s="127"/>
      <c r="C285" s="128" t="s">
        <v>287</v>
      </c>
      <c r="D285" s="128" t="s">
        <v>143</v>
      </c>
      <c r="E285" s="129" t="s">
        <v>1300</v>
      </c>
      <c r="F285" s="130" t="s">
        <v>1301</v>
      </c>
      <c r="G285" s="131" t="s">
        <v>156</v>
      </c>
      <c r="H285" s="132"/>
      <c r="I285" s="133"/>
      <c r="J285" s="133">
        <f>ROUND(I285*H285,2)</f>
        <v>0</v>
      </c>
      <c r="K285" s="134"/>
      <c r="L285" s="28"/>
      <c r="M285" s="135" t="s">
        <v>3</v>
      </c>
      <c r="N285" s="136" t="s">
        <v>41</v>
      </c>
      <c r="O285" s="137">
        <v>0.36</v>
      </c>
      <c r="P285" s="137">
        <f>O285*H285</f>
        <v>0</v>
      </c>
      <c r="Q285" s="137">
        <v>0</v>
      </c>
      <c r="R285" s="137">
        <f>Q285*H285</f>
        <v>0</v>
      </c>
      <c r="S285" s="137">
        <v>5.94E-3</v>
      </c>
      <c r="T285" s="138">
        <f>S285*H285</f>
        <v>0</v>
      </c>
      <c r="AR285" s="139" t="s">
        <v>221</v>
      </c>
      <c r="AT285" s="139" t="s">
        <v>143</v>
      </c>
      <c r="AU285" s="139" t="s">
        <v>79</v>
      </c>
      <c r="AY285" s="16" t="s">
        <v>140</v>
      </c>
      <c r="BE285" s="140">
        <f>IF(N285="základní",J285,0)</f>
        <v>0</v>
      </c>
      <c r="BF285" s="140">
        <f>IF(N285="snížená",J285,0)</f>
        <v>0</v>
      </c>
      <c r="BG285" s="140">
        <f>IF(N285="zákl. přenesená",J285,0)</f>
        <v>0</v>
      </c>
      <c r="BH285" s="140">
        <f>IF(N285="sníž. přenesená",J285,0)</f>
        <v>0</v>
      </c>
      <c r="BI285" s="140">
        <f>IF(N285="nulová",J285,0)</f>
        <v>0</v>
      </c>
      <c r="BJ285" s="16" t="s">
        <v>77</v>
      </c>
      <c r="BK285" s="140">
        <f>ROUND(I285*H285,2)</f>
        <v>0</v>
      </c>
      <c r="BL285" s="16" t="s">
        <v>221</v>
      </c>
      <c r="BM285" s="139" t="s">
        <v>1302</v>
      </c>
    </row>
    <row r="286" spans="2:65" s="1" customFormat="1" ht="18">
      <c r="B286" s="28"/>
      <c r="D286" s="141" t="s">
        <v>149</v>
      </c>
      <c r="F286" s="142" t="s">
        <v>1303</v>
      </c>
      <c r="L286" s="28"/>
      <c r="M286" s="143"/>
      <c r="T286" s="49"/>
      <c r="AT286" s="16" t="s">
        <v>149</v>
      </c>
      <c r="AU286" s="16" t="s">
        <v>79</v>
      </c>
    </row>
    <row r="287" spans="2:65" s="12" customFormat="1">
      <c r="B287" s="144"/>
      <c r="D287" s="141" t="s">
        <v>151</v>
      </c>
      <c r="E287" s="145" t="s">
        <v>3</v>
      </c>
      <c r="F287" s="146" t="s">
        <v>1304</v>
      </c>
      <c r="H287" s="147"/>
      <c r="L287" s="144"/>
      <c r="M287" s="148"/>
      <c r="T287" s="149"/>
      <c r="AT287" s="145" t="s">
        <v>151</v>
      </c>
      <c r="AU287" s="145" t="s">
        <v>79</v>
      </c>
      <c r="AV287" s="12" t="s">
        <v>79</v>
      </c>
      <c r="AW287" s="12" t="s">
        <v>32</v>
      </c>
      <c r="AX287" s="12" t="s">
        <v>70</v>
      </c>
      <c r="AY287" s="145" t="s">
        <v>140</v>
      </c>
    </row>
    <row r="288" spans="2:65" s="12" customFormat="1">
      <c r="B288" s="144"/>
      <c r="D288" s="141" t="s">
        <v>151</v>
      </c>
      <c r="E288" s="145" t="s">
        <v>3</v>
      </c>
      <c r="F288" s="146" t="s">
        <v>1305</v>
      </c>
      <c r="H288" s="147"/>
      <c r="L288" s="144"/>
      <c r="M288" s="148"/>
      <c r="T288" s="149"/>
      <c r="AT288" s="145" t="s">
        <v>151</v>
      </c>
      <c r="AU288" s="145" t="s">
        <v>79</v>
      </c>
      <c r="AV288" s="12" t="s">
        <v>79</v>
      </c>
      <c r="AW288" s="12" t="s">
        <v>32</v>
      </c>
      <c r="AX288" s="12" t="s">
        <v>70</v>
      </c>
      <c r="AY288" s="145" t="s">
        <v>140</v>
      </c>
    </row>
    <row r="289" spans="2:65" s="13" customFormat="1">
      <c r="B289" s="150"/>
      <c r="D289" s="141" t="s">
        <v>151</v>
      </c>
      <c r="E289" s="151" t="s">
        <v>3</v>
      </c>
      <c r="F289" s="152" t="s">
        <v>152</v>
      </c>
      <c r="H289" s="153"/>
      <c r="L289" s="150"/>
      <c r="M289" s="154"/>
      <c r="T289" s="155"/>
      <c r="AT289" s="151" t="s">
        <v>151</v>
      </c>
      <c r="AU289" s="151" t="s">
        <v>79</v>
      </c>
      <c r="AV289" s="13" t="s">
        <v>147</v>
      </c>
      <c r="AW289" s="13" t="s">
        <v>32</v>
      </c>
      <c r="AX289" s="13" t="s">
        <v>77</v>
      </c>
      <c r="AY289" s="151" t="s">
        <v>140</v>
      </c>
    </row>
    <row r="290" spans="2:65" s="1" customFormat="1" ht="24" customHeight="1">
      <c r="B290" s="127"/>
      <c r="C290" s="128" t="s">
        <v>293</v>
      </c>
      <c r="D290" s="128" t="s">
        <v>143</v>
      </c>
      <c r="E290" s="129" t="s">
        <v>1306</v>
      </c>
      <c r="F290" s="130" t="s">
        <v>1307</v>
      </c>
      <c r="G290" s="131" t="s">
        <v>156</v>
      </c>
      <c r="H290" s="132"/>
      <c r="I290" s="133"/>
      <c r="J290" s="133">
        <f>ROUND(I290*H290,2)</f>
        <v>0</v>
      </c>
      <c r="K290" s="134"/>
      <c r="L290" s="28"/>
      <c r="M290" s="135" t="s">
        <v>3</v>
      </c>
      <c r="N290" s="136" t="s">
        <v>41</v>
      </c>
      <c r="O290" s="137">
        <v>1.4039999999999999</v>
      </c>
      <c r="P290" s="137">
        <f>O290*H290</f>
        <v>0</v>
      </c>
      <c r="Q290" s="137">
        <v>6.6100000000000004E-3</v>
      </c>
      <c r="R290" s="137">
        <f>Q290*H290</f>
        <v>0</v>
      </c>
      <c r="S290" s="137">
        <v>0</v>
      </c>
      <c r="T290" s="138">
        <f>S290*H290</f>
        <v>0</v>
      </c>
      <c r="AR290" s="139" t="s">
        <v>221</v>
      </c>
      <c r="AT290" s="139" t="s">
        <v>143</v>
      </c>
      <c r="AU290" s="139" t="s">
        <v>79</v>
      </c>
      <c r="AY290" s="16" t="s">
        <v>140</v>
      </c>
      <c r="BE290" s="140">
        <f>IF(N290="základní",J290,0)</f>
        <v>0</v>
      </c>
      <c r="BF290" s="140">
        <f>IF(N290="snížená",J290,0)</f>
        <v>0</v>
      </c>
      <c r="BG290" s="140">
        <f>IF(N290="zákl. přenesená",J290,0)</f>
        <v>0</v>
      </c>
      <c r="BH290" s="140">
        <f>IF(N290="sníž. přenesená",J290,0)</f>
        <v>0</v>
      </c>
      <c r="BI290" s="140">
        <f>IF(N290="nulová",J290,0)</f>
        <v>0</v>
      </c>
      <c r="BJ290" s="16" t="s">
        <v>77</v>
      </c>
      <c r="BK290" s="140">
        <f>ROUND(I290*H290,2)</f>
        <v>0</v>
      </c>
      <c r="BL290" s="16" t="s">
        <v>221</v>
      </c>
      <c r="BM290" s="139" t="s">
        <v>1308</v>
      </c>
    </row>
    <row r="291" spans="2:65" s="1" customFormat="1" ht="18">
      <c r="B291" s="28"/>
      <c r="D291" s="141" t="s">
        <v>149</v>
      </c>
      <c r="F291" s="142" t="s">
        <v>1309</v>
      </c>
      <c r="L291" s="28"/>
      <c r="M291" s="143"/>
      <c r="T291" s="49"/>
      <c r="AT291" s="16" t="s">
        <v>149</v>
      </c>
      <c r="AU291" s="16" t="s">
        <v>79</v>
      </c>
    </row>
    <row r="292" spans="2:65" s="12" customFormat="1">
      <c r="B292" s="144"/>
      <c r="D292" s="141" t="s">
        <v>151</v>
      </c>
      <c r="E292" s="145" t="s">
        <v>3</v>
      </c>
      <c r="F292" s="146" t="s">
        <v>1310</v>
      </c>
      <c r="H292" s="147"/>
      <c r="L292" s="144"/>
      <c r="M292" s="148"/>
      <c r="T292" s="149"/>
      <c r="AT292" s="145" t="s">
        <v>151</v>
      </c>
      <c r="AU292" s="145" t="s">
        <v>79</v>
      </c>
      <c r="AV292" s="12" t="s">
        <v>79</v>
      </c>
      <c r="AW292" s="12" t="s">
        <v>32</v>
      </c>
      <c r="AX292" s="12" t="s">
        <v>70</v>
      </c>
      <c r="AY292" s="145" t="s">
        <v>140</v>
      </c>
    </row>
    <row r="293" spans="2:65" s="13" customFormat="1">
      <c r="B293" s="150"/>
      <c r="D293" s="141" t="s">
        <v>151</v>
      </c>
      <c r="E293" s="151" t="s">
        <v>3</v>
      </c>
      <c r="F293" s="152" t="s">
        <v>152</v>
      </c>
      <c r="H293" s="153"/>
      <c r="L293" s="150"/>
      <c r="M293" s="154"/>
      <c r="T293" s="155"/>
      <c r="AT293" s="151" t="s">
        <v>151</v>
      </c>
      <c r="AU293" s="151" t="s">
        <v>79</v>
      </c>
      <c r="AV293" s="13" t="s">
        <v>147</v>
      </c>
      <c r="AW293" s="13" t="s">
        <v>32</v>
      </c>
      <c r="AX293" s="13" t="s">
        <v>77</v>
      </c>
      <c r="AY293" s="151" t="s">
        <v>140</v>
      </c>
    </row>
    <row r="294" spans="2:65" s="1" customFormat="1" ht="24" customHeight="1">
      <c r="B294" s="127"/>
      <c r="C294" s="128" t="s">
        <v>299</v>
      </c>
      <c r="D294" s="128" t="s">
        <v>143</v>
      </c>
      <c r="E294" s="129" t="s">
        <v>1311</v>
      </c>
      <c r="F294" s="130" t="s">
        <v>1312</v>
      </c>
      <c r="G294" s="131" t="s">
        <v>350</v>
      </c>
      <c r="H294" s="132"/>
      <c r="I294" s="133"/>
      <c r="J294" s="133">
        <f>ROUND(I294*H294,2)</f>
        <v>0</v>
      </c>
      <c r="K294" s="134"/>
      <c r="L294" s="28"/>
      <c r="M294" s="135" t="s">
        <v>3</v>
      </c>
      <c r="N294" s="136" t="s">
        <v>41</v>
      </c>
      <c r="O294" s="137">
        <v>0.26500000000000001</v>
      </c>
      <c r="P294" s="137">
        <f>O294*H294</f>
        <v>0</v>
      </c>
      <c r="Q294" s="137">
        <v>2.8600000000000001E-3</v>
      </c>
      <c r="R294" s="137">
        <f>Q294*H294</f>
        <v>0</v>
      </c>
      <c r="S294" s="137">
        <v>0</v>
      </c>
      <c r="T294" s="138">
        <f>S294*H294</f>
        <v>0</v>
      </c>
      <c r="AR294" s="139" t="s">
        <v>221</v>
      </c>
      <c r="AT294" s="139" t="s">
        <v>143</v>
      </c>
      <c r="AU294" s="139" t="s">
        <v>79</v>
      </c>
      <c r="AY294" s="16" t="s">
        <v>140</v>
      </c>
      <c r="BE294" s="140">
        <f>IF(N294="základní",J294,0)</f>
        <v>0</v>
      </c>
      <c r="BF294" s="140">
        <f>IF(N294="snížená",J294,0)</f>
        <v>0</v>
      </c>
      <c r="BG294" s="140">
        <f>IF(N294="zákl. přenesená",J294,0)</f>
        <v>0</v>
      </c>
      <c r="BH294" s="140">
        <f>IF(N294="sníž. přenesená",J294,0)</f>
        <v>0</v>
      </c>
      <c r="BI294" s="140">
        <f>IF(N294="nulová",J294,0)</f>
        <v>0</v>
      </c>
      <c r="BJ294" s="16" t="s">
        <v>77</v>
      </c>
      <c r="BK294" s="140">
        <f>ROUND(I294*H294,2)</f>
        <v>0</v>
      </c>
      <c r="BL294" s="16" t="s">
        <v>221</v>
      </c>
      <c r="BM294" s="139" t="s">
        <v>1313</v>
      </c>
    </row>
    <row r="295" spans="2:65" s="1" customFormat="1" ht="18">
      <c r="B295" s="28"/>
      <c r="D295" s="141" t="s">
        <v>149</v>
      </c>
      <c r="F295" s="142" t="s">
        <v>1314</v>
      </c>
      <c r="L295" s="28"/>
      <c r="M295" s="143"/>
      <c r="T295" s="49"/>
      <c r="AT295" s="16" t="s">
        <v>149</v>
      </c>
      <c r="AU295" s="16" t="s">
        <v>79</v>
      </c>
    </row>
    <row r="296" spans="2:65" s="1" customFormat="1" ht="18">
      <c r="B296" s="28"/>
      <c r="D296" s="141" t="s">
        <v>529</v>
      </c>
      <c r="F296" s="166" t="s">
        <v>980</v>
      </c>
      <c r="L296" s="28"/>
      <c r="M296" s="143"/>
      <c r="T296" s="49"/>
      <c r="AT296" s="16" t="s">
        <v>529</v>
      </c>
      <c r="AU296" s="16" t="s">
        <v>79</v>
      </c>
    </row>
    <row r="297" spans="2:65" s="12" customFormat="1">
      <c r="B297" s="144"/>
      <c r="D297" s="141" t="s">
        <v>151</v>
      </c>
      <c r="E297" s="145" t="s">
        <v>3</v>
      </c>
      <c r="F297" s="146" t="s">
        <v>1315</v>
      </c>
      <c r="H297" s="147"/>
      <c r="L297" s="144"/>
      <c r="M297" s="148"/>
      <c r="T297" s="149"/>
      <c r="AT297" s="145" t="s">
        <v>151</v>
      </c>
      <c r="AU297" s="145" t="s">
        <v>79</v>
      </c>
      <c r="AV297" s="12" t="s">
        <v>79</v>
      </c>
      <c r="AW297" s="12" t="s">
        <v>32</v>
      </c>
      <c r="AX297" s="12" t="s">
        <v>77</v>
      </c>
      <c r="AY297" s="145" t="s">
        <v>140</v>
      </c>
    </row>
    <row r="298" spans="2:65" s="1" customFormat="1" ht="24" customHeight="1">
      <c r="B298" s="127"/>
      <c r="C298" s="128" t="s">
        <v>304</v>
      </c>
      <c r="D298" s="128" t="s">
        <v>143</v>
      </c>
      <c r="E298" s="129" t="s">
        <v>1316</v>
      </c>
      <c r="F298" s="130" t="s">
        <v>1317</v>
      </c>
      <c r="G298" s="131" t="s">
        <v>473</v>
      </c>
      <c r="H298" s="132"/>
      <c r="I298" s="133"/>
      <c r="J298" s="133">
        <f>ROUND(I298*H298,2)</f>
        <v>0</v>
      </c>
      <c r="K298" s="134"/>
      <c r="L298" s="28"/>
      <c r="M298" s="135" t="s">
        <v>3</v>
      </c>
      <c r="N298" s="136" t="s">
        <v>41</v>
      </c>
      <c r="O298" s="137">
        <v>0.11</v>
      </c>
      <c r="P298" s="137">
        <f>O298*H298</f>
        <v>0</v>
      </c>
      <c r="Q298" s="137">
        <v>6.7000000000000002E-4</v>
      </c>
      <c r="R298" s="137">
        <f>Q298*H298</f>
        <v>0</v>
      </c>
      <c r="S298" s="137">
        <v>0</v>
      </c>
      <c r="T298" s="138">
        <f>S298*H298</f>
        <v>0</v>
      </c>
      <c r="AR298" s="139" t="s">
        <v>221</v>
      </c>
      <c r="AT298" s="139" t="s">
        <v>143</v>
      </c>
      <c r="AU298" s="139" t="s">
        <v>79</v>
      </c>
      <c r="AY298" s="16" t="s">
        <v>140</v>
      </c>
      <c r="BE298" s="140">
        <f>IF(N298="základní",J298,0)</f>
        <v>0</v>
      </c>
      <c r="BF298" s="140">
        <f>IF(N298="snížená",J298,0)</f>
        <v>0</v>
      </c>
      <c r="BG298" s="140">
        <f>IF(N298="zákl. přenesená",J298,0)</f>
        <v>0</v>
      </c>
      <c r="BH298" s="140">
        <f>IF(N298="sníž. přenesená",J298,0)</f>
        <v>0</v>
      </c>
      <c r="BI298" s="140">
        <f>IF(N298="nulová",J298,0)</f>
        <v>0</v>
      </c>
      <c r="BJ298" s="16" t="s">
        <v>77</v>
      </c>
      <c r="BK298" s="140">
        <f>ROUND(I298*H298,2)</f>
        <v>0</v>
      </c>
      <c r="BL298" s="16" t="s">
        <v>221</v>
      </c>
      <c r="BM298" s="139" t="s">
        <v>1318</v>
      </c>
    </row>
    <row r="299" spans="2:65" s="1" customFormat="1" ht="18">
      <c r="B299" s="28"/>
      <c r="D299" s="141" t="s">
        <v>149</v>
      </c>
      <c r="F299" s="142" t="s">
        <v>1319</v>
      </c>
      <c r="L299" s="28"/>
      <c r="M299" s="143"/>
      <c r="T299" s="49"/>
      <c r="AT299" s="16" t="s">
        <v>149</v>
      </c>
      <c r="AU299" s="16" t="s">
        <v>79</v>
      </c>
    </row>
    <row r="300" spans="2:65" s="1" customFormat="1" ht="18">
      <c r="B300" s="28"/>
      <c r="D300" s="141" t="s">
        <v>529</v>
      </c>
      <c r="F300" s="166" t="s">
        <v>980</v>
      </c>
      <c r="L300" s="28"/>
      <c r="M300" s="143"/>
      <c r="T300" s="49"/>
      <c r="AT300" s="16" t="s">
        <v>529</v>
      </c>
      <c r="AU300" s="16" t="s">
        <v>79</v>
      </c>
    </row>
    <row r="301" spans="2:65" s="1" customFormat="1" ht="24" customHeight="1">
      <c r="B301" s="127"/>
      <c r="C301" s="128" t="s">
        <v>309</v>
      </c>
      <c r="D301" s="128" t="s">
        <v>143</v>
      </c>
      <c r="E301" s="129" t="s">
        <v>1320</v>
      </c>
      <c r="F301" s="130" t="s">
        <v>1321</v>
      </c>
      <c r="G301" s="131" t="s">
        <v>473</v>
      </c>
      <c r="H301" s="132"/>
      <c r="I301" s="133"/>
      <c r="J301" s="133">
        <f>ROUND(I301*H301,2)</f>
        <v>0</v>
      </c>
      <c r="K301" s="134"/>
      <c r="L301" s="28"/>
      <c r="M301" s="135" t="s">
        <v>3</v>
      </c>
      <c r="N301" s="136" t="s">
        <v>41</v>
      </c>
      <c r="O301" s="137">
        <v>0.4</v>
      </c>
      <c r="P301" s="137">
        <f>O301*H301</f>
        <v>0</v>
      </c>
      <c r="Q301" s="137">
        <v>4.8000000000000001E-4</v>
      </c>
      <c r="R301" s="137">
        <f>Q301*H301</f>
        <v>0</v>
      </c>
      <c r="S301" s="137">
        <v>0</v>
      </c>
      <c r="T301" s="138">
        <f>S301*H301</f>
        <v>0</v>
      </c>
      <c r="AR301" s="139" t="s">
        <v>221</v>
      </c>
      <c r="AT301" s="139" t="s">
        <v>143</v>
      </c>
      <c r="AU301" s="139" t="s">
        <v>79</v>
      </c>
      <c r="AY301" s="16" t="s">
        <v>140</v>
      </c>
      <c r="BE301" s="140">
        <f>IF(N301="základní",J301,0)</f>
        <v>0</v>
      </c>
      <c r="BF301" s="140">
        <f>IF(N301="snížená",J301,0)</f>
        <v>0</v>
      </c>
      <c r="BG301" s="140">
        <f>IF(N301="zákl. přenesená",J301,0)</f>
        <v>0</v>
      </c>
      <c r="BH301" s="140">
        <f>IF(N301="sníž. přenesená",J301,0)</f>
        <v>0</v>
      </c>
      <c r="BI301" s="140">
        <f>IF(N301="nulová",J301,0)</f>
        <v>0</v>
      </c>
      <c r="BJ301" s="16" t="s">
        <v>77</v>
      </c>
      <c r="BK301" s="140">
        <f>ROUND(I301*H301,2)</f>
        <v>0</v>
      </c>
      <c r="BL301" s="16" t="s">
        <v>221</v>
      </c>
      <c r="BM301" s="139" t="s">
        <v>1322</v>
      </c>
    </row>
    <row r="302" spans="2:65" s="1" customFormat="1" ht="27">
      <c r="B302" s="28"/>
      <c r="D302" s="141" t="s">
        <v>149</v>
      </c>
      <c r="F302" s="142" t="s">
        <v>1323</v>
      </c>
      <c r="L302" s="28"/>
      <c r="M302" s="143"/>
      <c r="T302" s="49"/>
      <c r="AT302" s="16" t="s">
        <v>149</v>
      </c>
      <c r="AU302" s="16" t="s">
        <v>79</v>
      </c>
    </row>
    <row r="303" spans="2:65" s="1" customFormat="1" ht="18">
      <c r="B303" s="28"/>
      <c r="D303" s="141" t="s">
        <v>529</v>
      </c>
      <c r="F303" s="166" t="s">
        <v>980</v>
      </c>
      <c r="L303" s="28"/>
      <c r="M303" s="143"/>
      <c r="T303" s="49"/>
      <c r="AT303" s="16" t="s">
        <v>529</v>
      </c>
      <c r="AU303" s="16" t="s">
        <v>79</v>
      </c>
    </row>
    <row r="304" spans="2:65" s="12" customFormat="1">
      <c r="B304" s="144"/>
      <c r="D304" s="141" t="s">
        <v>151</v>
      </c>
      <c r="E304" s="145" t="s">
        <v>3</v>
      </c>
      <c r="F304" s="146" t="s">
        <v>1324</v>
      </c>
      <c r="H304" s="147"/>
      <c r="L304" s="144"/>
      <c r="M304" s="148"/>
      <c r="T304" s="149"/>
      <c r="AT304" s="145" t="s">
        <v>151</v>
      </c>
      <c r="AU304" s="145" t="s">
        <v>79</v>
      </c>
      <c r="AV304" s="12" t="s">
        <v>79</v>
      </c>
      <c r="AW304" s="12" t="s">
        <v>32</v>
      </c>
      <c r="AX304" s="12" t="s">
        <v>70</v>
      </c>
      <c r="AY304" s="145" t="s">
        <v>140</v>
      </c>
    </row>
    <row r="305" spans="2:65" s="13" customFormat="1">
      <c r="B305" s="150"/>
      <c r="D305" s="141" t="s">
        <v>151</v>
      </c>
      <c r="E305" s="151" t="s">
        <v>3</v>
      </c>
      <c r="F305" s="152" t="s">
        <v>152</v>
      </c>
      <c r="H305" s="153"/>
      <c r="L305" s="150"/>
      <c r="M305" s="154"/>
      <c r="T305" s="155"/>
      <c r="AT305" s="151" t="s">
        <v>151</v>
      </c>
      <c r="AU305" s="151" t="s">
        <v>79</v>
      </c>
      <c r="AV305" s="13" t="s">
        <v>147</v>
      </c>
      <c r="AW305" s="13" t="s">
        <v>32</v>
      </c>
      <c r="AX305" s="13" t="s">
        <v>77</v>
      </c>
      <c r="AY305" s="151" t="s">
        <v>140</v>
      </c>
    </row>
    <row r="306" spans="2:65" s="1" customFormat="1" ht="24" customHeight="1">
      <c r="B306" s="127"/>
      <c r="C306" s="128" t="s">
        <v>314</v>
      </c>
      <c r="D306" s="128" t="s">
        <v>143</v>
      </c>
      <c r="E306" s="129" t="s">
        <v>987</v>
      </c>
      <c r="F306" s="130" t="s">
        <v>988</v>
      </c>
      <c r="G306" s="131" t="s">
        <v>515</v>
      </c>
      <c r="H306" s="132"/>
      <c r="I306" s="133"/>
      <c r="J306" s="133">
        <f>ROUND(I306*H306,2)</f>
        <v>0</v>
      </c>
      <c r="K306" s="134"/>
      <c r="L306" s="28"/>
      <c r="M306" s="135" t="s">
        <v>3</v>
      </c>
      <c r="N306" s="136" t="s">
        <v>41</v>
      </c>
      <c r="O306" s="137">
        <v>0</v>
      </c>
      <c r="P306" s="137">
        <f>O306*H306</f>
        <v>0</v>
      </c>
      <c r="Q306" s="137">
        <v>0</v>
      </c>
      <c r="R306" s="137">
        <f>Q306*H306</f>
        <v>0</v>
      </c>
      <c r="S306" s="137">
        <v>0</v>
      </c>
      <c r="T306" s="138">
        <f>S306*H306</f>
        <v>0</v>
      </c>
      <c r="AR306" s="139" t="s">
        <v>221</v>
      </c>
      <c r="AT306" s="139" t="s">
        <v>143</v>
      </c>
      <c r="AU306" s="139" t="s">
        <v>79</v>
      </c>
      <c r="AY306" s="16" t="s">
        <v>140</v>
      </c>
      <c r="BE306" s="140">
        <f>IF(N306="základní",J306,0)</f>
        <v>0</v>
      </c>
      <c r="BF306" s="140">
        <f>IF(N306="snížená",J306,0)</f>
        <v>0</v>
      </c>
      <c r="BG306" s="140">
        <f>IF(N306="zákl. přenesená",J306,0)</f>
        <v>0</v>
      </c>
      <c r="BH306" s="140">
        <f>IF(N306="sníž. přenesená",J306,0)</f>
        <v>0</v>
      </c>
      <c r="BI306" s="140">
        <f>IF(N306="nulová",J306,0)</f>
        <v>0</v>
      </c>
      <c r="BJ306" s="16" t="s">
        <v>77</v>
      </c>
      <c r="BK306" s="140">
        <f>ROUND(I306*H306,2)</f>
        <v>0</v>
      </c>
      <c r="BL306" s="16" t="s">
        <v>221</v>
      </c>
      <c r="BM306" s="139" t="s">
        <v>1325</v>
      </c>
    </row>
    <row r="307" spans="2:65" s="1" customFormat="1" ht="27">
      <c r="B307" s="28"/>
      <c r="D307" s="141" t="s">
        <v>149</v>
      </c>
      <c r="F307" s="142" t="s">
        <v>990</v>
      </c>
      <c r="L307" s="28"/>
      <c r="M307" s="143"/>
      <c r="T307" s="49"/>
      <c r="AT307" s="16" t="s">
        <v>149</v>
      </c>
      <c r="AU307" s="16" t="s">
        <v>79</v>
      </c>
    </row>
    <row r="308" spans="2:65" s="1" customFormat="1" ht="24" customHeight="1">
      <c r="B308" s="127"/>
      <c r="C308" s="128" t="s">
        <v>320</v>
      </c>
      <c r="D308" s="128" t="s">
        <v>143</v>
      </c>
      <c r="E308" s="129" t="s">
        <v>991</v>
      </c>
      <c r="F308" s="130" t="s">
        <v>992</v>
      </c>
      <c r="G308" s="131" t="s">
        <v>515</v>
      </c>
      <c r="H308" s="132"/>
      <c r="I308" s="133"/>
      <c r="J308" s="133">
        <f>ROUND(I308*H308,2)</f>
        <v>0</v>
      </c>
      <c r="K308" s="134"/>
      <c r="L308" s="28"/>
      <c r="M308" s="135" t="s">
        <v>3</v>
      </c>
      <c r="N308" s="136" t="s">
        <v>41</v>
      </c>
      <c r="O308" s="137">
        <v>0</v>
      </c>
      <c r="P308" s="137">
        <f>O308*H308</f>
        <v>0</v>
      </c>
      <c r="Q308" s="137">
        <v>0</v>
      </c>
      <c r="R308" s="137">
        <f>Q308*H308</f>
        <v>0</v>
      </c>
      <c r="S308" s="137">
        <v>0</v>
      </c>
      <c r="T308" s="138">
        <f>S308*H308</f>
        <v>0</v>
      </c>
      <c r="AR308" s="139" t="s">
        <v>221</v>
      </c>
      <c r="AT308" s="139" t="s">
        <v>143</v>
      </c>
      <c r="AU308" s="139" t="s">
        <v>79</v>
      </c>
      <c r="AY308" s="16" t="s">
        <v>140</v>
      </c>
      <c r="BE308" s="140">
        <f>IF(N308="základní",J308,0)</f>
        <v>0</v>
      </c>
      <c r="BF308" s="140">
        <f>IF(N308="snížená",J308,0)</f>
        <v>0</v>
      </c>
      <c r="BG308" s="140">
        <f>IF(N308="zákl. přenesená",J308,0)</f>
        <v>0</v>
      </c>
      <c r="BH308" s="140">
        <f>IF(N308="sníž. přenesená",J308,0)</f>
        <v>0</v>
      </c>
      <c r="BI308" s="140">
        <f>IF(N308="nulová",J308,0)</f>
        <v>0</v>
      </c>
      <c r="BJ308" s="16" t="s">
        <v>77</v>
      </c>
      <c r="BK308" s="140">
        <f>ROUND(I308*H308,2)</f>
        <v>0</v>
      </c>
      <c r="BL308" s="16" t="s">
        <v>221</v>
      </c>
      <c r="BM308" s="139" t="s">
        <v>1326</v>
      </c>
    </row>
    <row r="309" spans="2:65" s="1" customFormat="1" ht="27">
      <c r="B309" s="28"/>
      <c r="D309" s="141" t="s">
        <v>149</v>
      </c>
      <c r="F309" s="142" t="s">
        <v>994</v>
      </c>
      <c r="L309" s="28"/>
      <c r="M309" s="143"/>
      <c r="T309" s="49"/>
      <c r="AT309" s="16" t="s">
        <v>149</v>
      </c>
      <c r="AU309" s="16" t="s">
        <v>79</v>
      </c>
    </row>
    <row r="310" spans="2:65" s="11" customFormat="1" ht="22.9" customHeight="1">
      <c r="B310" s="116"/>
      <c r="D310" s="117" t="s">
        <v>69</v>
      </c>
      <c r="E310" s="125" t="s">
        <v>1327</v>
      </c>
      <c r="F310" s="125" t="s">
        <v>1328</v>
      </c>
      <c r="J310" s="126">
        <f>BK310</f>
        <v>0</v>
      </c>
      <c r="L310" s="116"/>
      <c r="M310" s="120"/>
      <c r="P310" s="121">
        <f>SUM(P311:P340)</f>
        <v>0</v>
      </c>
      <c r="R310" s="121">
        <f>SUM(R311:R340)</f>
        <v>0</v>
      </c>
      <c r="T310" s="122">
        <f>SUM(T311:T340)</f>
        <v>0</v>
      </c>
      <c r="AR310" s="117" t="s">
        <v>79</v>
      </c>
      <c r="AT310" s="123" t="s">
        <v>69</v>
      </c>
      <c r="AU310" s="123" t="s">
        <v>77</v>
      </c>
      <c r="AY310" s="117" t="s">
        <v>140</v>
      </c>
      <c r="BK310" s="124">
        <f>SUM(BK311:BK340)</f>
        <v>0</v>
      </c>
    </row>
    <row r="311" spans="2:65" s="1" customFormat="1" ht="24" customHeight="1">
      <c r="B311" s="127"/>
      <c r="C311" s="128" t="s">
        <v>327</v>
      </c>
      <c r="D311" s="128" t="s">
        <v>143</v>
      </c>
      <c r="E311" s="129" t="s">
        <v>1329</v>
      </c>
      <c r="F311" s="130" t="s">
        <v>1330</v>
      </c>
      <c r="G311" s="131" t="s">
        <v>156</v>
      </c>
      <c r="H311" s="132"/>
      <c r="I311" s="133"/>
      <c r="J311" s="133">
        <f>ROUND(I311*H311,2)</f>
        <v>0</v>
      </c>
      <c r="K311" s="134"/>
      <c r="L311" s="28"/>
      <c r="M311" s="135" t="s">
        <v>3</v>
      </c>
      <c r="N311" s="136" t="s">
        <v>41</v>
      </c>
      <c r="O311" s="137">
        <v>0.26200000000000001</v>
      </c>
      <c r="P311" s="137">
        <f>O311*H311</f>
        <v>0</v>
      </c>
      <c r="Q311" s="137">
        <v>0</v>
      </c>
      <c r="R311" s="137">
        <f>Q311*H311</f>
        <v>0</v>
      </c>
      <c r="S311" s="137">
        <v>5.6050000000000003E-2</v>
      </c>
      <c r="T311" s="138">
        <f>S311*H311</f>
        <v>0</v>
      </c>
      <c r="AR311" s="139" t="s">
        <v>221</v>
      </c>
      <c r="AT311" s="139" t="s">
        <v>143</v>
      </c>
      <c r="AU311" s="139" t="s">
        <v>79</v>
      </c>
      <c r="AY311" s="16" t="s">
        <v>140</v>
      </c>
      <c r="BE311" s="140">
        <f>IF(N311="základní",J311,0)</f>
        <v>0</v>
      </c>
      <c r="BF311" s="140">
        <f>IF(N311="snížená",J311,0)</f>
        <v>0</v>
      </c>
      <c r="BG311" s="140">
        <f>IF(N311="zákl. přenesená",J311,0)</f>
        <v>0</v>
      </c>
      <c r="BH311" s="140">
        <f>IF(N311="sníž. přenesená",J311,0)</f>
        <v>0</v>
      </c>
      <c r="BI311" s="140">
        <f>IF(N311="nulová",J311,0)</f>
        <v>0</v>
      </c>
      <c r="BJ311" s="16" t="s">
        <v>77</v>
      </c>
      <c r="BK311" s="140">
        <f>ROUND(I311*H311,2)</f>
        <v>0</v>
      </c>
      <c r="BL311" s="16" t="s">
        <v>221</v>
      </c>
      <c r="BM311" s="139" t="s">
        <v>1331</v>
      </c>
    </row>
    <row r="312" spans="2:65" s="1" customFormat="1">
      <c r="B312" s="28"/>
      <c r="D312" s="141" t="s">
        <v>149</v>
      </c>
      <c r="F312" s="142" t="s">
        <v>1332</v>
      </c>
      <c r="L312" s="28"/>
      <c r="M312" s="143"/>
      <c r="T312" s="49"/>
      <c r="AT312" s="16" t="s">
        <v>149</v>
      </c>
      <c r="AU312" s="16" t="s">
        <v>79</v>
      </c>
    </row>
    <row r="313" spans="2:65" s="1" customFormat="1" ht="24" customHeight="1">
      <c r="B313" s="127"/>
      <c r="C313" s="128" t="s">
        <v>333</v>
      </c>
      <c r="D313" s="128" t="s">
        <v>143</v>
      </c>
      <c r="E313" s="129" t="s">
        <v>1333</v>
      </c>
      <c r="F313" s="130" t="s">
        <v>1334</v>
      </c>
      <c r="G313" s="131" t="s">
        <v>350</v>
      </c>
      <c r="H313" s="132"/>
      <c r="I313" s="133"/>
      <c r="J313" s="133">
        <f>ROUND(I313*H313,2)</f>
        <v>0</v>
      </c>
      <c r="K313" s="134"/>
      <c r="L313" s="28"/>
      <c r="M313" s="135" t="s">
        <v>3</v>
      </c>
      <c r="N313" s="136" t="s">
        <v>41</v>
      </c>
      <c r="O313" s="137">
        <v>0.14099999999999999</v>
      </c>
      <c r="P313" s="137">
        <f>O313*H313</f>
        <v>0</v>
      </c>
      <c r="Q313" s="137">
        <v>0</v>
      </c>
      <c r="R313" s="137">
        <f>Q313*H313</f>
        <v>0</v>
      </c>
      <c r="S313" s="137">
        <v>1.541E-2</v>
      </c>
      <c r="T313" s="138">
        <f>S313*H313</f>
        <v>0</v>
      </c>
      <c r="AR313" s="139" t="s">
        <v>221</v>
      </c>
      <c r="AT313" s="139" t="s">
        <v>143</v>
      </c>
      <c r="AU313" s="139" t="s">
        <v>79</v>
      </c>
      <c r="AY313" s="16" t="s">
        <v>140</v>
      </c>
      <c r="BE313" s="140">
        <f>IF(N313="základní",J313,0)</f>
        <v>0</v>
      </c>
      <c r="BF313" s="140">
        <f>IF(N313="snížená",J313,0)</f>
        <v>0</v>
      </c>
      <c r="BG313" s="140">
        <f>IF(N313="zákl. přenesená",J313,0)</f>
        <v>0</v>
      </c>
      <c r="BH313" s="140">
        <f>IF(N313="sníž. přenesená",J313,0)</f>
        <v>0</v>
      </c>
      <c r="BI313" s="140">
        <f>IF(N313="nulová",J313,0)</f>
        <v>0</v>
      </c>
      <c r="BJ313" s="16" t="s">
        <v>77</v>
      </c>
      <c r="BK313" s="140">
        <f>ROUND(I313*H313,2)</f>
        <v>0</v>
      </c>
      <c r="BL313" s="16" t="s">
        <v>221</v>
      </c>
      <c r="BM313" s="139" t="s">
        <v>1335</v>
      </c>
    </row>
    <row r="314" spans="2:65" s="1" customFormat="1" ht="18">
      <c r="B314" s="28"/>
      <c r="D314" s="141" t="s">
        <v>149</v>
      </c>
      <c r="F314" s="142" t="s">
        <v>1336</v>
      </c>
      <c r="L314" s="28"/>
      <c r="M314" s="143"/>
      <c r="T314" s="49"/>
      <c r="AT314" s="16" t="s">
        <v>149</v>
      </c>
      <c r="AU314" s="16" t="s">
        <v>79</v>
      </c>
    </row>
    <row r="315" spans="2:65" s="12" customFormat="1">
      <c r="B315" s="144"/>
      <c r="D315" s="141" t="s">
        <v>151</v>
      </c>
      <c r="E315" s="145" t="s">
        <v>3</v>
      </c>
      <c r="F315" s="146" t="s">
        <v>1337</v>
      </c>
      <c r="H315" s="147"/>
      <c r="L315" s="144"/>
      <c r="M315" s="148"/>
      <c r="T315" s="149"/>
      <c r="AT315" s="145" t="s">
        <v>151</v>
      </c>
      <c r="AU315" s="145" t="s">
        <v>79</v>
      </c>
      <c r="AV315" s="12" t="s">
        <v>79</v>
      </c>
      <c r="AW315" s="12" t="s">
        <v>32</v>
      </c>
      <c r="AX315" s="12" t="s">
        <v>70</v>
      </c>
      <c r="AY315" s="145" t="s">
        <v>140</v>
      </c>
    </row>
    <row r="316" spans="2:65" s="13" customFormat="1">
      <c r="B316" s="150"/>
      <c r="D316" s="141" t="s">
        <v>151</v>
      </c>
      <c r="E316" s="151" t="s">
        <v>3</v>
      </c>
      <c r="F316" s="152" t="s">
        <v>152</v>
      </c>
      <c r="H316" s="153"/>
      <c r="L316" s="150"/>
      <c r="M316" s="154"/>
      <c r="T316" s="155"/>
      <c r="AT316" s="151" t="s">
        <v>151</v>
      </c>
      <c r="AU316" s="151" t="s">
        <v>79</v>
      </c>
      <c r="AV316" s="13" t="s">
        <v>147</v>
      </c>
      <c r="AW316" s="13" t="s">
        <v>32</v>
      </c>
      <c r="AX316" s="13" t="s">
        <v>77</v>
      </c>
      <c r="AY316" s="151" t="s">
        <v>140</v>
      </c>
    </row>
    <row r="317" spans="2:65" s="1" customFormat="1" ht="24" customHeight="1">
      <c r="B317" s="127"/>
      <c r="C317" s="128" t="s">
        <v>339</v>
      </c>
      <c r="D317" s="128" t="s">
        <v>143</v>
      </c>
      <c r="E317" s="129" t="s">
        <v>1338</v>
      </c>
      <c r="F317" s="130" t="s">
        <v>1339</v>
      </c>
      <c r="G317" s="131" t="s">
        <v>350</v>
      </c>
      <c r="H317" s="132"/>
      <c r="I317" s="133"/>
      <c r="J317" s="133">
        <f>ROUND(I317*H317,2)</f>
        <v>0</v>
      </c>
      <c r="K317" s="134"/>
      <c r="L317" s="28"/>
      <c r="M317" s="135" t="s">
        <v>3</v>
      </c>
      <c r="N317" s="136" t="s">
        <v>41</v>
      </c>
      <c r="O317" s="137">
        <v>4.41</v>
      </c>
      <c r="P317" s="137">
        <f>O317*H317</f>
        <v>0</v>
      </c>
      <c r="Q317" s="137">
        <v>6.4259999999999998E-2</v>
      </c>
      <c r="R317" s="137">
        <f>Q317*H317</f>
        <v>0</v>
      </c>
      <c r="S317" s="137">
        <v>0</v>
      </c>
      <c r="T317" s="138">
        <f>S317*H317</f>
        <v>0</v>
      </c>
      <c r="AR317" s="139" t="s">
        <v>221</v>
      </c>
      <c r="AT317" s="139" t="s">
        <v>143</v>
      </c>
      <c r="AU317" s="139" t="s">
        <v>79</v>
      </c>
      <c r="AY317" s="16" t="s">
        <v>140</v>
      </c>
      <c r="BE317" s="140">
        <f>IF(N317="základní",J317,0)</f>
        <v>0</v>
      </c>
      <c r="BF317" s="140">
        <f>IF(N317="snížená",J317,0)</f>
        <v>0</v>
      </c>
      <c r="BG317" s="140">
        <f>IF(N317="zákl. přenesená",J317,0)</f>
        <v>0</v>
      </c>
      <c r="BH317" s="140">
        <f>IF(N317="sníž. přenesená",J317,0)</f>
        <v>0</v>
      </c>
      <c r="BI317" s="140">
        <f>IF(N317="nulová",J317,0)</f>
        <v>0</v>
      </c>
      <c r="BJ317" s="16" t="s">
        <v>77</v>
      </c>
      <c r="BK317" s="140">
        <f>ROUND(I317*H317,2)</f>
        <v>0</v>
      </c>
      <c r="BL317" s="16" t="s">
        <v>221</v>
      </c>
      <c r="BM317" s="139" t="s">
        <v>1340</v>
      </c>
    </row>
    <row r="318" spans="2:65" s="1" customFormat="1" ht="18">
      <c r="B318" s="28"/>
      <c r="D318" s="141" t="s">
        <v>149</v>
      </c>
      <c r="F318" s="142" t="s">
        <v>1341</v>
      </c>
      <c r="L318" s="28"/>
      <c r="M318" s="143"/>
      <c r="T318" s="49"/>
      <c r="AT318" s="16" t="s">
        <v>149</v>
      </c>
      <c r="AU318" s="16" t="s">
        <v>79</v>
      </c>
    </row>
    <row r="319" spans="2:65" s="12" customFormat="1">
      <c r="B319" s="144"/>
      <c r="D319" s="141" t="s">
        <v>151</v>
      </c>
      <c r="E319" s="145" t="s">
        <v>3</v>
      </c>
      <c r="F319" s="146" t="s">
        <v>1342</v>
      </c>
      <c r="H319" s="147"/>
      <c r="L319" s="144"/>
      <c r="M319" s="148"/>
      <c r="T319" s="149"/>
      <c r="AT319" s="145" t="s">
        <v>151</v>
      </c>
      <c r="AU319" s="145" t="s">
        <v>79</v>
      </c>
      <c r="AV319" s="12" t="s">
        <v>79</v>
      </c>
      <c r="AW319" s="12" t="s">
        <v>32</v>
      </c>
      <c r="AX319" s="12" t="s">
        <v>77</v>
      </c>
      <c r="AY319" s="145" t="s">
        <v>140</v>
      </c>
    </row>
    <row r="320" spans="2:65" s="1" customFormat="1" ht="16.5" customHeight="1">
      <c r="B320" s="127"/>
      <c r="C320" s="128" t="s">
        <v>343</v>
      </c>
      <c r="D320" s="128" t="s">
        <v>143</v>
      </c>
      <c r="E320" s="129" t="s">
        <v>1343</v>
      </c>
      <c r="F320" s="130" t="s">
        <v>1344</v>
      </c>
      <c r="G320" s="131" t="s">
        <v>219</v>
      </c>
      <c r="H320" s="132"/>
      <c r="I320" s="133"/>
      <c r="J320" s="133">
        <f>ROUND(I320*H320,2)</f>
        <v>0</v>
      </c>
      <c r="K320" s="134"/>
      <c r="L320" s="28"/>
      <c r="M320" s="135" t="s">
        <v>3</v>
      </c>
      <c r="N320" s="136" t="s">
        <v>41</v>
      </c>
      <c r="O320" s="137">
        <v>0</v>
      </c>
      <c r="P320" s="137">
        <f>O320*H320</f>
        <v>0</v>
      </c>
      <c r="Q320" s="137">
        <v>0</v>
      </c>
      <c r="R320" s="137">
        <f>Q320*H320</f>
        <v>0</v>
      </c>
      <c r="S320" s="137">
        <v>0</v>
      </c>
      <c r="T320" s="138">
        <f>S320*H320</f>
        <v>0</v>
      </c>
      <c r="AR320" s="139" t="s">
        <v>221</v>
      </c>
      <c r="AT320" s="139" t="s">
        <v>143</v>
      </c>
      <c r="AU320" s="139" t="s">
        <v>79</v>
      </c>
      <c r="AY320" s="16" t="s">
        <v>140</v>
      </c>
      <c r="BE320" s="140">
        <f>IF(N320="základní",J320,0)</f>
        <v>0</v>
      </c>
      <c r="BF320" s="140">
        <f>IF(N320="snížená",J320,0)</f>
        <v>0</v>
      </c>
      <c r="BG320" s="140">
        <f>IF(N320="zákl. přenesená",J320,0)</f>
        <v>0</v>
      </c>
      <c r="BH320" s="140">
        <f>IF(N320="sníž. přenesená",J320,0)</f>
        <v>0</v>
      </c>
      <c r="BI320" s="140">
        <f>IF(N320="nulová",J320,0)</f>
        <v>0</v>
      </c>
      <c r="BJ320" s="16" t="s">
        <v>77</v>
      </c>
      <c r="BK320" s="140">
        <f>ROUND(I320*H320,2)</f>
        <v>0</v>
      </c>
      <c r="BL320" s="16" t="s">
        <v>221</v>
      </c>
      <c r="BM320" s="139" t="s">
        <v>1345</v>
      </c>
    </row>
    <row r="321" spans="2:65" s="1" customFormat="1">
      <c r="B321" s="28"/>
      <c r="D321" s="141" t="s">
        <v>149</v>
      </c>
      <c r="F321" s="142" t="s">
        <v>1344</v>
      </c>
      <c r="L321" s="28"/>
      <c r="M321" s="143"/>
      <c r="T321" s="49"/>
      <c r="AT321" s="16" t="s">
        <v>149</v>
      </c>
      <c r="AU321" s="16" t="s">
        <v>79</v>
      </c>
    </row>
    <row r="322" spans="2:65" s="1" customFormat="1" ht="24" customHeight="1">
      <c r="B322" s="127"/>
      <c r="C322" s="128" t="s">
        <v>347</v>
      </c>
      <c r="D322" s="128" t="s">
        <v>143</v>
      </c>
      <c r="E322" s="129" t="s">
        <v>1346</v>
      </c>
      <c r="F322" s="130" t="s">
        <v>1347</v>
      </c>
      <c r="G322" s="131" t="s">
        <v>156</v>
      </c>
      <c r="H322" s="132"/>
      <c r="I322" s="133"/>
      <c r="J322" s="133">
        <f>ROUND(I322*H322,2)</f>
        <v>0</v>
      </c>
      <c r="K322" s="134"/>
      <c r="L322" s="28"/>
      <c r="M322" s="135" t="s">
        <v>3</v>
      </c>
      <c r="N322" s="136" t="s">
        <v>41</v>
      </c>
      <c r="O322" s="137">
        <v>0.77</v>
      </c>
      <c r="P322" s="137">
        <f>O322*H322</f>
        <v>0</v>
      </c>
      <c r="Q322" s="137">
        <v>6.6400000000000001E-2</v>
      </c>
      <c r="R322" s="137">
        <f>Q322*H322</f>
        <v>0</v>
      </c>
      <c r="S322" s="137">
        <v>0</v>
      </c>
      <c r="T322" s="138">
        <f>S322*H322</f>
        <v>0</v>
      </c>
      <c r="AR322" s="139" t="s">
        <v>221</v>
      </c>
      <c r="AT322" s="139" t="s">
        <v>143</v>
      </c>
      <c r="AU322" s="139" t="s">
        <v>79</v>
      </c>
      <c r="AY322" s="16" t="s">
        <v>140</v>
      </c>
      <c r="BE322" s="140">
        <f>IF(N322="základní",J322,0)</f>
        <v>0</v>
      </c>
      <c r="BF322" s="140">
        <f>IF(N322="snížená",J322,0)</f>
        <v>0</v>
      </c>
      <c r="BG322" s="140">
        <f>IF(N322="zákl. přenesená",J322,0)</f>
        <v>0</v>
      </c>
      <c r="BH322" s="140">
        <f>IF(N322="sníž. přenesená",J322,0)</f>
        <v>0</v>
      </c>
      <c r="BI322" s="140">
        <f>IF(N322="nulová",J322,0)</f>
        <v>0</v>
      </c>
      <c r="BJ322" s="16" t="s">
        <v>77</v>
      </c>
      <c r="BK322" s="140">
        <f>ROUND(I322*H322,2)</f>
        <v>0</v>
      </c>
      <c r="BL322" s="16" t="s">
        <v>221</v>
      </c>
      <c r="BM322" s="139" t="s">
        <v>1348</v>
      </c>
    </row>
    <row r="323" spans="2:65" s="1" customFormat="1" ht="18">
      <c r="B323" s="28"/>
      <c r="D323" s="141" t="s">
        <v>149</v>
      </c>
      <c r="F323" s="142" t="s">
        <v>1349</v>
      </c>
      <c r="L323" s="28"/>
      <c r="M323" s="143"/>
      <c r="T323" s="49"/>
      <c r="AT323" s="16" t="s">
        <v>149</v>
      </c>
      <c r="AU323" s="16" t="s">
        <v>79</v>
      </c>
    </row>
    <row r="324" spans="2:65" s="12" customFormat="1">
      <c r="B324" s="144"/>
      <c r="D324" s="141" t="s">
        <v>151</v>
      </c>
      <c r="E324" s="145" t="s">
        <v>3</v>
      </c>
      <c r="F324" s="146" t="s">
        <v>1350</v>
      </c>
      <c r="H324" s="147"/>
      <c r="L324" s="144"/>
      <c r="M324" s="148"/>
      <c r="T324" s="149"/>
      <c r="AT324" s="145" t="s">
        <v>151</v>
      </c>
      <c r="AU324" s="145" t="s">
        <v>79</v>
      </c>
      <c r="AV324" s="12" t="s">
        <v>79</v>
      </c>
      <c r="AW324" s="12" t="s">
        <v>32</v>
      </c>
      <c r="AX324" s="12" t="s">
        <v>70</v>
      </c>
      <c r="AY324" s="145" t="s">
        <v>140</v>
      </c>
    </row>
    <row r="325" spans="2:65" s="12" customFormat="1">
      <c r="B325" s="144"/>
      <c r="D325" s="141" t="s">
        <v>151</v>
      </c>
      <c r="E325" s="145" t="s">
        <v>3</v>
      </c>
      <c r="F325" s="146" t="s">
        <v>1351</v>
      </c>
      <c r="H325" s="147"/>
      <c r="L325" s="144"/>
      <c r="M325" s="148"/>
      <c r="T325" s="149"/>
      <c r="AT325" s="145" t="s">
        <v>151</v>
      </c>
      <c r="AU325" s="145" t="s">
        <v>79</v>
      </c>
      <c r="AV325" s="12" t="s">
        <v>79</v>
      </c>
      <c r="AW325" s="12" t="s">
        <v>32</v>
      </c>
      <c r="AX325" s="12" t="s">
        <v>70</v>
      </c>
      <c r="AY325" s="145" t="s">
        <v>140</v>
      </c>
    </row>
    <row r="326" spans="2:65" s="12" customFormat="1">
      <c r="B326" s="144"/>
      <c r="D326" s="141" t="s">
        <v>151</v>
      </c>
      <c r="E326" s="145" t="s">
        <v>3</v>
      </c>
      <c r="F326" s="146" t="s">
        <v>1352</v>
      </c>
      <c r="H326" s="147"/>
      <c r="L326" s="144"/>
      <c r="M326" s="148"/>
      <c r="T326" s="149"/>
      <c r="AT326" s="145" t="s">
        <v>151</v>
      </c>
      <c r="AU326" s="145" t="s">
        <v>79</v>
      </c>
      <c r="AV326" s="12" t="s">
        <v>79</v>
      </c>
      <c r="AW326" s="12" t="s">
        <v>32</v>
      </c>
      <c r="AX326" s="12" t="s">
        <v>70</v>
      </c>
      <c r="AY326" s="145" t="s">
        <v>140</v>
      </c>
    </row>
    <row r="327" spans="2:65" s="12" customFormat="1">
      <c r="B327" s="144"/>
      <c r="D327" s="141" t="s">
        <v>151</v>
      </c>
      <c r="E327" s="145" t="s">
        <v>3</v>
      </c>
      <c r="F327" s="146" t="s">
        <v>1353</v>
      </c>
      <c r="H327" s="147"/>
      <c r="L327" s="144"/>
      <c r="M327" s="148"/>
      <c r="T327" s="149"/>
      <c r="AT327" s="145" t="s">
        <v>151</v>
      </c>
      <c r="AU327" s="145" t="s">
        <v>79</v>
      </c>
      <c r="AV327" s="12" t="s">
        <v>79</v>
      </c>
      <c r="AW327" s="12" t="s">
        <v>32</v>
      </c>
      <c r="AX327" s="12" t="s">
        <v>70</v>
      </c>
      <c r="AY327" s="145" t="s">
        <v>140</v>
      </c>
    </row>
    <row r="328" spans="2:65" s="13" customFormat="1">
      <c r="B328" s="150"/>
      <c r="D328" s="141" t="s">
        <v>151</v>
      </c>
      <c r="E328" s="151" t="s">
        <v>3</v>
      </c>
      <c r="F328" s="152" t="s">
        <v>152</v>
      </c>
      <c r="H328" s="153"/>
      <c r="L328" s="150"/>
      <c r="M328" s="154"/>
      <c r="T328" s="155"/>
      <c r="AT328" s="151" t="s">
        <v>151</v>
      </c>
      <c r="AU328" s="151" t="s">
        <v>79</v>
      </c>
      <c r="AV328" s="13" t="s">
        <v>147</v>
      </c>
      <c r="AW328" s="13" t="s">
        <v>32</v>
      </c>
      <c r="AX328" s="13" t="s">
        <v>77</v>
      </c>
      <c r="AY328" s="151" t="s">
        <v>140</v>
      </c>
    </row>
    <row r="329" spans="2:65" s="1" customFormat="1" ht="24" customHeight="1">
      <c r="B329" s="127"/>
      <c r="C329" s="128" t="s">
        <v>353</v>
      </c>
      <c r="D329" s="128" t="s">
        <v>143</v>
      </c>
      <c r="E329" s="129" t="s">
        <v>1354</v>
      </c>
      <c r="F329" s="130" t="s">
        <v>1355</v>
      </c>
      <c r="G329" s="131" t="s">
        <v>350</v>
      </c>
      <c r="H329" s="132"/>
      <c r="I329" s="133"/>
      <c r="J329" s="133">
        <f>ROUND(I329*H329,2)</f>
        <v>0</v>
      </c>
      <c r="K329" s="134"/>
      <c r="L329" s="28"/>
      <c r="M329" s="135" t="s">
        <v>3</v>
      </c>
      <c r="N329" s="136" t="s">
        <v>41</v>
      </c>
      <c r="O329" s="137">
        <v>2.367</v>
      </c>
      <c r="P329" s="137">
        <f>O329*H329</f>
        <v>0</v>
      </c>
      <c r="Q329" s="137">
        <v>1.451E-2</v>
      </c>
      <c r="R329" s="137">
        <f>Q329*H329</f>
        <v>0</v>
      </c>
      <c r="S329" s="137">
        <v>0</v>
      </c>
      <c r="T329" s="138">
        <f>S329*H329</f>
        <v>0</v>
      </c>
      <c r="AR329" s="139" t="s">
        <v>221</v>
      </c>
      <c r="AT329" s="139" t="s">
        <v>143</v>
      </c>
      <c r="AU329" s="139" t="s">
        <v>79</v>
      </c>
      <c r="AY329" s="16" t="s">
        <v>140</v>
      </c>
      <c r="BE329" s="140">
        <f>IF(N329="základní",J329,0)</f>
        <v>0</v>
      </c>
      <c r="BF329" s="140">
        <f>IF(N329="snížená",J329,0)</f>
        <v>0</v>
      </c>
      <c r="BG329" s="140">
        <f>IF(N329="zákl. přenesená",J329,0)</f>
        <v>0</v>
      </c>
      <c r="BH329" s="140">
        <f>IF(N329="sníž. přenesená",J329,0)</f>
        <v>0</v>
      </c>
      <c r="BI329" s="140">
        <f>IF(N329="nulová",J329,0)</f>
        <v>0</v>
      </c>
      <c r="BJ329" s="16" t="s">
        <v>77</v>
      </c>
      <c r="BK329" s="140">
        <f>ROUND(I329*H329,2)</f>
        <v>0</v>
      </c>
      <c r="BL329" s="16" t="s">
        <v>221</v>
      </c>
      <c r="BM329" s="139" t="s">
        <v>1356</v>
      </c>
    </row>
    <row r="330" spans="2:65" s="1" customFormat="1" ht="18">
      <c r="B330" s="28"/>
      <c r="D330" s="141" t="s">
        <v>149</v>
      </c>
      <c r="F330" s="142" t="s">
        <v>1357</v>
      </c>
      <c r="L330" s="28"/>
      <c r="M330" s="143"/>
      <c r="T330" s="49"/>
      <c r="AT330" s="16" t="s">
        <v>149</v>
      </c>
      <c r="AU330" s="16" t="s">
        <v>79</v>
      </c>
    </row>
    <row r="331" spans="2:65" s="12" customFormat="1">
      <c r="B331" s="144"/>
      <c r="D331" s="141" t="s">
        <v>151</v>
      </c>
      <c r="E331" s="145" t="s">
        <v>3</v>
      </c>
      <c r="F331" s="146" t="s">
        <v>1358</v>
      </c>
      <c r="H331" s="147"/>
      <c r="L331" s="144"/>
      <c r="M331" s="148"/>
      <c r="T331" s="149"/>
      <c r="AT331" s="145" t="s">
        <v>151</v>
      </c>
      <c r="AU331" s="145" t="s">
        <v>79</v>
      </c>
      <c r="AV331" s="12" t="s">
        <v>79</v>
      </c>
      <c r="AW331" s="12" t="s">
        <v>32</v>
      </c>
      <c r="AX331" s="12" t="s">
        <v>70</v>
      </c>
      <c r="AY331" s="145" t="s">
        <v>140</v>
      </c>
    </row>
    <row r="332" spans="2:65" s="13" customFormat="1">
      <c r="B332" s="150"/>
      <c r="D332" s="141" t="s">
        <v>151</v>
      </c>
      <c r="E332" s="151" t="s">
        <v>3</v>
      </c>
      <c r="F332" s="152" t="s">
        <v>152</v>
      </c>
      <c r="H332" s="153"/>
      <c r="L332" s="150"/>
      <c r="M332" s="154"/>
      <c r="T332" s="155"/>
      <c r="AT332" s="151" t="s">
        <v>151</v>
      </c>
      <c r="AU332" s="151" t="s">
        <v>79</v>
      </c>
      <c r="AV332" s="13" t="s">
        <v>147</v>
      </c>
      <c r="AW332" s="13" t="s">
        <v>32</v>
      </c>
      <c r="AX332" s="13" t="s">
        <v>77</v>
      </c>
      <c r="AY332" s="151" t="s">
        <v>140</v>
      </c>
    </row>
    <row r="333" spans="2:65" s="1" customFormat="1" ht="24" customHeight="1">
      <c r="B333" s="127"/>
      <c r="C333" s="128" t="s">
        <v>358</v>
      </c>
      <c r="D333" s="128" t="s">
        <v>143</v>
      </c>
      <c r="E333" s="129" t="s">
        <v>1359</v>
      </c>
      <c r="F333" s="130" t="s">
        <v>1360</v>
      </c>
      <c r="G333" s="131" t="s">
        <v>350</v>
      </c>
      <c r="H333" s="132"/>
      <c r="I333" s="133"/>
      <c r="J333" s="133">
        <f>ROUND(I333*H333,2)</f>
        <v>0</v>
      </c>
      <c r="K333" s="134"/>
      <c r="L333" s="28"/>
      <c r="M333" s="135" t="s">
        <v>3</v>
      </c>
      <c r="N333" s="136" t="s">
        <v>41</v>
      </c>
      <c r="O333" s="137">
        <v>1.323</v>
      </c>
      <c r="P333" s="137">
        <f>O333*H333</f>
        <v>0</v>
      </c>
      <c r="Q333" s="137">
        <v>1.451E-2</v>
      </c>
      <c r="R333" s="137">
        <f>Q333*H333</f>
        <v>0</v>
      </c>
      <c r="S333" s="137">
        <v>0</v>
      </c>
      <c r="T333" s="138">
        <f>S333*H333</f>
        <v>0</v>
      </c>
      <c r="AR333" s="139" t="s">
        <v>221</v>
      </c>
      <c r="AT333" s="139" t="s">
        <v>143</v>
      </c>
      <c r="AU333" s="139" t="s">
        <v>79</v>
      </c>
      <c r="AY333" s="16" t="s">
        <v>140</v>
      </c>
      <c r="BE333" s="140">
        <f>IF(N333="základní",J333,0)</f>
        <v>0</v>
      </c>
      <c r="BF333" s="140">
        <f>IF(N333="snížená",J333,0)</f>
        <v>0</v>
      </c>
      <c r="BG333" s="140">
        <f>IF(N333="zákl. přenesená",J333,0)</f>
        <v>0</v>
      </c>
      <c r="BH333" s="140">
        <f>IF(N333="sníž. přenesená",J333,0)</f>
        <v>0</v>
      </c>
      <c r="BI333" s="140">
        <f>IF(N333="nulová",J333,0)</f>
        <v>0</v>
      </c>
      <c r="BJ333" s="16" t="s">
        <v>77</v>
      </c>
      <c r="BK333" s="140">
        <f>ROUND(I333*H333,2)</f>
        <v>0</v>
      </c>
      <c r="BL333" s="16" t="s">
        <v>221</v>
      </c>
      <c r="BM333" s="139" t="s">
        <v>1361</v>
      </c>
    </row>
    <row r="334" spans="2:65" s="1" customFormat="1" ht="18">
      <c r="B334" s="28"/>
      <c r="D334" s="141" t="s">
        <v>149</v>
      </c>
      <c r="F334" s="142" t="s">
        <v>1362</v>
      </c>
      <c r="L334" s="28"/>
      <c r="M334" s="143"/>
      <c r="T334" s="49"/>
      <c r="AT334" s="16" t="s">
        <v>149</v>
      </c>
      <c r="AU334" s="16" t="s">
        <v>79</v>
      </c>
    </row>
    <row r="335" spans="2:65" s="12" customFormat="1">
      <c r="B335" s="144"/>
      <c r="D335" s="141" t="s">
        <v>151</v>
      </c>
      <c r="E335" s="145" t="s">
        <v>3</v>
      </c>
      <c r="F335" s="146" t="s">
        <v>1363</v>
      </c>
      <c r="H335" s="147"/>
      <c r="L335" s="144"/>
      <c r="M335" s="148"/>
      <c r="T335" s="149"/>
      <c r="AT335" s="145" t="s">
        <v>151</v>
      </c>
      <c r="AU335" s="145" t="s">
        <v>79</v>
      </c>
      <c r="AV335" s="12" t="s">
        <v>79</v>
      </c>
      <c r="AW335" s="12" t="s">
        <v>32</v>
      </c>
      <c r="AX335" s="12" t="s">
        <v>70</v>
      </c>
      <c r="AY335" s="145" t="s">
        <v>140</v>
      </c>
    </row>
    <row r="336" spans="2:65" s="13" customFormat="1">
      <c r="B336" s="150"/>
      <c r="D336" s="141" t="s">
        <v>151</v>
      </c>
      <c r="E336" s="151" t="s">
        <v>3</v>
      </c>
      <c r="F336" s="152" t="s">
        <v>152</v>
      </c>
      <c r="H336" s="153"/>
      <c r="L336" s="150"/>
      <c r="M336" s="154"/>
      <c r="T336" s="155"/>
      <c r="AT336" s="151" t="s">
        <v>151</v>
      </c>
      <c r="AU336" s="151" t="s">
        <v>79</v>
      </c>
      <c r="AV336" s="13" t="s">
        <v>147</v>
      </c>
      <c r="AW336" s="13" t="s">
        <v>32</v>
      </c>
      <c r="AX336" s="13" t="s">
        <v>77</v>
      </c>
      <c r="AY336" s="151" t="s">
        <v>140</v>
      </c>
    </row>
    <row r="337" spans="2:65" s="1" customFormat="1" ht="24" customHeight="1">
      <c r="B337" s="127"/>
      <c r="C337" s="128" t="s">
        <v>364</v>
      </c>
      <c r="D337" s="128" t="s">
        <v>143</v>
      </c>
      <c r="E337" s="129" t="s">
        <v>1364</v>
      </c>
      <c r="F337" s="130" t="s">
        <v>1365</v>
      </c>
      <c r="G337" s="131" t="s">
        <v>515</v>
      </c>
      <c r="H337" s="132"/>
      <c r="I337" s="133"/>
      <c r="J337" s="133">
        <f>ROUND(I337*H337,2)</f>
        <v>0</v>
      </c>
      <c r="K337" s="134"/>
      <c r="L337" s="28"/>
      <c r="M337" s="135" t="s">
        <v>3</v>
      </c>
      <c r="N337" s="136" t="s">
        <v>41</v>
      </c>
      <c r="O337" s="137">
        <v>0</v>
      </c>
      <c r="P337" s="137">
        <f>O337*H337</f>
        <v>0</v>
      </c>
      <c r="Q337" s="137">
        <v>0</v>
      </c>
      <c r="R337" s="137">
        <f>Q337*H337</f>
        <v>0</v>
      </c>
      <c r="S337" s="137">
        <v>0</v>
      </c>
      <c r="T337" s="138">
        <f>S337*H337</f>
        <v>0</v>
      </c>
      <c r="AR337" s="139" t="s">
        <v>221</v>
      </c>
      <c r="AT337" s="139" t="s">
        <v>143</v>
      </c>
      <c r="AU337" s="139" t="s">
        <v>79</v>
      </c>
      <c r="AY337" s="16" t="s">
        <v>140</v>
      </c>
      <c r="BE337" s="140">
        <f>IF(N337="základní",J337,0)</f>
        <v>0</v>
      </c>
      <c r="BF337" s="140">
        <f>IF(N337="snížená",J337,0)</f>
        <v>0</v>
      </c>
      <c r="BG337" s="140">
        <f>IF(N337="zákl. přenesená",J337,0)</f>
        <v>0</v>
      </c>
      <c r="BH337" s="140">
        <f>IF(N337="sníž. přenesená",J337,0)</f>
        <v>0</v>
      </c>
      <c r="BI337" s="140">
        <f>IF(N337="nulová",J337,0)</f>
        <v>0</v>
      </c>
      <c r="BJ337" s="16" t="s">
        <v>77</v>
      </c>
      <c r="BK337" s="140">
        <f>ROUND(I337*H337,2)</f>
        <v>0</v>
      </c>
      <c r="BL337" s="16" t="s">
        <v>221</v>
      </c>
      <c r="BM337" s="139" t="s">
        <v>1366</v>
      </c>
    </row>
    <row r="338" spans="2:65" s="1" customFormat="1" ht="27">
      <c r="B338" s="28"/>
      <c r="D338" s="141" t="s">
        <v>149</v>
      </c>
      <c r="F338" s="142" t="s">
        <v>1367</v>
      </c>
      <c r="L338" s="28"/>
      <c r="M338" s="143"/>
      <c r="T338" s="49"/>
      <c r="AT338" s="16" t="s">
        <v>149</v>
      </c>
      <c r="AU338" s="16" t="s">
        <v>79</v>
      </c>
    </row>
    <row r="339" spans="2:65" s="1" customFormat="1" ht="24" customHeight="1">
      <c r="B339" s="127"/>
      <c r="C339" s="128" t="s">
        <v>369</v>
      </c>
      <c r="D339" s="128" t="s">
        <v>143</v>
      </c>
      <c r="E339" s="129" t="s">
        <v>1368</v>
      </c>
      <c r="F339" s="130" t="s">
        <v>1369</v>
      </c>
      <c r="G339" s="131" t="s">
        <v>515</v>
      </c>
      <c r="H339" s="132"/>
      <c r="I339" s="133"/>
      <c r="J339" s="133">
        <f>ROUND(I339*H339,2)</f>
        <v>0</v>
      </c>
      <c r="K339" s="134"/>
      <c r="L339" s="28"/>
      <c r="M339" s="135" t="s">
        <v>3</v>
      </c>
      <c r="N339" s="136" t="s">
        <v>41</v>
      </c>
      <c r="O339" s="137">
        <v>0</v>
      </c>
      <c r="P339" s="137">
        <f>O339*H339</f>
        <v>0</v>
      </c>
      <c r="Q339" s="137">
        <v>0</v>
      </c>
      <c r="R339" s="137">
        <f>Q339*H339</f>
        <v>0</v>
      </c>
      <c r="S339" s="137">
        <v>0</v>
      </c>
      <c r="T339" s="138">
        <f>S339*H339</f>
        <v>0</v>
      </c>
      <c r="AR339" s="139" t="s">
        <v>221</v>
      </c>
      <c r="AT339" s="139" t="s">
        <v>143</v>
      </c>
      <c r="AU339" s="139" t="s">
        <v>79</v>
      </c>
      <c r="AY339" s="16" t="s">
        <v>140</v>
      </c>
      <c r="BE339" s="140">
        <f>IF(N339="základní",J339,0)</f>
        <v>0</v>
      </c>
      <c r="BF339" s="140">
        <f>IF(N339="snížená",J339,0)</f>
        <v>0</v>
      </c>
      <c r="BG339" s="140">
        <f>IF(N339="zákl. přenesená",J339,0)</f>
        <v>0</v>
      </c>
      <c r="BH339" s="140">
        <f>IF(N339="sníž. přenesená",J339,0)</f>
        <v>0</v>
      </c>
      <c r="BI339" s="140">
        <f>IF(N339="nulová",J339,0)</f>
        <v>0</v>
      </c>
      <c r="BJ339" s="16" t="s">
        <v>77</v>
      </c>
      <c r="BK339" s="140">
        <f>ROUND(I339*H339,2)</f>
        <v>0</v>
      </c>
      <c r="BL339" s="16" t="s">
        <v>221</v>
      </c>
      <c r="BM339" s="139" t="s">
        <v>1370</v>
      </c>
    </row>
    <row r="340" spans="2:65" s="1" customFormat="1" ht="27">
      <c r="B340" s="28"/>
      <c r="D340" s="141" t="s">
        <v>149</v>
      </c>
      <c r="F340" s="142" t="s">
        <v>1371</v>
      </c>
      <c r="L340" s="28"/>
      <c r="M340" s="143"/>
      <c r="T340" s="49"/>
      <c r="AT340" s="16" t="s">
        <v>149</v>
      </c>
      <c r="AU340" s="16" t="s">
        <v>79</v>
      </c>
    </row>
    <row r="341" spans="2:65" s="11" customFormat="1" ht="22.9" customHeight="1">
      <c r="B341" s="116"/>
      <c r="D341" s="117" t="s">
        <v>69</v>
      </c>
      <c r="E341" s="125" t="s">
        <v>523</v>
      </c>
      <c r="F341" s="125" t="s">
        <v>524</v>
      </c>
      <c r="J341" s="126">
        <f>BK341</f>
        <v>0</v>
      </c>
      <c r="L341" s="116"/>
      <c r="M341" s="120"/>
      <c r="P341" s="121">
        <f>SUM(P342:P353)</f>
        <v>0</v>
      </c>
      <c r="R341" s="121">
        <f>SUM(R342:R353)</f>
        <v>0</v>
      </c>
      <c r="T341" s="122">
        <f>SUM(T342:T353)</f>
        <v>0</v>
      </c>
      <c r="AR341" s="117" t="s">
        <v>79</v>
      </c>
      <c r="AT341" s="123" t="s">
        <v>69</v>
      </c>
      <c r="AU341" s="123" t="s">
        <v>77</v>
      </c>
      <c r="AY341" s="117" t="s">
        <v>140</v>
      </c>
      <c r="BK341" s="124">
        <f>SUM(BK342:BK353)</f>
        <v>0</v>
      </c>
    </row>
    <row r="342" spans="2:65" s="1" customFormat="1" ht="24" customHeight="1">
      <c r="B342" s="127"/>
      <c r="C342" s="128" t="s">
        <v>374</v>
      </c>
      <c r="D342" s="128" t="s">
        <v>143</v>
      </c>
      <c r="E342" s="129" t="s">
        <v>1372</v>
      </c>
      <c r="F342" s="130" t="s">
        <v>1373</v>
      </c>
      <c r="G342" s="131" t="s">
        <v>1374</v>
      </c>
      <c r="H342" s="132"/>
      <c r="I342" s="133"/>
      <c r="J342" s="133">
        <f>ROUND(I342*H342,2)</f>
        <v>0</v>
      </c>
      <c r="K342" s="134"/>
      <c r="L342" s="28"/>
      <c r="M342" s="135" t="s">
        <v>3</v>
      </c>
      <c r="N342" s="136" t="s">
        <v>41</v>
      </c>
      <c r="O342" s="137">
        <v>7.4999999999999997E-2</v>
      </c>
      <c r="P342" s="137">
        <f>O342*H342</f>
        <v>0</v>
      </c>
      <c r="Q342" s="137">
        <v>5.0000000000000002E-5</v>
      </c>
      <c r="R342" s="137">
        <f>Q342*H342</f>
        <v>0</v>
      </c>
      <c r="S342" s="137">
        <v>0</v>
      </c>
      <c r="T342" s="138">
        <f>S342*H342</f>
        <v>0</v>
      </c>
      <c r="AR342" s="139" t="s">
        <v>221</v>
      </c>
      <c r="AT342" s="139" t="s">
        <v>143</v>
      </c>
      <c r="AU342" s="139" t="s">
        <v>79</v>
      </c>
      <c r="AY342" s="16" t="s">
        <v>140</v>
      </c>
      <c r="BE342" s="140">
        <f>IF(N342="základní",J342,0)</f>
        <v>0</v>
      </c>
      <c r="BF342" s="140">
        <f>IF(N342="snížená",J342,0)</f>
        <v>0</v>
      </c>
      <c r="BG342" s="140">
        <f>IF(N342="zákl. přenesená",J342,0)</f>
        <v>0</v>
      </c>
      <c r="BH342" s="140">
        <f>IF(N342="sníž. přenesená",J342,0)</f>
        <v>0</v>
      </c>
      <c r="BI342" s="140">
        <f>IF(N342="nulová",J342,0)</f>
        <v>0</v>
      </c>
      <c r="BJ342" s="16" t="s">
        <v>77</v>
      </c>
      <c r="BK342" s="140">
        <f>ROUND(I342*H342,2)</f>
        <v>0</v>
      </c>
      <c r="BL342" s="16" t="s">
        <v>221</v>
      </c>
      <c r="BM342" s="139" t="s">
        <v>1375</v>
      </c>
    </row>
    <row r="343" spans="2:65" s="1" customFormat="1" ht="18">
      <c r="B343" s="28"/>
      <c r="D343" s="141" t="s">
        <v>149</v>
      </c>
      <c r="F343" s="142" t="s">
        <v>1376</v>
      </c>
      <c r="L343" s="28"/>
      <c r="M343" s="143"/>
      <c r="T343" s="49"/>
      <c r="AT343" s="16" t="s">
        <v>149</v>
      </c>
      <c r="AU343" s="16" t="s">
        <v>79</v>
      </c>
    </row>
    <row r="344" spans="2:65" s="12" customFormat="1">
      <c r="B344" s="144"/>
      <c r="D344" s="141" t="s">
        <v>151</v>
      </c>
      <c r="E344" s="145" t="s">
        <v>3</v>
      </c>
      <c r="F344" s="146" t="s">
        <v>1377</v>
      </c>
      <c r="H344" s="147"/>
      <c r="L344" s="144"/>
      <c r="M344" s="148"/>
      <c r="T344" s="149"/>
      <c r="AT344" s="145" t="s">
        <v>151</v>
      </c>
      <c r="AU344" s="145" t="s">
        <v>79</v>
      </c>
      <c r="AV344" s="12" t="s">
        <v>79</v>
      </c>
      <c r="AW344" s="12" t="s">
        <v>32</v>
      </c>
      <c r="AX344" s="12" t="s">
        <v>70</v>
      </c>
      <c r="AY344" s="145" t="s">
        <v>140</v>
      </c>
    </row>
    <row r="345" spans="2:65" s="13" customFormat="1">
      <c r="B345" s="150"/>
      <c r="D345" s="141" t="s">
        <v>151</v>
      </c>
      <c r="E345" s="151" t="s">
        <v>3</v>
      </c>
      <c r="F345" s="152" t="s">
        <v>152</v>
      </c>
      <c r="H345" s="153"/>
      <c r="L345" s="150"/>
      <c r="M345" s="154"/>
      <c r="T345" s="155"/>
      <c r="AT345" s="151" t="s">
        <v>151</v>
      </c>
      <c r="AU345" s="151" t="s">
        <v>79</v>
      </c>
      <c r="AV345" s="13" t="s">
        <v>147</v>
      </c>
      <c r="AW345" s="13" t="s">
        <v>32</v>
      </c>
      <c r="AX345" s="13" t="s">
        <v>77</v>
      </c>
      <c r="AY345" s="151" t="s">
        <v>140</v>
      </c>
    </row>
    <row r="346" spans="2:65" s="1" customFormat="1" ht="16.5" customHeight="1">
      <c r="B346" s="127"/>
      <c r="C346" s="156" t="s">
        <v>380</v>
      </c>
      <c r="D346" s="156" t="s">
        <v>359</v>
      </c>
      <c r="E346" s="157" t="s">
        <v>1378</v>
      </c>
      <c r="F346" s="158" t="s">
        <v>1379</v>
      </c>
      <c r="G346" s="159" t="s">
        <v>372</v>
      </c>
      <c r="H346" s="160"/>
      <c r="I346" s="161"/>
      <c r="J346" s="161">
        <f>ROUND(I346*H346,2)</f>
        <v>0</v>
      </c>
      <c r="K346" s="162"/>
      <c r="L346" s="163"/>
      <c r="M346" s="164" t="s">
        <v>3</v>
      </c>
      <c r="N346" s="165" t="s">
        <v>41</v>
      </c>
      <c r="O346" s="137">
        <v>0</v>
      </c>
      <c r="P346" s="137">
        <f>O346*H346</f>
        <v>0</v>
      </c>
      <c r="Q346" s="137">
        <v>1</v>
      </c>
      <c r="R346" s="137">
        <f>Q346*H346</f>
        <v>0</v>
      </c>
      <c r="S346" s="137">
        <v>0</v>
      </c>
      <c r="T346" s="138">
        <f>S346*H346</f>
        <v>0</v>
      </c>
      <c r="AR346" s="139" t="s">
        <v>274</v>
      </c>
      <c r="AT346" s="139" t="s">
        <v>359</v>
      </c>
      <c r="AU346" s="139" t="s">
        <v>79</v>
      </c>
      <c r="AY346" s="16" t="s">
        <v>140</v>
      </c>
      <c r="BE346" s="140">
        <f>IF(N346="základní",J346,0)</f>
        <v>0</v>
      </c>
      <c r="BF346" s="140">
        <f>IF(N346="snížená",J346,0)</f>
        <v>0</v>
      </c>
      <c r="BG346" s="140">
        <f>IF(N346="zákl. přenesená",J346,0)</f>
        <v>0</v>
      </c>
      <c r="BH346" s="140">
        <f>IF(N346="sníž. přenesená",J346,0)</f>
        <v>0</v>
      </c>
      <c r="BI346" s="140">
        <f>IF(N346="nulová",J346,0)</f>
        <v>0</v>
      </c>
      <c r="BJ346" s="16" t="s">
        <v>77</v>
      </c>
      <c r="BK346" s="140">
        <f>ROUND(I346*H346,2)</f>
        <v>0</v>
      </c>
      <c r="BL346" s="16" t="s">
        <v>221</v>
      </c>
      <c r="BM346" s="139" t="s">
        <v>1380</v>
      </c>
    </row>
    <row r="347" spans="2:65" s="1" customFormat="1">
      <c r="B347" s="28"/>
      <c r="D347" s="141" t="s">
        <v>149</v>
      </c>
      <c r="F347" s="142" t="s">
        <v>1379</v>
      </c>
      <c r="L347" s="28"/>
      <c r="M347" s="143"/>
      <c r="T347" s="49"/>
      <c r="AT347" s="16" t="s">
        <v>149</v>
      </c>
      <c r="AU347" s="16" t="s">
        <v>79</v>
      </c>
    </row>
    <row r="348" spans="2:65" s="12" customFormat="1">
      <c r="B348" s="144"/>
      <c r="D348" s="141" t="s">
        <v>151</v>
      </c>
      <c r="E348" s="145" t="s">
        <v>3</v>
      </c>
      <c r="F348" s="146" t="s">
        <v>1381</v>
      </c>
      <c r="H348" s="147"/>
      <c r="L348" s="144"/>
      <c r="M348" s="148"/>
      <c r="T348" s="149"/>
      <c r="AT348" s="145" t="s">
        <v>151</v>
      </c>
      <c r="AU348" s="145" t="s">
        <v>79</v>
      </c>
      <c r="AV348" s="12" t="s">
        <v>79</v>
      </c>
      <c r="AW348" s="12" t="s">
        <v>32</v>
      </c>
      <c r="AX348" s="12" t="s">
        <v>70</v>
      </c>
      <c r="AY348" s="145" t="s">
        <v>140</v>
      </c>
    </row>
    <row r="349" spans="2:65" s="13" customFormat="1">
      <c r="B349" s="150"/>
      <c r="D349" s="141" t="s">
        <v>151</v>
      </c>
      <c r="E349" s="151" t="s">
        <v>3</v>
      </c>
      <c r="F349" s="152" t="s">
        <v>152</v>
      </c>
      <c r="H349" s="153"/>
      <c r="L349" s="150"/>
      <c r="M349" s="154"/>
      <c r="T349" s="155"/>
      <c r="AT349" s="151" t="s">
        <v>151</v>
      </c>
      <c r="AU349" s="151" t="s">
        <v>79</v>
      </c>
      <c r="AV349" s="13" t="s">
        <v>147</v>
      </c>
      <c r="AW349" s="13" t="s">
        <v>32</v>
      </c>
      <c r="AX349" s="13" t="s">
        <v>77</v>
      </c>
      <c r="AY349" s="151" t="s">
        <v>140</v>
      </c>
    </row>
    <row r="350" spans="2:65" s="1" customFormat="1" ht="24" customHeight="1">
      <c r="B350" s="127"/>
      <c r="C350" s="128" t="s">
        <v>386</v>
      </c>
      <c r="D350" s="128" t="s">
        <v>143</v>
      </c>
      <c r="E350" s="129" t="s">
        <v>532</v>
      </c>
      <c r="F350" s="130" t="s">
        <v>533</v>
      </c>
      <c r="G350" s="131" t="s">
        <v>515</v>
      </c>
      <c r="H350" s="132"/>
      <c r="I350" s="133"/>
      <c r="J350" s="133">
        <f>ROUND(I350*H350,2)</f>
        <v>0</v>
      </c>
      <c r="K350" s="134"/>
      <c r="L350" s="28"/>
      <c r="M350" s="135" t="s">
        <v>3</v>
      </c>
      <c r="N350" s="136" t="s">
        <v>41</v>
      </c>
      <c r="O350" s="137">
        <v>0</v>
      </c>
      <c r="P350" s="137">
        <f>O350*H350</f>
        <v>0</v>
      </c>
      <c r="Q350" s="137">
        <v>0</v>
      </c>
      <c r="R350" s="137">
        <f>Q350*H350</f>
        <v>0</v>
      </c>
      <c r="S350" s="137">
        <v>0</v>
      </c>
      <c r="T350" s="138">
        <f>S350*H350</f>
        <v>0</v>
      </c>
      <c r="AR350" s="139" t="s">
        <v>221</v>
      </c>
      <c r="AT350" s="139" t="s">
        <v>143</v>
      </c>
      <c r="AU350" s="139" t="s">
        <v>79</v>
      </c>
      <c r="AY350" s="16" t="s">
        <v>140</v>
      </c>
      <c r="BE350" s="140">
        <f>IF(N350="základní",J350,0)</f>
        <v>0</v>
      </c>
      <c r="BF350" s="140">
        <f>IF(N350="snížená",J350,0)</f>
        <v>0</v>
      </c>
      <c r="BG350" s="140">
        <f>IF(N350="zákl. přenesená",J350,0)</f>
        <v>0</v>
      </c>
      <c r="BH350" s="140">
        <f>IF(N350="sníž. přenesená",J350,0)</f>
        <v>0</v>
      </c>
      <c r="BI350" s="140">
        <f>IF(N350="nulová",J350,0)</f>
        <v>0</v>
      </c>
      <c r="BJ350" s="16" t="s">
        <v>77</v>
      </c>
      <c r="BK350" s="140">
        <f>ROUND(I350*H350,2)</f>
        <v>0</v>
      </c>
      <c r="BL350" s="16" t="s">
        <v>221</v>
      </c>
      <c r="BM350" s="139" t="s">
        <v>1382</v>
      </c>
    </row>
    <row r="351" spans="2:65" s="1" customFormat="1" ht="27">
      <c r="B351" s="28"/>
      <c r="D351" s="141" t="s">
        <v>149</v>
      </c>
      <c r="F351" s="142" t="s">
        <v>535</v>
      </c>
      <c r="L351" s="28"/>
      <c r="M351" s="143"/>
      <c r="T351" s="49"/>
      <c r="AT351" s="16" t="s">
        <v>149</v>
      </c>
      <c r="AU351" s="16" t="s">
        <v>79</v>
      </c>
    </row>
    <row r="352" spans="2:65" s="1" customFormat="1" ht="24" customHeight="1">
      <c r="B352" s="127"/>
      <c r="C352" s="128" t="s">
        <v>392</v>
      </c>
      <c r="D352" s="128" t="s">
        <v>143</v>
      </c>
      <c r="E352" s="129" t="s">
        <v>537</v>
      </c>
      <c r="F352" s="130" t="s">
        <v>538</v>
      </c>
      <c r="G352" s="131" t="s">
        <v>515</v>
      </c>
      <c r="H352" s="132"/>
      <c r="I352" s="133"/>
      <c r="J352" s="133">
        <f>ROUND(I352*H352,2)</f>
        <v>0</v>
      </c>
      <c r="K352" s="134"/>
      <c r="L352" s="28"/>
      <c r="M352" s="135" t="s">
        <v>3</v>
      </c>
      <c r="N352" s="136" t="s">
        <v>41</v>
      </c>
      <c r="O352" s="137">
        <v>0</v>
      </c>
      <c r="P352" s="137">
        <f>O352*H352</f>
        <v>0</v>
      </c>
      <c r="Q352" s="137">
        <v>0</v>
      </c>
      <c r="R352" s="137">
        <f>Q352*H352</f>
        <v>0</v>
      </c>
      <c r="S352" s="137">
        <v>0</v>
      </c>
      <c r="T352" s="138">
        <f>S352*H352</f>
        <v>0</v>
      </c>
      <c r="AR352" s="139" t="s">
        <v>221</v>
      </c>
      <c r="AT352" s="139" t="s">
        <v>143</v>
      </c>
      <c r="AU352" s="139" t="s">
        <v>79</v>
      </c>
      <c r="AY352" s="16" t="s">
        <v>140</v>
      </c>
      <c r="BE352" s="140">
        <f>IF(N352="základní",J352,0)</f>
        <v>0</v>
      </c>
      <c r="BF352" s="140">
        <f>IF(N352="snížená",J352,0)</f>
        <v>0</v>
      </c>
      <c r="BG352" s="140">
        <f>IF(N352="zákl. přenesená",J352,0)</f>
        <v>0</v>
      </c>
      <c r="BH352" s="140">
        <f>IF(N352="sníž. přenesená",J352,0)</f>
        <v>0</v>
      </c>
      <c r="BI352" s="140">
        <f>IF(N352="nulová",J352,0)</f>
        <v>0</v>
      </c>
      <c r="BJ352" s="16" t="s">
        <v>77</v>
      </c>
      <c r="BK352" s="140">
        <f>ROUND(I352*H352,2)</f>
        <v>0</v>
      </c>
      <c r="BL352" s="16" t="s">
        <v>221</v>
      </c>
      <c r="BM352" s="139" t="s">
        <v>1383</v>
      </c>
    </row>
    <row r="353" spans="2:65" s="1" customFormat="1" ht="27">
      <c r="B353" s="28"/>
      <c r="D353" s="141" t="s">
        <v>149</v>
      </c>
      <c r="F353" s="142" t="s">
        <v>540</v>
      </c>
      <c r="L353" s="28"/>
      <c r="M353" s="143"/>
      <c r="T353" s="49"/>
      <c r="AT353" s="16" t="s">
        <v>149</v>
      </c>
      <c r="AU353" s="16" t="s">
        <v>79</v>
      </c>
    </row>
    <row r="354" spans="2:65" s="11" customFormat="1" ht="22.9" customHeight="1">
      <c r="B354" s="116"/>
      <c r="D354" s="117" t="s">
        <v>69</v>
      </c>
      <c r="E354" s="125" t="s">
        <v>612</v>
      </c>
      <c r="F354" s="125" t="s">
        <v>613</v>
      </c>
      <c r="J354" s="126">
        <f>BK354</f>
        <v>0</v>
      </c>
      <c r="L354" s="116"/>
      <c r="M354" s="120"/>
      <c r="P354" s="121">
        <f>SUM(P355:P379)</f>
        <v>0</v>
      </c>
      <c r="R354" s="121">
        <f>SUM(R355:R379)</f>
        <v>0</v>
      </c>
      <c r="T354" s="122">
        <f>SUM(T355:T379)</f>
        <v>0</v>
      </c>
      <c r="AR354" s="117" t="s">
        <v>79</v>
      </c>
      <c r="AT354" s="123" t="s">
        <v>69</v>
      </c>
      <c r="AU354" s="123" t="s">
        <v>77</v>
      </c>
      <c r="AY354" s="117" t="s">
        <v>140</v>
      </c>
      <c r="BK354" s="124">
        <f>SUM(BK355:BK379)</f>
        <v>0</v>
      </c>
    </row>
    <row r="355" spans="2:65" s="1" customFormat="1" ht="24" customHeight="1">
      <c r="B355" s="127"/>
      <c r="C355" s="128" t="s">
        <v>398</v>
      </c>
      <c r="D355" s="128" t="s">
        <v>143</v>
      </c>
      <c r="E355" s="129" t="s">
        <v>1384</v>
      </c>
      <c r="F355" s="130" t="s">
        <v>1385</v>
      </c>
      <c r="G355" s="131" t="s">
        <v>156</v>
      </c>
      <c r="H355" s="132"/>
      <c r="I355" s="133"/>
      <c r="J355" s="133">
        <f>ROUND(I355*H355,2)</f>
        <v>0</v>
      </c>
      <c r="K355" s="134"/>
      <c r="L355" s="28"/>
      <c r="M355" s="135" t="s">
        <v>3</v>
      </c>
      <c r="N355" s="136" t="s">
        <v>41</v>
      </c>
      <c r="O355" s="137">
        <v>0.01</v>
      </c>
      <c r="P355" s="137">
        <f>O355*H355</f>
        <v>0</v>
      </c>
      <c r="Q355" s="137">
        <v>0</v>
      </c>
      <c r="R355" s="137">
        <f>Q355*H355</f>
        <v>0</v>
      </c>
      <c r="S355" s="137">
        <v>0</v>
      </c>
      <c r="T355" s="138">
        <f>S355*H355</f>
        <v>0</v>
      </c>
      <c r="AR355" s="139" t="s">
        <v>147</v>
      </c>
      <c r="AT355" s="139" t="s">
        <v>143</v>
      </c>
      <c r="AU355" s="139" t="s">
        <v>79</v>
      </c>
      <c r="AY355" s="16" t="s">
        <v>140</v>
      </c>
      <c r="BE355" s="140">
        <f>IF(N355="základní",J355,0)</f>
        <v>0</v>
      </c>
      <c r="BF355" s="140">
        <f>IF(N355="snížená",J355,0)</f>
        <v>0</v>
      </c>
      <c r="BG355" s="140">
        <f>IF(N355="zákl. přenesená",J355,0)</f>
        <v>0</v>
      </c>
      <c r="BH355" s="140">
        <f>IF(N355="sníž. přenesená",J355,0)</f>
        <v>0</v>
      </c>
      <c r="BI355" s="140">
        <f>IF(N355="nulová",J355,0)</f>
        <v>0</v>
      </c>
      <c r="BJ355" s="16" t="s">
        <v>77</v>
      </c>
      <c r="BK355" s="140">
        <f>ROUND(I355*H355,2)</f>
        <v>0</v>
      </c>
      <c r="BL355" s="16" t="s">
        <v>147</v>
      </c>
      <c r="BM355" s="139" t="s">
        <v>1386</v>
      </c>
    </row>
    <row r="356" spans="2:65" s="1" customFormat="1" ht="18">
      <c r="B356" s="28"/>
      <c r="D356" s="141" t="s">
        <v>149</v>
      </c>
      <c r="F356" s="142" t="s">
        <v>1387</v>
      </c>
      <c r="L356" s="28"/>
      <c r="M356" s="143"/>
      <c r="T356" s="49"/>
      <c r="AT356" s="16" t="s">
        <v>149</v>
      </c>
      <c r="AU356" s="16" t="s">
        <v>79</v>
      </c>
    </row>
    <row r="357" spans="2:65" s="12" customFormat="1">
      <c r="B357" s="144"/>
      <c r="D357" s="141" t="s">
        <v>151</v>
      </c>
      <c r="E357" s="145" t="s">
        <v>3</v>
      </c>
      <c r="F357" s="146" t="s">
        <v>1388</v>
      </c>
      <c r="H357" s="147"/>
      <c r="L357" s="144"/>
      <c r="M357" s="148"/>
      <c r="T357" s="149"/>
      <c r="AT357" s="145" t="s">
        <v>151</v>
      </c>
      <c r="AU357" s="145" t="s">
        <v>79</v>
      </c>
      <c r="AV357" s="12" t="s">
        <v>79</v>
      </c>
      <c r="AW357" s="12" t="s">
        <v>32</v>
      </c>
      <c r="AX357" s="12" t="s">
        <v>70</v>
      </c>
      <c r="AY357" s="145" t="s">
        <v>140</v>
      </c>
    </row>
    <row r="358" spans="2:65" s="12" customFormat="1">
      <c r="B358" s="144"/>
      <c r="D358" s="141" t="s">
        <v>151</v>
      </c>
      <c r="E358" s="145" t="s">
        <v>3</v>
      </c>
      <c r="F358" s="146" t="s">
        <v>1389</v>
      </c>
      <c r="H358" s="147"/>
      <c r="L358" s="144"/>
      <c r="M358" s="148"/>
      <c r="T358" s="149"/>
      <c r="AT358" s="145" t="s">
        <v>151</v>
      </c>
      <c r="AU358" s="145" t="s">
        <v>79</v>
      </c>
      <c r="AV358" s="12" t="s">
        <v>79</v>
      </c>
      <c r="AW358" s="12" t="s">
        <v>32</v>
      </c>
      <c r="AX358" s="12" t="s">
        <v>70</v>
      </c>
      <c r="AY358" s="145" t="s">
        <v>140</v>
      </c>
    </row>
    <row r="359" spans="2:65" s="12" customFormat="1">
      <c r="B359" s="144"/>
      <c r="D359" s="141" t="s">
        <v>151</v>
      </c>
      <c r="E359" s="145" t="s">
        <v>3</v>
      </c>
      <c r="F359" s="146" t="s">
        <v>1304</v>
      </c>
      <c r="H359" s="147"/>
      <c r="L359" s="144"/>
      <c r="M359" s="148"/>
      <c r="T359" s="149"/>
      <c r="AT359" s="145" t="s">
        <v>151</v>
      </c>
      <c r="AU359" s="145" t="s">
        <v>79</v>
      </c>
      <c r="AV359" s="12" t="s">
        <v>79</v>
      </c>
      <c r="AW359" s="12" t="s">
        <v>32</v>
      </c>
      <c r="AX359" s="12" t="s">
        <v>70</v>
      </c>
      <c r="AY359" s="145" t="s">
        <v>140</v>
      </c>
    </row>
    <row r="360" spans="2:65" s="13" customFormat="1">
      <c r="B360" s="150"/>
      <c r="D360" s="141" t="s">
        <v>151</v>
      </c>
      <c r="E360" s="151" t="s">
        <v>3</v>
      </c>
      <c r="F360" s="152" t="s">
        <v>152</v>
      </c>
      <c r="H360" s="153"/>
      <c r="L360" s="150"/>
      <c r="M360" s="154"/>
      <c r="T360" s="155"/>
      <c r="AT360" s="151" t="s">
        <v>151</v>
      </c>
      <c r="AU360" s="151" t="s">
        <v>79</v>
      </c>
      <c r="AV360" s="13" t="s">
        <v>147</v>
      </c>
      <c r="AW360" s="13" t="s">
        <v>32</v>
      </c>
      <c r="AX360" s="13" t="s">
        <v>77</v>
      </c>
      <c r="AY360" s="151" t="s">
        <v>140</v>
      </c>
    </row>
    <row r="361" spans="2:65" s="1" customFormat="1" ht="24" customHeight="1">
      <c r="B361" s="127"/>
      <c r="C361" s="128" t="s">
        <v>403</v>
      </c>
      <c r="D361" s="128" t="s">
        <v>143</v>
      </c>
      <c r="E361" s="129" t="s">
        <v>1390</v>
      </c>
      <c r="F361" s="130" t="s">
        <v>1391</v>
      </c>
      <c r="G361" s="131" t="s">
        <v>156</v>
      </c>
      <c r="H361" s="132"/>
      <c r="I361" s="133"/>
      <c r="J361" s="133">
        <f>ROUND(I361*H361,2)</f>
        <v>0</v>
      </c>
      <c r="K361" s="134"/>
      <c r="L361" s="28"/>
      <c r="M361" s="135" t="s">
        <v>3</v>
      </c>
      <c r="N361" s="136" t="s">
        <v>41</v>
      </c>
      <c r="O361" s="137">
        <v>8.5999999999999993E-2</v>
      </c>
      <c r="P361" s="137">
        <f>O361*H361</f>
        <v>0</v>
      </c>
      <c r="Q361" s="137">
        <v>1.3999999999999999E-4</v>
      </c>
      <c r="R361" s="137">
        <f>Q361*H361</f>
        <v>0</v>
      </c>
      <c r="S361" s="137">
        <v>0</v>
      </c>
      <c r="T361" s="138">
        <f>S361*H361</f>
        <v>0</v>
      </c>
      <c r="AR361" s="139" t="s">
        <v>221</v>
      </c>
      <c r="AT361" s="139" t="s">
        <v>143</v>
      </c>
      <c r="AU361" s="139" t="s">
        <v>79</v>
      </c>
      <c r="AY361" s="16" t="s">
        <v>140</v>
      </c>
      <c r="BE361" s="140">
        <f>IF(N361="základní",J361,0)</f>
        <v>0</v>
      </c>
      <c r="BF361" s="140">
        <f>IF(N361="snížená",J361,0)</f>
        <v>0</v>
      </c>
      <c r="BG361" s="140">
        <f>IF(N361="zákl. přenesená",J361,0)</f>
        <v>0</v>
      </c>
      <c r="BH361" s="140">
        <f>IF(N361="sníž. přenesená",J361,0)</f>
        <v>0</v>
      </c>
      <c r="BI361" s="140">
        <f>IF(N361="nulová",J361,0)</f>
        <v>0</v>
      </c>
      <c r="BJ361" s="16" t="s">
        <v>77</v>
      </c>
      <c r="BK361" s="140">
        <f>ROUND(I361*H361,2)</f>
        <v>0</v>
      </c>
      <c r="BL361" s="16" t="s">
        <v>221</v>
      </c>
      <c r="BM361" s="139" t="s">
        <v>1392</v>
      </c>
    </row>
    <row r="362" spans="2:65" s="1" customFormat="1" ht="27">
      <c r="B362" s="28"/>
      <c r="D362" s="141" t="s">
        <v>149</v>
      </c>
      <c r="F362" s="142" t="s">
        <v>1393</v>
      </c>
      <c r="L362" s="28"/>
      <c r="M362" s="143"/>
      <c r="T362" s="49"/>
      <c r="AT362" s="16" t="s">
        <v>149</v>
      </c>
      <c r="AU362" s="16" t="s">
        <v>79</v>
      </c>
    </row>
    <row r="363" spans="2:65" s="12" customFormat="1">
      <c r="B363" s="144"/>
      <c r="D363" s="141" t="s">
        <v>151</v>
      </c>
      <c r="E363" s="145" t="s">
        <v>3</v>
      </c>
      <c r="F363" s="146" t="s">
        <v>1388</v>
      </c>
      <c r="H363" s="147"/>
      <c r="L363" s="144"/>
      <c r="M363" s="148"/>
      <c r="T363" s="149"/>
      <c r="AT363" s="145" t="s">
        <v>151</v>
      </c>
      <c r="AU363" s="145" t="s">
        <v>79</v>
      </c>
      <c r="AV363" s="12" t="s">
        <v>79</v>
      </c>
      <c r="AW363" s="12" t="s">
        <v>32</v>
      </c>
      <c r="AX363" s="12" t="s">
        <v>70</v>
      </c>
      <c r="AY363" s="145" t="s">
        <v>140</v>
      </c>
    </row>
    <row r="364" spans="2:65" s="12" customFormat="1">
      <c r="B364" s="144"/>
      <c r="D364" s="141" t="s">
        <v>151</v>
      </c>
      <c r="E364" s="145" t="s">
        <v>3</v>
      </c>
      <c r="F364" s="146" t="s">
        <v>1389</v>
      </c>
      <c r="H364" s="147"/>
      <c r="L364" s="144"/>
      <c r="M364" s="148"/>
      <c r="T364" s="149"/>
      <c r="AT364" s="145" t="s">
        <v>151</v>
      </c>
      <c r="AU364" s="145" t="s">
        <v>79</v>
      </c>
      <c r="AV364" s="12" t="s">
        <v>79</v>
      </c>
      <c r="AW364" s="12" t="s">
        <v>32</v>
      </c>
      <c r="AX364" s="12" t="s">
        <v>70</v>
      </c>
      <c r="AY364" s="145" t="s">
        <v>140</v>
      </c>
    </row>
    <row r="365" spans="2:65" s="12" customFormat="1">
      <c r="B365" s="144"/>
      <c r="D365" s="141" t="s">
        <v>151</v>
      </c>
      <c r="E365" s="145" t="s">
        <v>3</v>
      </c>
      <c r="F365" s="146" t="s">
        <v>1304</v>
      </c>
      <c r="H365" s="147"/>
      <c r="L365" s="144"/>
      <c r="M365" s="148"/>
      <c r="T365" s="149"/>
      <c r="AT365" s="145" t="s">
        <v>151</v>
      </c>
      <c r="AU365" s="145" t="s">
        <v>79</v>
      </c>
      <c r="AV365" s="12" t="s">
        <v>79</v>
      </c>
      <c r="AW365" s="12" t="s">
        <v>32</v>
      </c>
      <c r="AX365" s="12" t="s">
        <v>70</v>
      </c>
      <c r="AY365" s="145" t="s">
        <v>140</v>
      </c>
    </row>
    <row r="366" spans="2:65" s="13" customFormat="1">
      <c r="B366" s="150"/>
      <c r="D366" s="141" t="s">
        <v>151</v>
      </c>
      <c r="E366" s="151" t="s">
        <v>3</v>
      </c>
      <c r="F366" s="152" t="s">
        <v>152</v>
      </c>
      <c r="H366" s="153"/>
      <c r="L366" s="150"/>
      <c r="M366" s="154"/>
      <c r="T366" s="155"/>
      <c r="AT366" s="151" t="s">
        <v>151</v>
      </c>
      <c r="AU366" s="151" t="s">
        <v>79</v>
      </c>
      <c r="AV366" s="13" t="s">
        <v>147</v>
      </c>
      <c r="AW366" s="13" t="s">
        <v>32</v>
      </c>
      <c r="AX366" s="13" t="s">
        <v>77</v>
      </c>
      <c r="AY366" s="151" t="s">
        <v>140</v>
      </c>
    </row>
    <row r="367" spans="2:65" s="1" customFormat="1" ht="16.5" customHeight="1">
      <c r="B367" s="127"/>
      <c r="C367" s="128" t="s">
        <v>408</v>
      </c>
      <c r="D367" s="128" t="s">
        <v>143</v>
      </c>
      <c r="E367" s="129" t="s">
        <v>1045</v>
      </c>
      <c r="F367" s="130" t="s">
        <v>1046</v>
      </c>
      <c r="G367" s="131" t="s">
        <v>156</v>
      </c>
      <c r="H367" s="132"/>
      <c r="I367" s="133"/>
      <c r="J367" s="133">
        <f>ROUND(I367*H367,2)</f>
        <v>0</v>
      </c>
      <c r="K367" s="134"/>
      <c r="L367" s="28"/>
      <c r="M367" s="135" t="s">
        <v>3</v>
      </c>
      <c r="N367" s="136" t="s">
        <v>41</v>
      </c>
      <c r="O367" s="137">
        <v>0.1</v>
      </c>
      <c r="P367" s="137">
        <f>O367*H367</f>
        <v>0</v>
      </c>
      <c r="Q367" s="137">
        <v>6.9999999999999994E-5</v>
      </c>
      <c r="R367" s="137">
        <f>Q367*H367</f>
        <v>0</v>
      </c>
      <c r="S367" s="137">
        <v>0</v>
      </c>
      <c r="T367" s="138">
        <f>S367*H367</f>
        <v>0</v>
      </c>
      <c r="AR367" s="139" t="s">
        <v>221</v>
      </c>
      <c r="AT367" s="139" t="s">
        <v>143</v>
      </c>
      <c r="AU367" s="139" t="s">
        <v>79</v>
      </c>
      <c r="AY367" s="16" t="s">
        <v>140</v>
      </c>
      <c r="BE367" s="140">
        <f>IF(N367="základní",J367,0)</f>
        <v>0</v>
      </c>
      <c r="BF367" s="140">
        <f>IF(N367="snížená",J367,0)</f>
        <v>0</v>
      </c>
      <c r="BG367" s="140">
        <f>IF(N367="zákl. přenesená",J367,0)</f>
        <v>0</v>
      </c>
      <c r="BH367" s="140">
        <f>IF(N367="sníž. přenesená",J367,0)</f>
        <v>0</v>
      </c>
      <c r="BI367" s="140">
        <f>IF(N367="nulová",J367,0)</f>
        <v>0</v>
      </c>
      <c r="BJ367" s="16" t="s">
        <v>77</v>
      </c>
      <c r="BK367" s="140">
        <f>ROUND(I367*H367,2)</f>
        <v>0</v>
      </c>
      <c r="BL367" s="16" t="s">
        <v>221</v>
      </c>
      <c r="BM367" s="139" t="s">
        <v>1394</v>
      </c>
    </row>
    <row r="368" spans="2:65" s="1" customFormat="1" ht="18">
      <c r="B368" s="28"/>
      <c r="D368" s="141" t="s">
        <v>149</v>
      </c>
      <c r="F368" s="142" t="s">
        <v>1048</v>
      </c>
      <c r="L368" s="28"/>
      <c r="M368" s="143"/>
      <c r="T368" s="49"/>
      <c r="AT368" s="16" t="s">
        <v>149</v>
      </c>
      <c r="AU368" s="16" t="s">
        <v>79</v>
      </c>
    </row>
    <row r="369" spans="2:65" s="12" customFormat="1" ht="20">
      <c r="B369" s="144"/>
      <c r="D369" s="141" t="s">
        <v>151</v>
      </c>
      <c r="E369" s="145" t="s">
        <v>3</v>
      </c>
      <c r="F369" s="146" t="s">
        <v>1395</v>
      </c>
      <c r="H369" s="147"/>
      <c r="L369" s="144"/>
      <c r="M369" s="148"/>
      <c r="T369" s="149"/>
      <c r="AT369" s="145" t="s">
        <v>151</v>
      </c>
      <c r="AU369" s="145" t="s">
        <v>79</v>
      </c>
      <c r="AV369" s="12" t="s">
        <v>79</v>
      </c>
      <c r="AW369" s="12" t="s">
        <v>32</v>
      </c>
      <c r="AX369" s="12" t="s">
        <v>70</v>
      </c>
      <c r="AY369" s="145" t="s">
        <v>140</v>
      </c>
    </row>
    <row r="370" spans="2:65" s="12" customFormat="1">
      <c r="B370" s="144"/>
      <c r="D370" s="141" t="s">
        <v>151</v>
      </c>
      <c r="E370" s="145" t="s">
        <v>3</v>
      </c>
      <c r="F370" s="146" t="s">
        <v>1396</v>
      </c>
      <c r="H370" s="147"/>
      <c r="L370" s="144"/>
      <c r="M370" s="148"/>
      <c r="T370" s="149"/>
      <c r="AT370" s="145" t="s">
        <v>151</v>
      </c>
      <c r="AU370" s="145" t="s">
        <v>79</v>
      </c>
      <c r="AV370" s="12" t="s">
        <v>79</v>
      </c>
      <c r="AW370" s="12" t="s">
        <v>32</v>
      </c>
      <c r="AX370" s="12" t="s">
        <v>70</v>
      </c>
      <c r="AY370" s="145" t="s">
        <v>140</v>
      </c>
    </row>
    <row r="371" spans="2:65" s="13" customFormat="1">
      <c r="B371" s="150"/>
      <c r="D371" s="141" t="s">
        <v>151</v>
      </c>
      <c r="E371" s="151" t="s">
        <v>3</v>
      </c>
      <c r="F371" s="152" t="s">
        <v>152</v>
      </c>
      <c r="H371" s="153"/>
      <c r="L371" s="150"/>
      <c r="M371" s="154"/>
      <c r="T371" s="155"/>
      <c r="AT371" s="151" t="s">
        <v>151</v>
      </c>
      <c r="AU371" s="151" t="s">
        <v>79</v>
      </c>
      <c r="AV371" s="13" t="s">
        <v>147</v>
      </c>
      <c r="AW371" s="13" t="s">
        <v>32</v>
      </c>
      <c r="AX371" s="13" t="s">
        <v>77</v>
      </c>
      <c r="AY371" s="151" t="s">
        <v>140</v>
      </c>
    </row>
    <row r="372" spans="2:65" s="1" customFormat="1" ht="24" customHeight="1">
      <c r="B372" s="127"/>
      <c r="C372" s="128" t="s">
        <v>413</v>
      </c>
      <c r="D372" s="128" t="s">
        <v>143</v>
      </c>
      <c r="E372" s="129" t="s">
        <v>1051</v>
      </c>
      <c r="F372" s="130" t="s">
        <v>1052</v>
      </c>
      <c r="G372" s="131" t="s">
        <v>156</v>
      </c>
      <c r="H372" s="132"/>
      <c r="I372" s="133"/>
      <c r="J372" s="133">
        <f>ROUND(I372*H372,2)</f>
        <v>0</v>
      </c>
      <c r="K372" s="134"/>
      <c r="L372" s="28"/>
      <c r="M372" s="135" t="s">
        <v>3</v>
      </c>
      <c r="N372" s="136" t="s">
        <v>41</v>
      </c>
      <c r="O372" s="137">
        <v>0.16700000000000001</v>
      </c>
      <c r="P372" s="137">
        <f>O372*H372</f>
        <v>0</v>
      </c>
      <c r="Q372" s="137">
        <v>6.0000000000000002E-5</v>
      </c>
      <c r="R372" s="137">
        <f>Q372*H372</f>
        <v>0</v>
      </c>
      <c r="S372" s="137">
        <v>0</v>
      </c>
      <c r="T372" s="138">
        <f>S372*H372</f>
        <v>0</v>
      </c>
      <c r="AR372" s="139" t="s">
        <v>221</v>
      </c>
      <c r="AT372" s="139" t="s">
        <v>143</v>
      </c>
      <c r="AU372" s="139" t="s">
        <v>79</v>
      </c>
      <c r="AY372" s="16" t="s">
        <v>140</v>
      </c>
      <c r="BE372" s="140">
        <f>IF(N372="základní",J372,0)</f>
        <v>0</v>
      </c>
      <c r="BF372" s="140">
        <f>IF(N372="snížená",J372,0)</f>
        <v>0</v>
      </c>
      <c r="BG372" s="140">
        <f>IF(N372="zákl. přenesená",J372,0)</f>
        <v>0</v>
      </c>
      <c r="BH372" s="140">
        <f>IF(N372="sníž. přenesená",J372,0)</f>
        <v>0</v>
      </c>
      <c r="BI372" s="140">
        <f>IF(N372="nulová",J372,0)</f>
        <v>0</v>
      </c>
      <c r="BJ372" s="16" t="s">
        <v>77</v>
      </c>
      <c r="BK372" s="140">
        <f>ROUND(I372*H372,2)</f>
        <v>0</v>
      </c>
      <c r="BL372" s="16" t="s">
        <v>221</v>
      </c>
      <c r="BM372" s="139" t="s">
        <v>1397</v>
      </c>
    </row>
    <row r="373" spans="2:65" s="1" customFormat="1">
      <c r="B373" s="28"/>
      <c r="D373" s="141" t="s">
        <v>149</v>
      </c>
      <c r="F373" s="142" t="s">
        <v>1054</v>
      </c>
      <c r="L373" s="28"/>
      <c r="M373" s="143"/>
      <c r="T373" s="49"/>
      <c r="AT373" s="16" t="s">
        <v>149</v>
      </c>
      <c r="AU373" s="16" t="s">
        <v>79</v>
      </c>
    </row>
    <row r="374" spans="2:65" s="12" customFormat="1" ht="20">
      <c r="B374" s="144"/>
      <c r="D374" s="141" t="s">
        <v>151</v>
      </c>
      <c r="E374" s="145" t="s">
        <v>3</v>
      </c>
      <c r="F374" s="146" t="s">
        <v>1395</v>
      </c>
      <c r="H374" s="147"/>
      <c r="L374" s="144"/>
      <c r="M374" s="148"/>
      <c r="T374" s="149"/>
      <c r="AT374" s="145" t="s">
        <v>151</v>
      </c>
      <c r="AU374" s="145" t="s">
        <v>79</v>
      </c>
      <c r="AV374" s="12" t="s">
        <v>79</v>
      </c>
      <c r="AW374" s="12" t="s">
        <v>32</v>
      </c>
      <c r="AX374" s="12" t="s">
        <v>70</v>
      </c>
      <c r="AY374" s="145" t="s">
        <v>140</v>
      </c>
    </row>
    <row r="375" spans="2:65" s="13" customFormat="1">
      <c r="B375" s="150"/>
      <c r="D375" s="141" t="s">
        <v>151</v>
      </c>
      <c r="E375" s="151" t="s">
        <v>3</v>
      </c>
      <c r="F375" s="152" t="s">
        <v>152</v>
      </c>
      <c r="H375" s="153"/>
      <c r="L375" s="150"/>
      <c r="M375" s="154"/>
      <c r="T375" s="155"/>
      <c r="AT375" s="151" t="s">
        <v>151</v>
      </c>
      <c r="AU375" s="151" t="s">
        <v>79</v>
      </c>
      <c r="AV375" s="13" t="s">
        <v>147</v>
      </c>
      <c r="AW375" s="13" t="s">
        <v>32</v>
      </c>
      <c r="AX375" s="13" t="s">
        <v>77</v>
      </c>
      <c r="AY375" s="151" t="s">
        <v>140</v>
      </c>
    </row>
    <row r="376" spans="2:65" s="1" customFormat="1" ht="24" customHeight="1">
      <c r="B376" s="127"/>
      <c r="C376" s="128" t="s">
        <v>417</v>
      </c>
      <c r="D376" s="128" t="s">
        <v>143</v>
      </c>
      <c r="E376" s="129" t="s">
        <v>1398</v>
      </c>
      <c r="F376" s="130" t="s">
        <v>1399</v>
      </c>
      <c r="G376" s="131" t="s">
        <v>156</v>
      </c>
      <c r="H376" s="132"/>
      <c r="I376" s="133"/>
      <c r="J376" s="133">
        <f>ROUND(I376*H376,2)</f>
        <v>0</v>
      </c>
      <c r="K376" s="134"/>
      <c r="L376" s="28"/>
      <c r="M376" s="135" t="s">
        <v>3</v>
      </c>
      <c r="N376" s="136" t="s">
        <v>41</v>
      </c>
      <c r="O376" s="137">
        <v>0.184</v>
      </c>
      <c r="P376" s="137">
        <f>O376*H376</f>
        <v>0</v>
      </c>
      <c r="Q376" s="137">
        <v>1.3999999999999999E-4</v>
      </c>
      <c r="R376" s="137">
        <f>Q376*H376</f>
        <v>0</v>
      </c>
      <c r="S376" s="137">
        <v>0</v>
      </c>
      <c r="T376" s="138">
        <f>S376*H376</f>
        <v>0</v>
      </c>
      <c r="AR376" s="139" t="s">
        <v>221</v>
      </c>
      <c r="AT376" s="139" t="s">
        <v>143</v>
      </c>
      <c r="AU376" s="139" t="s">
        <v>79</v>
      </c>
      <c r="AY376" s="16" t="s">
        <v>140</v>
      </c>
      <c r="BE376" s="140">
        <f>IF(N376="základní",J376,0)</f>
        <v>0</v>
      </c>
      <c r="BF376" s="140">
        <f>IF(N376="snížená",J376,0)</f>
        <v>0</v>
      </c>
      <c r="BG376" s="140">
        <f>IF(N376="zákl. přenesená",J376,0)</f>
        <v>0</v>
      </c>
      <c r="BH376" s="140">
        <f>IF(N376="sníž. přenesená",J376,0)</f>
        <v>0</v>
      </c>
      <c r="BI376" s="140">
        <f>IF(N376="nulová",J376,0)</f>
        <v>0</v>
      </c>
      <c r="BJ376" s="16" t="s">
        <v>77</v>
      </c>
      <c r="BK376" s="140">
        <f>ROUND(I376*H376,2)</f>
        <v>0</v>
      </c>
      <c r="BL376" s="16" t="s">
        <v>221</v>
      </c>
      <c r="BM376" s="139" t="s">
        <v>1400</v>
      </c>
    </row>
    <row r="377" spans="2:65" s="1" customFormat="1" ht="18">
      <c r="B377" s="28"/>
      <c r="D377" s="141" t="s">
        <v>149</v>
      </c>
      <c r="F377" s="142" t="s">
        <v>1401</v>
      </c>
      <c r="L377" s="28"/>
      <c r="M377" s="143"/>
      <c r="T377" s="49"/>
      <c r="AT377" s="16" t="s">
        <v>149</v>
      </c>
      <c r="AU377" s="16" t="s">
        <v>79</v>
      </c>
    </row>
    <row r="378" spans="2:65" s="12" customFormat="1" ht="20">
      <c r="B378" s="144"/>
      <c r="D378" s="141" t="s">
        <v>151</v>
      </c>
      <c r="E378" s="145" t="s">
        <v>3</v>
      </c>
      <c r="F378" s="146" t="s">
        <v>1395</v>
      </c>
      <c r="H378" s="147"/>
      <c r="L378" s="144"/>
      <c r="M378" s="148"/>
      <c r="T378" s="149"/>
      <c r="AT378" s="145" t="s">
        <v>151</v>
      </c>
      <c r="AU378" s="145" t="s">
        <v>79</v>
      </c>
      <c r="AV378" s="12" t="s">
        <v>79</v>
      </c>
      <c r="AW378" s="12" t="s">
        <v>32</v>
      </c>
      <c r="AX378" s="12" t="s">
        <v>70</v>
      </c>
      <c r="AY378" s="145" t="s">
        <v>140</v>
      </c>
    </row>
    <row r="379" spans="2:65" s="13" customFormat="1">
      <c r="B379" s="150"/>
      <c r="D379" s="141" t="s">
        <v>151</v>
      </c>
      <c r="E379" s="151" t="s">
        <v>3</v>
      </c>
      <c r="F379" s="152" t="s">
        <v>152</v>
      </c>
      <c r="H379" s="153"/>
      <c r="L379" s="150"/>
      <c r="M379" s="167"/>
      <c r="N379" s="168"/>
      <c r="O379" s="168"/>
      <c r="P379" s="168"/>
      <c r="Q379" s="168"/>
      <c r="R379" s="168"/>
      <c r="S379" s="168"/>
      <c r="T379" s="169"/>
      <c r="AT379" s="151" t="s">
        <v>151</v>
      </c>
      <c r="AU379" s="151" t="s">
        <v>79</v>
      </c>
      <c r="AV379" s="13" t="s">
        <v>147</v>
      </c>
      <c r="AW379" s="13" t="s">
        <v>32</v>
      </c>
      <c r="AX379" s="13" t="s">
        <v>77</v>
      </c>
      <c r="AY379" s="151" t="s">
        <v>140</v>
      </c>
    </row>
    <row r="380" spans="2:65" s="1" customFormat="1" ht="7" customHeight="1">
      <c r="B380" s="37"/>
      <c r="C380" s="38"/>
      <c r="D380" s="38"/>
      <c r="E380" s="38"/>
      <c r="F380" s="38"/>
      <c r="G380" s="38"/>
      <c r="H380" s="38"/>
      <c r="I380" s="38"/>
      <c r="J380" s="38"/>
      <c r="K380" s="38"/>
      <c r="L380" s="28"/>
    </row>
  </sheetData>
  <autoFilter ref="C89:K379" xr:uid="{00000000-0009-0000-0000-000005000000}"/>
  <mergeCells count="8">
    <mergeCell ref="E80:H80"/>
    <mergeCell ref="E82:H82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20"/>
  <sheetViews>
    <sheetView showGridLines="0" topLeftCell="A99" workbookViewId="0">
      <selection activeCell="Y93" sqref="Y93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" customWidth="1"/>
    <col min="8" max="8" width="11.44140625" customWidth="1"/>
    <col min="9" max="10" width="20.109375" customWidth="1"/>
    <col min="11" max="11" width="20.10937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62" t="s">
        <v>6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6" t="s">
        <v>96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5" customHeight="1">
      <c r="B4" s="19"/>
      <c r="D4" s="20" t="s">
        <v>104</v>
      </c>
      <c r="L4" s="19"/>
      <c r="M4" s="86" t="s">
        <v>11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5" t="s">
        <v>15</v>
      </c>
      <c r="L6" s="19"/>
    </row>
    <row r="7" spans="2:46" ht="16.5" customHeight="1">
      <c r="B7" s="19"/>
      <c r="E7" s="289" t="str">
        <f>'Rekapitulace stavby'!K6</f>
        <v>Rekonstrukce kaple sv. Ducha a Božího hrobu v Liběchově</v>
      </c>
      <c r="F7" s="290"/>
      <c r="G7" s="290"/>
      <c r="H7" s="290"/>
      <c r="L7" s="19"/>
    </row>
    <row r="8" spans="2:46" ht="12" customHeight="1">
      <c r="B8" s="19"/>
      <c r="D8" s="25" t="s">
        <v>105</v>
      </c>
      <c r="L8" s="19"/>
    </row>
    <row r="9" spans="2:46" s="1" customFormat="1" ht="16.5" customHeight="1">
      <c r="B9" s="28"/>
      <c r="E9" s="289" t="s">
        <v>1106</v>
      </c>
      <c r="F9" s="291"/>
      <c r="G9" s="291"/>
      <c r="H9" s="291"/>
      <c r="L9" s="28"/>
    </row>
    <row r="10" spans="2:46" s="1" customFormat="1" ht="12" customHeight="1">
      <c r="B10" s="28"/>
      <c r="D10" s="25" t="s">
        <v>654</v>
      </c>
      <c r="L10" s="28"/>
    </row>
    <row r="11" spans="2:46" s="1" customFormat="1" ht="16.5" customHeight="1">
      <c r="B11" s="28"/>
      <c r="E11" s="278" t="s">
        <v>1402</v>
      </c>
      <c r="F11" s="291"/>
      <c r="G11" s="291"/>
      <c r="H11" s="291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5" t="s">
        <v>17</v>
      </c>
      <c r="F13" s="23" t="s">
        <v>3</v>
      </c>
      <c r="I13" s="25" t="s">
        <v>18</v>
      </c>
      <c r="J13" s="23" t="s">
        <v>3</v>
      </c>
      <c r="L13" s="28"/>
    </row>
    <row r="14" spans="2:46" s="1" customFormat="1" ht="12" customHeight="1">
      <c r="B14" s="28"/>
      <c r="D14" s="25" t="s">
        <v>19</v>
      </c>
      <c r="F14" s="23" t="s">
        <v>20</v>
      </c>
      <c r="I14" s="25" t="s">
        <v>21</v>
      </c>
      <c r="J14" s="45">
        <f>'Rekapitulace stavby'!AN8</f>
        <v>45520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5" t="s">
        <v>22</v>
      </c>
      <c r="I16" s="25" t="s">
        <v>23</v>
      </c>
      <c r="J16" s="23" t="s">
        <v>24</v>
      </c>
      <c r="L16" s="28"/>
    </row>
    <row r="17" spans="2:12" s="1" customFormat="1" ht="18" customHeight="1">
      <c r="B17" s="28"/>
      <c r="E17" s="23" t="s">
        <v>25</v>
      </c>
      <c r="I17" s="25" t="s">
        <v>26</v>
      </c>
      <c r="J17" s="23" t="s">
        <v>3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5" t="s">
        <v>27</v>
      </c>
      <c r="I19" s="25" t="s">
        <v>23</v>
      </c>
      <c r="J19" s="23" t="s">
        <v>3</v>
      </c>
      <c r="L19" s="28"/>
    </row>
    <row r="20" spans="2:12" s="1" customFormat="1" ht="18" customHeight="1">
      <c r="B20" s="28"/>
      <c r="E20" s="23" t="s">
        <v>28</v>
      </c>
      <c r="I20" s="25" t="s">
        <v>26</v>
      </c>
      <c r="J20" s="23" t="s">
        <v>3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5" t="s">
        <v>29</v>
      </c>
      <c r="I22" s="25" t="s">
        <v>23</v>
      </c>
      <c r="J22" s="23" t="s">
        <v>30</v>
      </c>
      <c r="L22" s="28"/>
    </row>
    <row r="23" spans="2:12" s="1" customFormat="1" ht="18" customHeight="1">
      <c r="B23" s="28"/>
      <c r="E23" s="23" t="s">
        <v>31</v>
      </c>
      <c r="I23" s="25" t="s">
        <v>26</v>
      </c>
      <c r="J23" s="23" t="s">
        <v>3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5" t="s">
        <v>33</v>
      </c>
      <c r="I25" s="25" t="s">
        <v>23</v>
      </c>
      <c r="J25" s="23" t="s">
        <v>3</v>
      </c>
      <c r="L25" s="28"/>
    </row>
    <row r="26" spans="2:12" s="1" customFormat="1" ht="18" customHeight="1">
      <c r="B26" s="28"/>
      <c r="E26" s="23" t="s">
        <v>28</v>
      </c>
      <c r="I26" s="25" t="s">
        <v>26</v>
      </c>
      <c r="J26" s="23" t="s">
        <v>3</v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5" t="s">
        <v>34</v>
      </c>
      <c r="L28" s="28"/>
    </row>
    <row r="29" spans="2:12" s="7" customFormat="1" ht="16.5" customHeight="1">
      <c r="B29" s="87"/>
      <c r="E29" s="263" t="s">
        <v>3</v>
      </c>
      <c r="F29" s="263"/>
      <c r="G29" s="263"/>
      <c r="H29" s="263"/>
      <c r="L29" s="87"/>
    </row>
    <row r="30" spans="2:12" s="1" customFormat="1" ht="7" customHeight="1">
      <c r="B30" s="28"/>
      <c r="L30" s="28"/>
    </row>
    <row r="31" spans="2:12" s="1" customFormat="1" ht="7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25.4" customHeight="1">
      <c r="B32" s="28"/>
      <c r="D32" s="88" t="s">
        <v>36</v>
      </c>
      <c r="J32" s="59">
        <f>ROUND(J86, 2)</f>
        <v>0</v>
      </c>
      <c r="L32" s="28"/>
    </row>
    <row r="33" spans="2:12" s="1" customFormat="1" ht="7" customHeight="1">
      <c r="B33" s="28"/>
      <c r="D33" s="46"/>
      <c r="E33" s="46"/>
      <c r="F33" s="46"/>
      <c r="G33" s="46"/>
      <c r="H33" s="46"/>
      <c r="I33" s="46"/>
      <c r="J33" s="46"/>
      <c r="K33" s="46"/>
      <c r="L33" s="28"/>
    </row>
    <row r="34" spans="2:12" s="1" customFormat="1" ht="14.5" customHeight="1">
      <c r="B34" s="28"/>
      <c r="F34" s="31" t="s">
        <v>38</v>
      </c>
      <c r="I34" s="31" t="s">
        <v>37</v>
      </c>
      <c r="J34" s="31" t="s">
        <v>39</v>
      </c>
      <c r="L34" s="28"/>
    </row>
    <row r="35" spans="2:12" s="1" customFormat="1" ht="14.5" customHeight="1">
      <c r="B35" s="28"/>
      <c r="D35" s="48" t="s">
        <v>40</v>
      </c>
      <c r="E35" s="25" t="s">
        <v>41</v>
      </c>
      <c r="F35" s="79">
        <f>ROUND((SUM(BE86:BE119)),  2)</f>
        <v>0</v>
      </c>
      <c r="I35" s="89">
        <v>0.21</v>
      </c>
      <c r="J35" s="79">
        <f>ROUND(((SUM(BE86:BE119))*I35),  2)</f>
        <v>0</v>
      </c>
      <c r="L35" s="28"/>
    </row>
    <row r="36" spans="2:12" s="1" customFormat="1" ht="14.5" customHeight="1">
      <c r="B36" s="28"/>
      <c r="E36" s="25" t="s">
        <v>42</v>
      </c>
      <c r="F36" s="79">
        <f>ROUND((SUM(BF86:BF119)),  2)</f>
        <v>0</v>
      </c>
      <c r="I36" s="89">
        <v>0.15</v>
      </c>
      <c r="J36" s="79">
        <f>ROUND(((SUM(BF86:BF119))*I36),  2)</f>
        <v>0</v>
      </c>
      <c r="L36" s="28"/>
    </row>
    <row r="37" spans="2:12" s="1" customFormat="1" ht="14.5" hidden="1" customHeight="1">
      <c r="B37" s="28"/>
      <c r="E37" s="25" t="s">
        <v>43</v>
      </c>
      <c r="F37" s="79">
        <f>ROUND((SUM(BG86:BG119)),  2)</f>
        <v>0</v>
      </c>
      <c r="I37" s="89">
        <v>0.21</v>
      </c>
      <c r="J37" s="79">
        <f>0</f>
        <v>0</v>
      </c>
      <c r="L37" s="28"/>
    </row>
    <row r="38" spans="2:12" s="1" customFormat="1" ht="14.5" hidden="1" customHeight="1">
      <c r="B38" s="28"/>
      <c r="E38" s="25" t="s">
        <v>44</v>
      </c>
      <c r="F38" s="79">
        <f>ROUND((SUM(BH86:BH119)),  2)</f>
        <v>0</v>
      </c>
      <c r="I38" s="89">
        <v>0.15</v>
      </c>
      <c r="J38" s="79">
        <f>0</f>
        <v>0</v>
      </c>
      <c r="L38" s="28"/>
    </row>
    <row r="39" spans="2:12" s="1" customFormat="1" ht="14.5" hidden="1" customHeight="1">
      <c r="B39" s="28"/>
      <c r="E39" s="25" t="s">
        <v>45</v>
      </c>
      <c r="F39" s="79">
        <f>ROUND((SUM(BI86:BI119)),  2)</f>
        <v>0</v>
      </c>
      <c r="I39" s="89">
        <v>0</v>
      </c>
      <c r="J39" s="79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4" customHeight="1">
      <c r="B41" s="28"/>
      <c r="C41" s="90"/>
      <c r="D41" s="91" t="s">
        <v>46</v>
      </c>
      <c r="E41" s="50"/>
      <c r="F41" s="50"/>
      <c r="G41" s="92" t="s">
        <v>47</v>
      </c>
      <c r="H41" s="93" t="s">
        <v>48</v>
      </c>
      <c r="I41" s="50"/>
      <c r="J41" s="94">
        <f>SUM(J32:J39)</f>
        <v>0</v>
      </c>
      <c r="K41" s="95"/>
      <c r="L41" s="28"/>
    </row>
    <row r="42" spans="2:12" s="1" customFormat="1" ht="14.5" customHeight="1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28"/>
    </row>
    <row r="46" spans="2:12" s="1" customFormat="1" ht="7" customHeight="1"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28"/>
    </row>
    <row r="47" spans="2:12" s="1" customFormat="1" ht="25" customHeight="1">
      <c r="B47" s="28"/>
      <c r="C47" s="20" t="s">
        <v>107</v>
      </c>
      <c r="L47" s="28"/>
    </row>
    <row r="48" spans="2:12" s="1" customFormat="1" ht="7" customHeight="1">
      <c r="B48" s="28"/>
      <c r="L48" s="28"/>
    </row>
    <row r="49" spans="2:47" s="1" customFormat="1" ht="12" customHeight="1">
      <c r="B49" s="28"/>
      <c r="C49" s="25" t="s">
        <v>15</v>
      </c>
      <c r="L49" s="28"/>
    </row>
    <row r="50" spans="2:47" s="1" customFormat="1" ht="16.5" customHeight="1">
      <c r="B50" s="28"/>
      <c r="E50" s="289" t="str">
        <f>E7</f>
        <v>Rekonstrukce kaple sv. Ducha a Božího hrobu v Liběchově</v>
      </c>
      <c r="F50" s="290"/>
      <c r="G50" s="290"/>
      <c r="H50" s="290"/>
      <c r="L50" s="28"/>
    </row>
    <row r="51" spans="2:47" ht="12" customHeight="1">
      <c r="B51" s="19"/>
      <c r="C51" s="25" t="s">
        <v>105</v>
      </c>
      <c r="L51" s="19"/>
    </row>
    <row r="52" spans="2:47" s="1" customFormat="1" ht="16.5" customHeight="1">
      <c r="B52" s="28"/>
      <c r="E52" s="289" t="s">
        <v>1106</v>
      </c>
      <c r="F52" s="291"/>
      <c r="G52" s="291"/>
      <c r="H52" s="291"/>
      <c r="L52" s="28"/>
    </row>
    <row r="53" spans="2:47" s="1" customFormat="1" ht="12" customHeight="1">
      <c r="B53" s="28"/>
      <c r="C53" s="25" t="s">
        <v>654</v>
      </c>
      <c r="L53" s="28"/>
    </row>
    <row r="54" spans="2:47" s="1" customFormat="1" ht="16.5" customHeight="1">
      <c r="B54" s="28"/>
      <c r="E54" s="278" t="str">
        <f>E11</f>
        <v>03.1 - Hromosvod</v>
      </c>
      <c r="F54" s="291"/>
      <c r="G54" s="291"/>
      <c r="H54" s="291"/>
      <c r="L54" s="28"/>
    </row>
    <row r="55" spans="2:47" s="1" customFormat="1" ht="7" customHeight="1">
      <c r="B55" s="28"/>
      <c r="L55" s="28"/>
    </row>
    <row r="56" spans="2:47" s="1" customFormat="1" ht="12" customHeight="1">
      <c r="B56" s="28"/>
      <c r="C56" s="25" t="s">
        <v>19</v>
      </c>
      <c r="F56" s="23" t="str">
        <f>F14</f>
        <v xml:space="preserve">Obec Liběchov </v>
      </c>
      <c r="I56" s="25" t="s">
        <v>21</v>
      </c>
      <c r="J56" s="45">
        <f>IF(J14="","",J14)</f>
        <v>45520</v>
      </c>
      <c r="L56" s="28"/>
    </row>
    <row r="57" spans="2:47" s="1" customFormat="1" ht="7" customHeight="1">
      <c r="B57" s="28"/>
      <c r="L57" s="28"/>
    </row>
    <row r="58" spans="2:47" s="1" customFormat="1" ht="43.15" customHeight="1">
      <c r="B58" s="28"/>
      <c r="C58" s="25" t="s">
        <v>22</v>
      </c>
      <c r="F58" s="23" t="str">
        <f>E17</f>
        <v>Město Liběchov, Rumburská 53, 277 21 Liběchov</v>
      </c>
      <c r="I58" s="25" t="s">
        <v>29</v>
      </c>
      <c r="J58" s="26" t="str">
        <f>E23</f>
        <v>DigiTry Art Technologies s.r.o., V Jámě 699/1, Pra</v>
      </c>
      <c r="L58" s="28"/>
    </row>
    <row r="59" spans="2:47" s="1" customFormat="1" ht="15.25" customHeight="1">
      <c r="B59" s="28"/>
      <c r="C59" s="25" t="s">
        <v>27</v>
      </c>
      <c r="F59" s="23" t="str">
        <f>IF(E20="","",E20)</f>
        <v xml:space="preserve"> </v>
      </c>
      <c r="I59" s="25" t="s">
        <v>33</v>
      </c>
      <c r="J59" s="26" t="str">
        <f>E26</f>
        <v xml:space="preserve"> </v>
      </c>
      <c r="L59" s="28"/>
    </row>
    <row r="60" spans="2:47" s="1" customFormat="1" ht="10.4" customHeight="1">
      <c r="B60" s="28"/>
      <c r="L60" s="28"/>
    </row>
    <row r="61" spans="2:47" s="1" customFormat="1" ht="29.25" customHeight="1">
      <c r="B61" s="28"/>
      <c r="C61" s="96" t="s">
        <v>108</v>
      </c>
      <c r="D61" s="90"/>
      <c r="E61" s="90"/>
      <c r="F61" s="90"/>
      <c r="G61" s="90"/>
      <c r="H61" s="90"/>
      <c r="I61" s="90"/>
      <c r="J61" s="97" t="s">
        <v>109</v>
      </c>
      <c r="K61" s="90"/>
      <c r="L61" s="28"/>
    </row>
    <row r="62" spans="2:47" s="1" customFormat="1" ht="10.4" customHeight="1">
      <c r="B62" s="28"/>
      <c r="L62" s="28"/>
    </row>
    <row r="63" spans="2:47" s="1" customFormat="1" ht="22.9" customHeight="1">
      <c r="B63" s="28"/>
      <c r="C63" s="98" t="s">
        <v>68</v>
      </c>
      <c r="J63" s="59">
        <f>J86</f>
        <v>0</v>
      </c>
      <c r="L63" s="28"/>
      <c r="AU63" s="16" t="s">
        <v>110</v>
      </c>
    </row>
    <row r="64" spans="2:47" s="8" customFormat="1" ht="25" customHeight="1">
      <c r="B64" s="99"/>
      <c r="D64" s="100" t="s">
        <v>1403</v>
      </c>
      <c r="E64" s="101"/>
      <c r="F64" s="101"/>
      <c r="G64" s="101"/>
      <c r="H64" s="101"/>
      <c r="I64" s="101"/>
      <c r="J64" s="102">
        <f>J87</f>
        <v>0</v>
      </c>
      <c r="L64" s="99"/>
    </row>
    <row r="65" spans="2:12" s="1" customFormat="1" ht="21.75" customHeight="1">
      <c r="B65" s="28"/>
      <c r="L65" s="28"/>
    </row>
    <row r="66" spans="2:12" s="1" customFormat="1" ht="7" customHeight="1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28"/>
    </row>
    <row r="70" spans="2:12" s="1" customFormat="1" ht="7" customHeight="1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28"/>
    </row>
    <row r="71" spans="2:12" s="1" customFormat="1" ht="25" customHeight="1">
      <c r="B71" s="28"/>
      <c r="C71" s="20" t="s">
        <v>125</v>
      </c>
      <c r="L71" s="28"/>
    </row>
    <row r="72" spans="2:12" s="1" customFormat="1" ht="7" customHeight="1">
      <c r="B72" s="28"/>
      <c r="L72" s="28"/>
    </row>
    <row r="73" spans="2:12" s="1" customFormat="1" ht="12" customHeight="1">
      <c r="B73" s="28"/>
      <c r="C73" s="25" t="s">
        <v>15</v>
      </c>
      <c r="L73" s="28"/>
    </row>
    <row r="74" spans="2:12" s="1" customFormat="1" ht="16.5" customHeight="1">
      <c r="B74" s="28"/>
      <c r="E74" s="289" t="str">
        <f>E7</f>
        <v>Rekonstrukce kaple sv. Ducha a Božího hrobu v Liběchově</v>
      </c>
      <c r="F74" s="290"/>
      <c r="G74" s="290"/>
      <c r="H74" s="290"/>
      <c r="L74" s="28"/>
    </row>
    <row r="75" spans="2:12" ht="12" customHeight="1">
      <c r="B75" s="19"/>
      <c r="C75" s="25" t="s">
        <v>105</v>
      </c>
      <c r="L75" s="19"/>
    </row>
    <row r="76" spans="2:12" s="1" customFormat="1" ht="16.5" customHeight="1">
      <c r="B76" s="28"/>
      <c r="E76" s="289" t="s">
        <v>1106</v>
      </c>
      <c r="F76" s="291"/>
      <c r="G76" s="291"/>
      <c r="H76" s="291"/>
      <c r="L76" s="28"/>
    </row>
    <row r="77" spans="2:12" s="1" customFormat="1" ht="12" customHeight="1">
      <c r="B77" s="28"/>
      <c r="C77" s="25" t="s">
        <v>654</v>
      </c>
      <c r="L77" s="28"/>
    </row>
    <row r="78" spans="2:12" s="1" customFormat="1" ht="16.5" customHeight="1">
      <c r="B78" s="28"/>
      <c r="E78" s="278" t="str">
        <f>E11</f>
        <v>03.1 - Hromosvod</v>
      </c>
      <c r="F78" s="291"/>
      <c r="G78" s="291"/>
      <c r="H78" s="291"/>
      <c r="L78" s="28"/>
    </row>
    <row r="79" spans="2:12" s="1" customFormat="1" ht="7" customHeight="1">
      <c r="B79" s="28"/>
      <c r="L79" s="28"/>
    </row>
    <row r="80" spans="2:12" s="1" customFormat="1" ht="12" customHeight="1">
      <c r="B80" s="28"/>
      <c r="C80" s="25" t="s">
        <v>19</v>
      </c>
      <c r="F80" s="23" t="str">
        <f>F14</f>
        <v xml:space="preserve">Obec Liběchov </v>
      </c>
      <c r="I80" s="25" t="s">
        <v>21</v>
      </c>
      <c r="J80" s="45">
        <f>IF(J14="","",J14)</f>
        <v>45520</v>
      </c>
      <c r="L80" s="28"/>
    </row>
    <row r="81" spans="2:65" s="1" customFormat="1" ht="7" customHeight="1">
      <c r="B81" s="28"/>
      <c r="L81" s="28"/>
    </row>
    <row r="82" spans="2:65" s="1" customFormat="1" ht="43.15" customHeight="1">
      <c r="B82" s="28"/>
      <c r="C82" s="25" t="s">
        <v>22</v>
      </c>
      <c r="F82" s="23" t="str">
        <f>E17</f>
        <v>Město Liběchov, Rumburská 53, 277 21 Liběchov</v>
      </c>
      <c r="I82" s="25" t="s">
        <v>29</v>
      </c>
      <c r="J82" s="26" t="str">
        <f>E23</f>
        <v>DigiTry Art Technologies s.r.o., V Jámě 699/1, Pra</v>
      </c>
      <c r="L82" s="28"/>
    </row>
    <row r="83" spans="2:65" s="1" customFormat="1" ht="15.25" customHeight="1">
      <c r="B83" s="28"/>
      <c r="C83" s="25" t="s">
        <v>27</v>
      </c>
      <c r="F83" s="23" t="str">
        <f>IF(E20="","",E20)</f>
        <v xml:space="preserve"> </v>
      </c>
      <c r="I83" s="25" t="s">
        <v>33</v>
      </c>
      <c r="J83" s="26" t="str">
        <f>E26</f>
        <v xml:space="preserve"> </v>
      </c>
      <c r="L83" s="28"/>
    </row>
    <row r="84" spans="2:65" s="1" customFormat="1" ht="10.4" customHeight="1">
      <c r="B84" s="28"/>
      <c r="L84" s="28"/>
    </row>
    <row r="85" spans="2:65" s="10" customFormat="1" ht="29.25" customHeight="1">
      <c r="B85" s="107"/>
      <c r="C85" s="108" t="s">
        <v>126</v>
      </c>
      <c r="D85" s="109" t="s">
        <v>55</v>
      </c>
      <c r="E85" s="109" t="s">
        <v>51</v>
      </c>
      <c r="F85" s="109" t="s">
        <v>52</v>
      </c>
      <c r="G85" s="109" t="s">
        <v>127</v>
      </c>
      <c r="H85" s="109" t="s">
        <v>128</v>
      </c>
      <c r="I85" s="109" t="s">
        <v>129</v>
      </c>
      <c r="J85" s="110" t="s">
        <v>109</v>
      </c>
      <c r="K85" s="111" t="s">
        <v>130</v>
      </c>
      <c r="L85" s="107"/>
      <c r="M85" s="52" t="s">
        <v>3</v>
      </c>
      <c r="N85" s="53" t="s">
        <v>40</v>
      </c>
      <c r="O85" s="53" t="s">
        <v>131</v>
      </c>
      <c r="P85" s="53" t="s">
        <v>132</v>
      </c>
      <c r="Q85" s="53" t="s">
        <v>133</v>
      </c>
      <c r="R85" s="53" t="s">
        <v>134</v>
      </c>
      <c r="S85" s="53" t="s">
        <v>135</v>
      </c>
      <c r="T85" s="54" t="s">
        <v>136</v>
      </c>
    </row>
    <row r="86" spans="2:65" s="1" customFormat="1" ht="22.9" customHeight="1">
      <c r="B86" s="28"/>
      <c r="C86" s="57" t="s">
        <v>137</v>
      </c>
      <c r="J86" s="112">
        <f>BK86</f>
        <v>0</v>
      </c>
      <c r="L86" s="28"/>
      <c r="M86" s="55"/>
      <c r="N86" s="46"/>
      <c r="O86" s="46"/>
      <c r="P86" s="113">
        <f>P87</f>
        <v>0</v>
      </c>
      <c r="Q86" s="46"/>
      <c r="R86" s="113">
        <f>R87</f>
        <v>0</v>
      </c>
      <c r="S86" s="46"/>
      <c r="T86" s="114">
        <f>T87</f>
        <v>0</v>
      </c>
      <c r="AT86" s="16" t="s">
        <v>69</v>
      </c>
      <c r="AU86" s="16" t="s">
        <v>110</v>
      </c>
      <c r="BK86" s="115">
        <f>BK87</f>
        <v>0</v>
      </c>
    </row>
    <row r="87" spans="2:65" s="11" customFormat="1" ht="25.9" customHeight="1">
      <c r="B87" s="116"/>
      <c r="D87" s="117" t="s">
        <v>69</v>
      </c>
      <c r="E87" s="118" t="s">
        <v>1404</v>
      </c>
      <c r="F87" s="118" t="s">
        <v>95</v>
      </c>
      <c r="J87" s="119">
        <f>BK87</f>
        <v>0</v>
      </c>
      <c r="L87" s="116"/>
      <c r="M87" s="120"/>
      <c r="P87" s="121">
        <f>SUM(P88:P119)</f>
        <v>0</v>
      </c>
      <c r="R87" s="121">
        <f>SUM(R88:R119)</f>
        <v>0</v>
      </c>
      <c r="T87" s="122">
        <f>SUM(T88:T119)</f>
        <v>0</v>
      </c>
      <c r="AR87" s="117" t="s">
        <v>77</v>
      </c>
      <c r="AT87" s="123" t="s">
        <v>69</v>
      </c>
      <c r="AU87" s="123" t="s">
        <v>70</v>
      </c>
      <c r="AY87" s="117" t="s">
        <v>140</v>
      </c>
      <c r="BK87" s="124">
        <f>SUM(BK88:BK119)</f>
        <v>0</v>
      </c>
    </row>
    <row r="88" spans="2:65" s="1" customFormat="1" ht="24" customHeight="1">
      <c r="B88" s="127"/>
      <c r="C88" s="128" t="s">
        <v>77</v>
      </c>
      <c r="D88" s="128" t="s">
        <v>143</v>
      </c>
      <c r="E88" s="129" t="s">
        <v>1405</v>
      </c>
      <c r="F88" s="130" t="s">
        <v>1406</v>
      </c>
      <c r="G88" s="131" t="s">
        <v>350</v>
      </c>
      <c r="H88" s="132"/>
      <c r="I88" s="133"/>
      <c r="J88" s="133">
        <f>ROUND(I88*H88,2)</f>
        <v>0</v>
      </c>
      <c r="K88" s="134"/>
      <c r="L88" s="28"/>
      <c r="M88" s="135" t="s">
        <v>3</v>
      </c>
      <c r="N88" s="136" t="s">
        <v>41</v>
      </c>
      <c r="O88" s="137">
        <v>0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147</v>
      </c>
      <c r="AT88" s="139" t="s">
        <v>143</v>
      </c>
      <c r="AU88" s="139" t="s">
        <v>77</v>
      </c>
      <c r="AY88" s="16" t="s">
        <v>140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6" t="s">
        <v>77</v>
      </c>
      <c r="BK88" s="140">
        <f>ROUND(I88*H88,2)</f>
        <v>0</v>
      </c>
      <c r="BL88" s="16" t="s">
        <v>147</v>
      </c>
      <c r="BM88" s="139" t="s">
        <v>1407</v>
      </c>
    </row>
    <row r="89" spans="2:65" s="1" customFormat="1" ht="18">
      <c r="B89" s="28"/>
      <c r="D89" s="141" t="s">
        <v>149</v>
      </c>
      <c r="F89" s="142" t="s">
        <v>1406</v>
      </c>
      <c r="L89" s="28"/>
      <c r="M89" s="143"/>
      <c r="T89" s="49"/>
      <c r="AT89" s="16" t="s">
        <v>149</v>
      </c>
      <c r="AU89" s="16" t="s">
        <v>77</v>
      </c>
    </row>
    <row r="90" spans="2:65" s="1" customFormat="1" ht="16.5" customHeight="1">
      <c r="B90" s="127"/>
      <c r="C90" s="156" t="s">
        <v>79</v>
      </c>
      <c r="D90" s="156" t="s">
        <v>359</v>
      </c>
      <c r="E90" s="157" t="s">
        <v>1408</v>
      </c>
      <c r="F90" s="158" t="s">
        <v>1409</v>
      </c>
      <c r="G90" s="159" t="s">
        <v>350</v>
      </c>
      <c r="H90" s="160"/>
      <c r="I90" s="161"/>
      <c r="J90" s="161">
        <f>ROUND(I90*H90,2)</f>
        <v>0</v>
      </c>
      <c r="K90" s="162"/>
      <c r="L90" s="163"/>
      <c r="M90" s="164" t="s">
        <v>3</v>
      </c>
      <c r="N90" s="165" t="s">
        <v>41</v>
      </c>
      <c r="O90" s="137">
        <v>0</v>
      </c>
      <c r="P90" s="137">
        <f>O90*H90</f>
        <v>0</v>
      </c>
      <c r="Q90" s="137">
        <v>0</v>
      </c>
      <c r="R90" s="137">
        <f>Q90*H90</f>
        <v>0</v>
      </c>
      <c r="S90" s="137">
        <v>0</v>
      </c>
      <c r="T90" s="138">
        <f>S90*H90</f>
        <v>0</v>
      </c>
      <c r="AR90" s="139" t="s">
        <v>182</v>
      </c>
      <c r="AT90" s="139" t="s">
        <v>359</v>
      </c>
      <c r="AU90" s="139" t="s">
        <v>77</v>
      </c>
      <c r="AY90" s="16" t="s">
        <v>140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6" t="s">
        <v>77</v>
      </c>
      <c r="BK90" s="140">
        <f>ROUND(I90*H90,2)</f>
        <v>0</v>
      </c>
      <c r="BL90" s="16" t="s">
        <v>147</v>
      </c>
      <c r="BM90" s="139" t="s">
        <v>1410</v>
      </c>
    </row>
    <row r="91" spans="2:65" s="1" customFormat="1">
      <c r="B91" s="28"/>
      <c r="D91" s="141" t="s">
        <v>149</v>
      </c>
      <c r="F91" s="142" t="s">
        <v>1409</v>
      </c>
      <c r="L91" s="28"/>
      <c r="M91" s="143"/>
      <c r="T91" s="49"/>
      <c r="AT91" s="16" t="s">
        <v>149</v>
      </c>
      <c r="AU91" s="16" t="s">
        <v>77</v>
      </c>
    </row>
    <row r="92" spans="2:65" s="1" customFormat="1" ht="24" customHeight="1">
      <c r="B92" s="127"/>
      <c r="C92" s="128" t="s">
        <v>141</v>
      </c>
      <c r="D92" s="128" t="s">
        <v>143</v>
      </c>
      <c r="E92" s="129" t="s">
        <v>1411</v>
      </c>
      <c r="F92" s="130" t="s">
        <v>1412</v>
      </c>
      <c r="G92" s="131" t="s">
        <v>350</v>
      </c>
      <c r="H92" s="132"/>
      <c r="I92" s="133"/>
      <c r="J92" s="133">
        <f>ROUND(I92*H92,2)</f>
        <v>0</v>
      </c>
      <c r="K92" s="134"/>
      <c r="L92" s="28"/>
      <c r="M92" s="135" t="s">
        <v>3</v>
      </c>
      <c r="N92" s="136" t="s">
        <v>41</v>
      </c>
      <c r="O92" s="137">
        <v>0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147</v>
      </c>
      <c r="AT92" s="139" t="s">
        <v>143</v>
      </c>
      <c r="AU92" s="139" t="s">
        <v>77</v>
      </c>
      <c r="AY92" s="16" t="s">
        <v>140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6" t="s">
        <v>77</v>
      </c>
      <c r="BK92" s="140">
        <f>ROUND(I92*H92,2)</f>
        <v>0</v>
      </c>
      <c r="BL92" s="16" t="s">
        <v>147</v>
      </c>
      <c r="BM92" s="139" t="s">
        <v>1413</v>
      </c>
    </row>
    <row r="93" spans="2:65" s="1" customFormat="1" ht="18">
      <c r="B93" s="28"/>
      <c r="D93" s="141" t="s">
        <v>149</v>
      </c>
      <c r="F93" s="142" t="s">
        <v>1412</v>
      </c>
      <c r="L93" s="28"/>
      <c r="M93" s="143"/>
      <c r="T93" s="49"/>
      <c r="AT93" s="16" t="s">
        <v>149</v>
      </c>
      <c r="AU93" s="16" t="s">
        <v>77</v>
      </c>
    </row>
    <row r="94" spans="2:65" s="1" customFormat="1" ht="16.5" customHeight="1">
      <c r="B94" s="127"/>
      <c r="C94" s="156" t="s">
        <v>147</v>
      </c>
      <c r="D94" s="156" t="s">
        <v>359</v>
      </c>
      <c r="E94" s="157" t="s">
        <v>1414</v>
      </c>
      <c r="F94" s="158" t="s">
        <v>1415</v>
      </c>
      <c r="G94" s="159" t="s">
        <v>350</v>
      </c>
      <c r="H94" s="160"/>
      <c r="I94" s="161"/>
      <c r="J94" s="161">
        <f>ROUND(I94*H94,2)</f>
        <v>0</v>
      </c>
      <c r="K94" s="162"/>
      <c r="L94" s="163"/>
      <c r="M94" s="164" t="s">
        <v>3</v>
      </c>
      <c r="N94" s="165" t="s">
        <v>41</v>
      </c>
      <c r="O94" s="137">
        <v>0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182</v>
      </c>
      <c r="AT94" s="139" t="s">
        <v>359</v>
      </c>
      <c r="AU94" s="139" t="s">
        <v>77</v>
      </c>
      <c r="AY94" s="16" t="s">
        <v>140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6" t="s">
        <v>77</v>
      </c>
      <c r="BK94" s="140">
        <f>ROUND(I94*H94,2)</f>
        <v>0</v>
      </c>
      <c r="BL94" s="16" t="s">
        <v>147</v>
      </c>
      <c r="BM94" s="139" t="s">
        <v>1416</v>
      </c>
    </row>
    <row r="95" spans="2:65" s="1" customFormat="1">
      <c r="B95" s="28"/>
      <c r="D95" s="141" t="s">
        <v>149</v>
      </c>
      <c r="F95" s="142" t="s">
        <v>1415</v>
      </c>
      <c r="L95" s="28"/>
      <c r="M95" s="143"/>
      <c r="T95" s="49"/>
      <c r="AT95" s="16" t="s">
        <v>149</v>
      </c>
      <c r="AU95" s="16" t="s">
        <v>77</v>
      </c>
    </row>
    <row r="96" spans="2:65" s="1" customFormat="1" ht="16.5" customHeight="1">
      <c r="B96" s="127"/>
      <c r="C96" s="128" t="s">
        <v>167</v>
      </c>
      <c r="D96" s="128" t="s">
        <v>143</v>
      </c>
      <c r="E96" s="129" t="s">
        <v>1417</v>
      </c>
      <c r="F96" s="130" t="s">
        <v>1418</v>
      </c>
      <c r="G96" s="131" t="s">
        <v>673</v>
      </c>
      <c r="H96" s="132"/>
      <c r="I96" s="133"/>
      <c r="J96" s="133">
        <f>ROUND(I96*H96,2)</f>
        <v>0</v>
      </c>
      <c r="K96" s="134"/>
      <c r="L96" s="28"/>
      <c r="M96" s="135" t="s">
        <v>3</v>
      </c>
      <c r="N96" s="136" t="s">
        <v>41</v>
      </c>
      <c r="O96" s="137">
        <v>0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147</v>
      </c>
      <c r="AT96" s="139" t="s">
        <v>143</v>
      </c>
      <c r="AU96" s="139" t="s">
        <v>77</v>
      </c>
      <c r="AY96" s="16" t="s">
        <v>140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6" t="s">
        <v>77</v>
      </c>
      <c r="BK96" s="140">
        <f>ROUND(I96*H96,2)</f>
        <v>0</v>
      </c>
      <c r="BL96" s="16" t="s">
        <v>147</v>
      </c>
      <c r="BM96" s="139" t="s">
        <v>1419</v>
      </c>
    </row>
    <row r="97" spans="2:65" s="1" customFormat="1">
      <c r="B97" s="28"/>
      <c r="D97" s="141" t="s">
        <v>149</v>
      </c>
      <c r="F97" s="142" t="s">
        <v>1418</v>
      </c>
      <c r="L97" s="28"/>
      <c r="M97" s="143"/>
      <c r="T97" s="49"/>
      <c r="AT97" s="16" t="s">
        <v>149</v>
      </c>
      <c r="AU97" s="16" t="s">
        <v>77</v>
      </c>
    </row>
    <row r="98" spans="2:65" s="1" customFormat="1" ht="16.5" customHeight="1">
      <c r="B98" s="127"/>
      <c r="C98" s="156" t="s">
        <v>165</v>
      </c>
      <c r="D98" s="156" t="s">
        <v>359</v>
      </c>
      <c r="E98" s="157" t="s">
        <v>1420</v>
      </c>
      <c r="F98" s="158" t="s">
        <v>1421</v>
      </c>
      <c r="G98" s="159" t="s">
        <v>673</v>
      </c>
      <c r="H98" s="160"/>
      <c r="I98" s="161"/>
      <c r="J98" s="161">
        <f>ROUND(I98*H98,2)</f>
        <v>0</v>
      </c>
      <c r="K98" s="162"/>
      <c r="L98" s="163"/>
      <c r="M98" s="164" t="s">
        <v>3</v>
      </c>
      <c r="N98" s="165" t="s">
        <v>41</v>
      </c>
      <c r="O98" s="137">
        <v>0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182</v>
      </c>
      <c r="AT98" s="139" t="s">
        <v>359</v>
      </c>
      <c r="AU98" s="139" t="s">
        <v>77</v>
      </c>
      <c r="AY98" s="16" t="s">
        <v>140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6" t="s">
        <v>77</v>
      </c>
      <c r="BK98" s="140">
        <f>ROUND(I98*H98,2)</f>
        <v>0</v>
      </c>
      <c r="BL98" s="16" t="s">
        <v>147</v>
      </c>
      <c r="BM98" s="139" t="s">
        <v>1422</v>
      </c>
    </row>
    <row r="99" spans="2:65" s="1" customFormat="1">
      <c r="B99" s="28"/>
      <c r="D99" s="141" t="s">
        <v>149</v>
      </c>
      <c r="F99" s="142" t="s">
        <v>1421</v>
      </c>
      <c r="L99" s="28"/>
      <c r="M99" s="143"/>
      <c r="T99" s="49"/>
      <c r="AT99" s="16" t="s">
        <v>149</v>
      </c>
      <c r="AU99" s="16" t="s">
        <v>77</v>
      </c>
    </row>
    <row r="100" spans="2:65" s="1" customFormat="1" ht="16.5" customHeight="1">
      <c r="B100" s="127"/>
      <c r="C100" s="128" t="s">
        <v>179</v>
      </c>
      <c r="D100" s="128" t="s">
        <v>143</v>
      </c>
      <c r="E100" s="129" t="s">
        <v>1423</v>
      </c>
      <c r="F100" s="130" t="s">
        <v>1424</v>
      </c>
      <c r="G100" s="131" t="s">
        <v>673</v>
      </c>
      <c r="H100" s="132"/>
      <c r="I100" s="133"/>
      <c r="J100" s="133">
        <f>ROUND(I100*H100,2)</f>
        <v>0</v>
      </c>
      <c r="K100" s="134"/>
      <c r="L100" s="28"/>
      <c r="M100" s="135" t="s">
        <v>3</v>
      </c>
      <c r="N100" s="136" t="s">
        <v>41</v>
      </c>
      <c r="O100" s="137">
        <v>0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147</v>
      </c>
      <c r="AT100" s="139" t="s">
        <v>143</v>
      </c>
      <c r="AU100" s="139" t="s">
        <v>77</v>
      </c>
      <c r="AY100" s="16" t="s">
        <v>140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6" t="s">
        <v>77</v>
      </c>
      <c r="BK100" s="140">
        <f>ROUND(I100*H100,2)</f>
        <v>0</v>
      </c>
      <c r="BL100" s="16" t="s">
        <v>147</v>
      </c>
      <c r="BM100" s="139" t="s">
        <v>1425</v>
      </c>
    </row>
    <row r="101" spans="2:65" s="1" customFormat="1">
      <c r="B101" s="28"/>
      <c r="D101" s="141" t="s">
        <v>149</v>
      </c>
      <c r="F101" s="142" t="s">
        <v>1424</v>
      </c>
      <c r="L101" s="28"/>
      <c r="M101" s="143"/>
      <c r="T101" s="49"/>
      <c r="AT101" s="16" t="s">
        <v>149</v>
      </c>
      <c r="AU101" s="16" t="s">
        <v>77</v>
      </c>
    </row>
    <row r="102" spans="2:65" s="1" customFormat="1" ht="16.5" customHeight="1">
      <c r="B102" s="127"/>
      <c r="C102" s="156" t="s">
        <v>182</v>
      </c>
      <c r="D102" s="156" t="s">
        <v>359</v>
      </c>
      <c r="E102" s="157" t="s">
        <v>1426</v>
      </c>
      <c r="F102" s="158" t="s">
        <v>1427</v>
      </c>
      <c r="G102" s="159" t="s">
        <v>673</v>
      </c>
      <c r="H102" s="160"/>
      <c r="I102" s="161"/>
      <c r="J102" s="161">
        <f>ROUND(I102*H102,2)</f>
        <v>0</v>
      </c>
      <c r="K102" s="162"/>
      <c r="L102" s="163"/>
      <c r="M102" s="164" t="s">
        <v>3</v>
      </c>
      <c r="N102" s="165" t="s">
        <v>41</v>
      </c>
      <c r="O102" s="137">
        <v>0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182</v>
      </c>
      <c r="AT102" s="139" t="s">
        <v>359</v>
      </c>
      <c r="AU102" s="139" t="s">
        <v>77</v>
      </c>
      <c r="AY102" s="16" t="s">
        <v>140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6" t="s">
        <v>77</v>
      </c>
      <c r="BK102" s="140">
        <f>ROUND(I102*H102,2)</f>
        <v>0</v>
      </c>
      <c r="BL102" s="16" t="s">
        <v>147</v>
      </c>
      <c r="BM102" s="139" t="s">
        <v>1428</v>
      </c>
    </row>
    <row r="103" spans="2:65" s="1" customFormat="1">
      <c r="B103" s="28"/>
      <c r="D103" s="141" t="s">
        <v>149</v>
      </c>
      <c r="F103" s="142" t="s">
        <v>1427</v>
      </c>
      <c r="L103" s="28"/>
      <c r="M103" s="143"/>
      <c r="T103" s="49"/>
      <c r="AT103" s="16" t="s">
        <v>149</v>
      </c>
      <c r="AU103" s="16" t="s">
        <v>77</v>
      </c>
    </row>
    <row r="104" spans="2:65" s="1" customFormat="1" ht="16.5" customHeight="1">
      <c r="B104" s="127"/>
      <c r="C104" s="128" t="s">
        <v>188</v>
      </c>
      <c r="D104" s="128" t="s">
        <v>143</v>
      </c>
      <c r="E104" s="129" t="s">
        <v>1429</v>
      </c>
      <c r="F104" s="130" t="s">
        <v>1430</v>
      </c>
      <c r="G104" s="131" t="s">
        <v>673</v>
      </c>
      <c r="H104" s="132"/>
      <c r="I104" s="133"/>
      <c r="J104" s="133">
        <f>ROUND(I104*H104,2)</f>
        <v>0</v>
      </c>
      <c r="K104" s="134"/>
      <c r="L104" s="28"/>
      <c r="M104" s="135" t="s">
        <v>3</v>
      </c>
      <c r="N104" s="136" t="s">
        <v>41</v>
      </c>
      <c r="O104" s="137">
        <v>0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147</v>
      </c>
      <c r="AT104" s="139" t="s">
        <v>143</v>
      </c>
      <c r="AU104" s="139" t="s">
        <v>77</v>
      </c>
      <c r="AY104" s="16" t="s">
        <v>140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6" t="s">
        <v>77</v>
      </c>
      <c r="BK104" s="140">
        <f>ROUND(I104*H104,2)</f>
        <v>0</v>
      </c>
      <c r="BL104" s="16" t="s">
        <v>147</v>
      </c>
      <c r="BM104" s="139" t="s">
        <v>1431</v>
      </c>
    </row>
    <row r="105" spans="2:65" s="1" customFormat="1">
      <c r="B105" s="28"/>
      <c r="D105" s="141" t="s">
        <v>149</v>
      </c>
      <c r="F105" s="142" t="s">
        <v>1430</v>
      </c>
      <c r="L105" s="28"/>
      <c r="M105" s="143"/>
      <c r="T105" s="49"/>
      <c r="AT105" s="16" t="s">
        <v>149</v>
      </c>
      <c r="AU105" s="16" t="s">
        <v>77</v>
      </c>
    </row>
    <row r="106" spans="2:65" s="1" customFormat="1" ht="16.5" customHeight="1">
      <c r="B106" s="127"/>
      <c r="C106" s="156" t="s">
        <v>192</v>
      </c>
      <c r="D106" s="156" t="s">
        <v>359</v>
      </c>
      <c r="E106" s="157" t="s">
        <v>1432</v>
      </c>
      <c r="F106" s="158" t="s">
        <v>1433</v>
      </c>
      <c r="G106" s="159" t="s">
        <v>673</v>
      </c>
      <c r="H106" s="160"/>
      <c r="I106" s="161"/>
      <c r="J106" s="161">
        <f>ROUND(I106*H106,2)</f>
        <v>0</v>
      </c>
      <c r="K106" s="162"/>
      <c r="L106" s="163"/>
      <c r="M106" s="164" t="s">
        <v>3</v>
      </c>
      <c r="N106" s="165" t="s">
        <v>41</v>
      </c>
      <c r="O106" s="137">
        <v>0</v>
      </c>
      <c r="P106" s="137">
        <f>O106*H106</f>
        <v>0</v>
      </c>
      <c r="Q106" s="137">
        <v>0</v>
      </c>
      <c r="R106" s="137">
        <f>Q106*H106</f>
        <v>0</v>
      </c>
      <c r="S106" s="137">
        <v>0</v>
      </c>
      <c r="T106" s="138">
        <f>S106*H106</f>
        <v>0</v>
      </c>
      <c r="AR106" s="139" t="s">
        <v>182</v>
      </c>
      <c r="AT106" s="139" t="s">
        <v>359</v>
      </c>
      <c r="AU106" s="139" t="s">
        <v>77</v>
      </c>
      <c r="AY106" s="16" t="s">
        <v>140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6" t="s">
        <v>77</v>
      </c>
      <c r="BK106" s="140">
        <f>ROUND(I106*H106,2)</f>
        <v>0</v>
      </c>
      <c r="BL106" s="16" t="s">
        <v>147</v>
      </c>
      <c r="BM106" s="139" t="s">
        <v>1434</v>
      </c>
    </row>
    <row r="107" spans="2:65" s="1" customFormat="1">
      <c r="B107" s="28"/>
      <c r="D107" s="141" t="s">
        <v>149</v>
      </c>
      <c r="F107" s="142" t="s">
        <v>1433</v>
      </c>
      <c r="L107" s="28"/>
      <c r="M107" s="143"/>
      <c r="T107" s="49"/>
      <c r="AT107" s="16" t="s">
        <v>149</v>
      </c>
      <c r="AU107" s="16" t="s">
        <v>77</v>
      </c>
    </row>
    <row r="108" spans="2:65" s="1" customFormat="1" ht="16.5" customHeight="1">
      <c r="B108" s="127"/>
      <c r="C108" s="128" t="s">
        <v>197</v>
      </c>
      <c r="D108" s="128" t="s">
        <v>143</v>
      </c>
      <c r="E108" s="129" t="s">
        <v>1435</v>
      </c>
      <c r="F108" s="130" t="s">
        <v>1436</v>
      </c>
      <c r="G108" s="131" t="s">
        <v>673</v>
      </c>
      <c r="H108" s="132"/>
      <c r="I108" s="133"/>
      <c r="J108" s="133">
        <f>ROUND(I108*H108,2)</f>
        <v>0</v>
      </c>
      <c r="K108" s="134"/>
      <c r="L108" s="28"/>
      <c r="M108" s="135" t="s">
        <v>3</v>
      </c>
      <c r="N108" s="136" t="s">
        <v>41</v>
      </c>
      <c r="O108" s="137">
        <v>0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147</v>
      </c>
      <c r="AT108" s="139" t="s">
        <v>143</v>
      </c>
      <c r="AU108" s="139" t="s">
        <v>77</v>
      </c>
      <c r="AY108" s="16" t="s">
        <v>140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6" t="s">
        <v>77</v>
      </c>
      <c r="BK108" s="140">
        <f>ROUND(I108*H108,2)</f>
        <v>0</v>
      </c>
      <c r="BL108" s="16" t="s">
        <v>147</v>
      </c>
      <c r="BM108" s="139" t="s">
        <v>1437</v>
      </c>
    </row>
    <row r="109" spans="2:65" s="1" customFormat="1">
      <c r="B109" s="28"/>
      <c r="D109" s="141" t="s">
        <v>149</v>
      </c>
      <c r="F109" s="142" t="s">
        <v>1436</v>
      </c>
      <c r="L109" s="28"/>
      <c r="M109" s="143"/>
      <c r="T109" s="49"/>
      <c r="AT109" s="16" t="s">
        <v>149</v>
      </c>
      <c r="AU109" s="16" t="s">
        <v>77</v>
      </c>
    </row>
    <row r="110" spans="2:65" s="1" customFormat="1" ht="16.5" customHeight="1">
      <c r="B110" s="127"/>
      <c r="C110" s="156" t="s">
        <v>202</v>
      </c>
      <c r="D110" s="156" t="s">
        <v>359</v>
      </c>
      <c r="E110" s="157" t="s">
        <v>1438</v>
      </c>
      <c r="F110" s="158" t="s">
        <v>1439</v>
      </c>
      <c r="G110" s="159" t="s">
        <v>673</v>
      </c>
      <c r="H110" s="160"/>
      <c r="I110" s="161"/>
      <c r="J110" s="161">
        <f>ROUND(I110*H110,2)</f>
        <v>0</v>
      </c>
      <c r="K110" s="162"/>
      <c r="L110" s="163"/>
      <c r="M110" s="164" t="s">
        <v>3</v>
      </c>
      <c r="N110" s="165" t="s">
        <v>41</v>
      </c>
      <c r="O110" s="137">
        <v>0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182</v>
      </c>
      <c r="AT110" s="139" t="s">
        <v>359</v>
      </c>
      <c r="AU110" s="139" t="s">
        <v>77</v>
      </c>
      <c r="AY110" s="16" t="s">
        <v>140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6" t="s">
        <v>77</v>
      </c>
      <c r="BK110" s="140">
        <f>ROUND(I110*H110,2)</f>
        <v>0</v>
      </c>
      <c r="BL110" s="16" t="s">
        <v>147</v>
      </c>
      <c r="BM110" s="139" t="s">
        <v>1440</v>
      </c>
    </row>
    <row r="111" spans="2:65" s="1" customFormat="1">
      <c r="B111" s="28"/>
      <c r="D111" s="141" t="s">
        <v>149</v>
      </c>
      <c r="F111" s="142" t="s">
        <v>1439</v>
      </c>
      <c r="L111" s="28"/>
      <c r="M111" s="143"/>
      <c r="T111" s="49"/>
      <c r="AT111" s="16" t="s">
        <v>149</v>
      </c>
      <c r="AU111" s="16" t="s">
        <v>77</v>
      </c>
    </row>
    <row r="112" spans="2:65" s="1" customFormat="1" ht="16.5" customHeight="1">
      <c r="B112" s="127"/>
      <c r="C112" s="128" t="s">
        <v>207</v>
      </c>
      <c r="D112" s="128" t="s">
        <v>143</v>
      </c>
      <c r="E112" s="129" t="s">
        <v>1441</v>
      </c>
      <c r="F112" s="130" t="s">
        <v>1442</v>
      </c>
      <c r="G112" s="131" t="s">
        <v>673</v>
      </c>
      <c r="H112" s="132"/>
      <c r="I112" s="133"/>
      <c r="J112" s="133">
        <f>ROUND(I112*H112,2)</f>
        <v>0</v>
      </c>
      <c r="K112" s="134"/>
      <c r="L112" s="28"/>
      <c r="M112" s="135" t="s">
        <v>3</v>
      </c>
      <c r="N112" s="136" t="s">
        <v>41</v>
      </c>
      <c r="O112" s="137">
        <v>0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147</v>
      </c>
      <c r="AT112" s="139" t="s">
        <v>143</v>
      </c>
      <c r="AU112" s="139" t="s">
        <v>77</v>
      </c>
      <c r="AY112" s="16" t="s">
        <v>140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6" t="s">
        <v>77</v>
      </c>
      <c r="BK112" s="140">
        <f>ROUND(I112*H112,2)</f>
        <v>0</v>
      </c>
      <c r="BL112" s="16" t="s">
        <v>147</v>
      </c>
      <c r="BM112" s="139" t="s">
        <v>1443</v>
      </c>
    </row>
    <row r="113" spans="2:65" s="1" customFormat="1">
      <c r="B113" s="28"/>
      <c r="D113" s="141" t="s">
        <v>149</v>
      </c>
      <c r="F113" s="142" t="s">
        <v>1442</v>
      </c>
      <c r="L113" s="28"/>
      <c r="M113" s="143"/>
      <c r="T113" s="49"/>
      <c r="AT113" s="16" t="s">
        <v>149</v>
      </c>
      <c r="AU113" s="16" t="s">
        <v>77</v>
      </c>
    </row>
    <row r="114" spans="2:65" s="1" customFormat="1" ht="16.5" customHeight="1">
      <c r="B114" s="127"/>
      <c r="C114" s="156" t="s">
        <v>212</v>
      </c>
      <c r="D114" s="156" t="s">
        <v>359</v>
      </c>
      <c r="E114" s="157" t="s">
        <v>1444</v>
      </c>
      <c r="F114" s="158" t="s">
        <v>1445</v>
      </c>
      <c r="G114" s="159" t="s">
        <v>673</v>
      </c>
      <c r="H114" s="160"/>
      <c r="I114" s="161"/>
      <c r="J114" s="161">
        <f>ROUND(I114*H114,2)</f>
        <v>0</v>
      </c>
      <c r="K114" s="162"/>
      <c r="L114" s="163"/>
      <c r="M114" s="164" t="s">
        <v>3</v>
      </c>
      <c r="N114" s="165" t="s">
        <v>41</v>
      </c>
      <c r="O114" s="137">
        <v>0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182</v>
      </c>
      <c r="AT114" s="139" t="s">
        <v>359</v>
      </c>
      <c r="AU114" s="139" t="s">
        <v>77</v>
      </c>
      <c r="AY114" s="16" t="s">
        <v>140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6" t="s">
        <v>77</v>
      </c>
      <c r="BK114" s="140">
        <f>ROUND(I114*H114,2)</f>
        <v>0</v>
      </c>
      <c r="BL114" s="16" t="s">
        <v>147</v>
      </c>
      <c r="BM114" s="139" t="s">
        <v>1446</v>
      </c>
    </row>
    <row r="115" spans="2:65" s="1" customFormat="1">
      <c r="B115" s="28"/>
      <c r="D115" s="141" t="s">
        <v>149</v>
      </c>
      <c r="F115" s="142" t="s">
        <v>1445</v>
      </c>
      <c r="L115" s="28"/>
      <c r="M115" s="143"/>
      <c r="T115" s="49"/>
      <c r="AT115" s="16" t="s">
        <v>149</v>
      </c>
      <c r="AU115" s="16" t="s">
        <v>77</v>
      </c>
    </row>
    <row r="116" spans="2:65" s="1" customFormat="1" ht="16.5" customHeight="1">
      <c r="B116" s="127"/>
      <c r="C116" s="128" t="s">
        <v>9</v>
      </c>
      <c r="D116" s="128" t="s">
        <v>143</v>
      </c>
      <c r="E116" s="129" t="s">
        <v>1447</v>
      </c>
      <c r="F116" s="130" t="s">
        <v>759</v>
      </c>
      <c r="G116" s="131" t="s">
        <v>219</v>
      </c>
      <c r="H116" s="132"/>
      <c r="I116" s="133"/>
      <c r="J116" s="133">
        <f>ROUND(I116*H116,2)</f>
        <v>0</v>
      </c>
      <c r="K116" s="134"/>
      <c r="L116" s="28"/>
      <c r="M116" s="135" t="s">
        <v>3</v>
      </c>
      <c r="N116" s="136" t="s">
        <v>41</v>
      </c>
      <c r="O116" s="137">
        <v>0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147</v>
      </c>
      <c r="AT116" s="139" t="s">
        <v>143</v>
      </c>
      <c r="AU116" s="139" t="s">
        <v>77</v>
      </c>
      <c r="AY116" s="16" t="s">
        <v>140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6" t="s">
        <v>77</v>
      </c>
      <c r="BK116" s="140">
        <f>ROUND(I116*H116,2)</f>
        <v>0</v>
      </c>
      <c r="BL116" s="16" t="s">
        <v>147</v>
      </c>
      <c r="BM116" s="139" t="s">
        <v>1448</v>
      </c>
    </row>
    <row r="117" spans="2:65" s="1" customFormat="1">
      <c r="B117" s="28"/>
      <c r="D117" s="141" t="s">
        <v>149</v>
      </c>
      <c r="F117" s="142" t="s">
        <v>759</v>
      </c>
      <c r="L117" s="28"/>
      <c r="M117" s="143"/>
      <c r="T117" s="49"/>
      <c r="AT117" s="16" t="s">
        <v>149</v>
      </c>
      <c r="AU117" s="16" t="s">
        <v>77</v>
      </c>
    </row>
    <row r="118" spans="2:65" s="1" customFormat="1" ht="16.5" customHeight="1">
      <c r="B118" s="127"/>
      <c r="C118" s="128" t="s">
        <v>221</v>
      </c>
      <c r="D118" s="128" t="s">
        <v>143</v>
      </c>
      <c r="E118" s="129" t="s">
        <v>1449</v>
      </c>
      <c r="F118" s="130" t="s">
        <v>1450</v>
      </c>
      <c r="G118" s="131" t="s">
        <v>219</v>
      </c>
      <c r="H118" s="132"/>
      <c r="I118" s="133"/>
      <c r="J118" s="133">
        <f>ROUND(I118*H118,2)</f>
        <v>0</v>
      </c>
      <c r="K118" s="134"/>
      <c r="L118" s="28"/>
      <c r="M118" s="135" t="s">
        <v>3</v>
      </c>
      <c r="N118" s="136" t="s">
        <v>41</v>
      </c>
      <c r="O118" s="137">
        <v>0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147</v>
      </c>
      <c r="AT118" s="139" t="s">
        <v>143</v>
      </c>
      <c r="AU118" s="139" t="s">
        <v>77</v>
      </c>
      <c r="AY118" s="16" t="s">
        <v>140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6" t="s">
        <v>77</v>
      </c>
      <c r="BK118" s="140">
        <f>ROUND(I118*H118,2)</f>
        <v>0</v>
      </c>
      <c r="BL118" s="16" t="s">
        <v>147</v>
      </c>
      <c r="BM118" s="139" t="s">
        <v>1451</v>
      </c>
    </row>
    <row r="119" spans="2:65" s="1" customFormat="1">
      <c r="B119" s="28"/>
      <c r="D119" s="141" t="s">
        <v>149</v>
      </c>
      <c r="F119" s="142" t="s">
        <v>1450</v>
      </c>
      <c r="L119" s="28"/>
      <c r="M119" s="170"/>
      <c r="N119" s="171"/>
      <c r="O119" s="171"/>
      <c r="P119" s="171"/>
      <c r="Q119" s="171"/>
      <c r="R119" s="171"/>
      <c r="S119" s="171"/>
      <c r="T119" s="172"/>
      <c r="AT119" s="16" t="s">
        <v>149</v>
      </c>
      <c r="AU119" s="16" t="s">
        <v>77</v>
      </c>
    </row>
    <row r="120" spans="2:65" s="1" customFormat="1" ht="7" customHeigh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28"/>
    </row>
  </sheetData>
  <autoFilter ref="C85:K119" xr:uid="{00000000-0009-0000-0000-000006000000}"/>
  <mergeCells count="11">
    <mergeCell ref="L2:V2"/>
    <mergeCell ref="E52:H52"/>
    <mergeCell ref="E54:H54"/>
    <mergeCell ref="E74:H74"/>
    <mergeCell ref="E76:H76"/>
    <mergeCell ref="E78:H78"/>
    <mergeCell ref="E7:H7"/>
    <mergeCell ref="E9:H9"/>
    <mergeCell ref="E11:H11"/>
    <mergeCell ref="E29:H29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47"/>
  <sheetViews>
    <sheetView showGridLines="0" topLeftCell="A130" workbookViewId="0">
      <selection activeCell="W90" sqref="W90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" customWidth="1"/>
    <col min="8" max="8" width="11.44140625" customWidth="1"/>
    <col min="9" max="10" width="20.109375" customWidth="1"/>
    <col min="11" max="11" width="20.10937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62" t="s">
        <v>6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6" t="s">
        <v>98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5" customHeight="1">
      <c r="B4" s="19"/>
      <c r="D4" s="20" t="s">
        <v>104</v>
      </c>
      <c r="L4" s="19"/>
      <c r="M4" s="86" t="s">
        <v>11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5" t="s">
        <v>15</v>
      </c>
      <c r="L6" s="19"/>
    </row>
    <row r="7" spans="2:46" ht="16.5" customHeight="1">
      <c r="B7" s="19"/>
      <c r="E7" s="289" t="str">
        <f>'Rekapitulace stavby'!K6</f>
        <v>Rekonstrukce kaple sv. Ducha a Božího hrobu v Liběchově</v>
      </c>
      <c r="F7" s="290"/>
      <c r="G7" s="290"/>
      <c r="H7" s="290"/>
      <c r="L7" s="19"/>
    </row>
    <row r="8" spans="2:46" s="1" customFormat="1" ht="12" customHeight="1">
      <c r="B8" s="28"/>
      <c r="D8" s="25" t="s">
        <v>105</v>
      </c>
      <c r="L8" s="28"/>
    </row>
    <row r="9" spans="2:46" s="1" customFormat="1" ht="16.5" customHeight="1">
      <c r="B9" s="28"/>
      <c r="E9" s="278" t="s">
        <v>1452</v>
      </c>
      <c r="F9" s="291"/>
      <c r="G9" s="291"/>
      <c r="H9" s="29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17</v>
      </c>
      <c r="F11" s="23" t="s">
        <v>3</v>
      </c>
      <c r="I11" s="25" t="s">
        <v>18</v>
      </c>
      <c r="J11" s="23" t="s">
        <v>3</v>
      </c>
      <c r="L11" s="28"/>
    </row>
    <row r="12" spans="2:46" s="1" customFormat="1" ht="12" customHeight="1">
      <c r="B12" s="28"/>
      <c r="D12" s="25" t="s">
        <v>19</v>
      </c>
      <c r="F12" s="23" t="s">
        <v>20</v>
      </c>
      <c r="I12" s="25" t="s">
        <v>21</v>
      </c>
      <c r="J12" s="45">
        <f>'Rekapitulace stavby'!AN8</f>
        <v>45520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24</v>
      </c>
      <c r="L14" s="28"/>
    </row>
    <row r="15" spans="2:46" s="1" customFormat="1" ht="18" customHeight="1">
      <c r="B15" s="28"/>
      <c r="E15" s="23" t="s">
        <v>25</v>
      </c>
      <c r="I15" s="25" t="s">
        <v>26</v>
      </c>
      <c r="J15" s="23" t="s">
        <v>3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27</v>
      </c>
      <c r="I17" s="25" t="s">
        <v>23</v>
      </c>
      <c r="J17" s="23" t="s">
        <v>3</v>
      </c>
      <c r="L17" s="28"/>
    </row>
    <row r="18" spans="2:12" s="1" customFormat="1" ht="18" customHeight="1">
      <c r="B18" s="28"/>
      <c r="E18" s="23" t="s">
        <v>28</v>
      </c>
      <c r="I18" s="25" t="s">
        <v>26</v>
      </c>
      <c r="J18" s="23" t="s">
        <v>3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29</v>
      </c>
      <c r="I20" s="25" t="s">
        <v>23</v>
      </c>
      <c r="J20" s="23" t="s">
        <v>30</v>
      </c>
      <c r="L20" s="28"/>
    </row>
    <row r="21" spans="2:12" s="1" customFormat="1" ht="18" customHeight="1">
      <c r="B21" s="28"/>
      <c r="E21" s="23" t="s">
        <v>31</v>
      </c>
      <c r="I21" s="25" t="s">
        <v>26</v>
      </c>
      <c r="J21" s="23" t="s">
        <v>3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33</v>
      </c>
      <c r="I23" s="25" t="s">
        <v>23</v>
      </c>
      <c r="J23" s="23" t="s">
        <v>3</v>
      </c>
      <c r="L23" s="28"/>
    </row>
    <row r="24" spans="2:12" s="1" customFormat="1" ht="18" customHeight="1">
      <c r="B24" s="28"/>
      <c r="E24" s="23" t="s">
        <v>28</v>
      </c>
      <c r="I24" s="25" t="s">
        <v>26</v>
      </c>
      <c r="J24" s="23" t="s">
        <v>3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34</v>
      </c>
      <c r="L26" s="28"/>
    </row>
    <row r="27" spans="2:12" s="7" customFormat="1" ht="16.5" customHeight="1">
      <c r="B27" s="87"/>
      <c r="E27" s="263" t="s">
        <v>3</v>
      </c>
      <c r="F27" s="263"/>
      <c r="G27" s="263"/>
      <c r="H27" s="263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46"/>
      <c r="E29" s="46"/>
      <c r="F29" s="46"/>
      <c r="G29" s="46"/>
      <c r="H29" s="46"/>
      <c r="I29" s="46"/>
      <c r="J29" s="46"/>
      <c r="K29" s="46"/>
      <c r="L29" s="28"/>
    </row>
    <row r="30" spans="2:12" s="1" customFormat="1" ht="25.4" customHeight="1">
      <c r="B30" s="28"/>
      <c r="D30" s="88" t="s">
        <v>36</v>
      </c>
      <c r="J30" s="59">
        <f>ROUND(J86, 2)</f>
        <v>0</v>
      </c>
      <c r="L30" s="28"/>
    </row>
    <row r="31" spans="2:12" s="1" customFormat="1" ht="7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14.5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customHeight="1">
      <c r="B33" s="28"/>
      <c r="D33" s="48" t="s">
        <v>40</v>
      </c>
      <c r="E33" s="25" t="s">
        <v>41</v>
      </c>
      <c r="F33" s="79">
        <f>ROUND((SUM(BE86:BE146)),  2)</f>
        <v>0</v>
      </c>
      <c r="I33" s="89">
        <v>0.21</v>
      </c>
      <c r="J33" s="79">
        <f>ROUND(((SUM(BE86:BE146))*I33),  2)</f>
        <v>0</v>
      </c>
      <c r="L33" s="28"/>
    </row>
    <row r="34" spans="2:12" s="1" customFormat="1" ht="14.5" customHeight="1">
      <c r="B34" s="28"/>
      <c r="E34" s="25" t="s">
        <v>42</v>
      </c>
      <c r="F34" s="79">
        <f>ROUND((SUM(BF86:BF146)),  2)</f>
        <v>0</v>
      </c>
      <c r="I34" s="89">
        <v>0.15</v>
      </c>
      <c r="J34" s="79">
        <f>ROUND(((SUM(BF86:BF146))*I34),  2)</f>
        <v>0</v>
      </c>
      <c r="L34" s="28"/>
    </row>
    <row r="35" spans="2:12" s="1" customFormat="1" ht="14.5" hidden="1" customHeight="1">
      <c r="B35" s="28"/>
      <c r="E35" s="25" t="s">
        <v>43</v>
      </c>
      <c r="F35" s="79">
        <f>ROUND((SUM(BG86:BG146)),  2)</f>
        <v>0</v>
      </c>
      <c r="I35" s="89">
        <v>0.21</v>
      </c>
      <c r="J35" s="79">
        <f>0</f>
        <v>0</v>
      </c>
      <c r="L35" s="28"/>
    </row>
    <row r="36" spans="2:12" s="1" customFormat="1" ht="14.5" hidden="1" customHeight="1">
      <c r="B36" s="28"/>
      <c r="E36" s="25" t="s">
        <v>44</v>
      </c>
      <c r="F36" s="79">
        <f>ROUND((SUM(BH86:BH146)),  2)</f>
        <v>0</v>
      </c>
      <c r="I36" s="89">
        <v>0.15</v>
      </c>
      <c r="J36" s="79">
        <f>0</f>
        <v>0</v>
      </c>
      <c r="L36" s="28"/>
    </row>
    <row r="37" spans="2:12" s="1" customFormat="1" ht="14.5" hidden="1" customHeight="1">
      <c r="B37" s="28"/>
      <c r="E37" s="25" t="s">
        <v>45</v>
      </c>
      <c r="F37" s="79">
        <f>ROUND((SUM(BI86:BI146)),  2)</f>
        <v>0</v>
      </c>
      <c r="I37" s="89">
        <v>0</v>
      </c>
      <c r="J37" s="79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0"/>
      <c r="D39" s="91" t="s">
        <v>46</v>
      </c>
      <c r="E39" s="50"/>
      <c r="F39" s="50"/>
      <c r="G39" s="92" t="s">
        <v>47</v>
      </c>
      <c r="H39" s="93" t="s">
        <v>48</v>
      </c>
      <c r="I39" s="50"/>
      <c r="J39" s="94">
        <f>SUM(J30:J37)</f>
        <v>0</v>
      </c>
      <c r="K39" s="95"/>
      <c r="L39" s="28"/>
    </row>
    <row r="40" spans="2:12" s="1" customFormat="1" ht="14.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28"/>
    </row>
    <row r="44" spans="2:12" s="1" customFormat="1" ht="7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28"/>
    </row>
    <row r="45" spans="2:12" s="1" customFormat="1" ht="25" customHeight="1">
      <c r="B45" s="28"/>
      <c r="C45" s="20" t="s">
        <v>107</v>
      </c>
      <c r="L45" s="28"/>
    </row>
    <row r="46" spans="2:12" s="1" customFormat="1" ht="7" customHeight="1">
      <c r="B46" s="28"/>
      <c r="L46" s="28"/>
    </row>
    <row r="47" spans="2:12" s="1" customFormat="1" ht="12" customHeight="1">
      <c r="B47" s="28"/>
      <c r="C47" s="25" t="s">
        <v>15</v>
      </c>
      <c r="L47" s="28"/>
    </row>
    <row r="48" spans="2:12" s="1" customFormat="1" ht="16.5" customHeight="1">
      <c r="B48" s="28"/>
      <c r="E48" s="289" t="str">
        <f>E7</f>
        <v>Rekonstrukce kaple sv. Ducha a Božího hrobu v Liběchově</v>
      </c>
      <c r="F48" s="290"/>
      <c r="G48" s="290"/>
      <c r="H48" s="290"/>
      <c r="L48" s="28"/>
    </row>
    <row r="49" spans="2:47" s="1" customFormat="1" ht="12" customHeight="1">
      <c r="B49" s="28"/>
      <c r="C49" s="25" t="s">
        <v>105</v>
      </c>
      <c r="L49" s="28"/>
    </row>
    <row r="50" spans="2:47" s="1" customFormat="1" ht="16.5" customHeight="1">
      <c r="B50" s="28"/>
      <c r="E50" s="278" t="str">
        <f>E9</f>
        <v>04 - Dešťová kanalizace</v>
      </c>
      <c r="F50" s="291"/>
      <c r="G50" s="291"/>
      <c r="H50" s="291"/>
      <c r="L50" s="28"/>
    </row>
    <row r="51" spans="2:47" s="1" customFormat="1" ht="7" customHeight="1">
      <c r="B51" s="28"/>
      <c r="L51" s="28"/>
    </row>
    <row r="52" spans="2:47" s="1" customFormat="1" ht="12" customHeight="1">
      <c r="B52" s="28"/>
      <c r="C52" s="25" t="s">
        <v>19</v>
      </c>
      <c r="F52" s="23" t="str">
        <f>F12</f>
        <v xml:space="preserve">Obec Liběchov </v>
      </c>
      <c r="I52" s="25" t="s">
        <v>21</v>
      </c>
      <c r="J52" s="45">
        <f>IF(J12="","",J12)</f>
        <v>45520</v>
      </c>
      <c r="L52" s="28"/>
    </row>
    <row r="53" spans="2:47" s="1" customFormat="1" ht="7" customHeight="1">
      <c r="B53" s="28"/>
      <c r="L53" s="28"/>
    </row>
    <row r="54" spans="2:47" s="1" customFormat="1" ht="43.15" customHeight="1">
      <c r="B54" s="28"/>
      <c r="C54" s="25" t="s">
        <v>22</v>
      </c>
      <c r="F54" s="23" t="str">
        <f>E15</f>
        <v>Město Liběchov, Rumburská 53, 277 21 Liběchov</v>
      </c>
      <c r="I54" s="25" t="s">
        <v>29</v>
      </c>
      <c r="J54" s="26" t="str">
        <f>E21</f>
        <v>DigiTry Art Technologies s.r.o., V Jámě 699/1, Pra</v>
      </c>
      <c r="L54" s="28"/>
    </row>
    <row r="55" spans="2:47" s="1" customFormat="1" ht="15.25" customHeight="1">
      <c r="B55" s="28"/>
      <c r="C55" s="25" t="s">
        <v>27</v>
      </c>
      <c r="F55" s="23" t="str">
        <f>IF(E18="","",E18)</f>
        <v xml:space="preserve"> </v>
      </c>
      <c r="I55" s="25" t="s">
        <v>33</v>
      </c>
      <c r="J55" s="26" t="str">
        <f>E24</f>
        <v xml:space="preserve"> </v>
      </c>
      <c r="L55" s="28"/>
    </row>
    <row r="56" spans="2:47" s="1" customFormat="1" ht="10.4" customHeight="1">
      <c r="B56" s="28"/>
      <c r="L56" s="28"/>
    </row>
    <row r="57" spans="2:47" s="1" customFormat="1" ht="29.25" customHeight="1">
      <c r="B57" s="28"/>
      <c r="C57" s="96" t="s">
        <v>108</v>
      </c>
      <c r="D57" s="90"/>
      <c r="E57" s="90"/>
      <c r="F57" s="90"/>
      <c r="G57" s="90"/>
      <c r="H57" s="90"/>
      <c r="I57" s="90"/>
      <c r="J57" s="97" t="s">
        <v>109</v>
      </c>
      <c r="K57" s="90"/>
      <c r="L57" s="28"/>
    </row>
    <row r="58" spans="2:47" s="1" customFormat="1" ht="10.4" customHeight="1">
      <c r="B58" s="28"/>
      <c r="L58" s="28"/>
    </row>
    <row r="59" spans="2:47" s="1" customFormat="1" ht="22.9" customHeight="1">
      <c r="B59" s="28"/>
      <c r="C59" s="98" t="s">
        <v>68</v>
      </c>
      <c r="J59" s="59">
        <f>J86</f>
        <v>0</v>
      </c>
      <c r="L59" s="28"/>
      <c r="AU59" s="16" t="s">
        <v>110</v>
      </c>
    </row>
    <row r="60" spans="2:47" s="8" customFormat="1" ht="25" customHeight="1">
      <c r="B60" s="99"/>
      <c r="D60" s="100" t="s">
        <v>111</v>
      </c>
      <c r="E60" s="101"/>
      <c r="F60" s="101"/>
      <c r="G60" s="101"/>
      <c r="H60" s="101"/>
      <c r="I60" s="101"/>
      <c r="J60" s="102">
        <f>J87</f>
        <v>0</v>
      </c>
      <c r="L60" s="99"/>
    </row>
    <row r="61" spans="2:47" s="9" customFormat="1" ht="19.899999999999999" customHeight="1">
      <c r="B61" s="103"/>
      <c r="D61" s="104" t="s">
        <v>765</v>
      </c>
      <c r="E61" s="105"/>
      <c r="F61" s="105"/>
      <c r="G61" s="105"/>
      <c r="H61" s="105"/>
      <c r="I61" s="105"/>
      <c r="J61" s="106">
        <f>J88</f>
        <v>0</v>
      </c>
      <c r="L61" s="103"/>
    </row>
    <row r="62" spans="2:47" s="9" customFormat="1" ht="19.899999999999999" customHeight="1">
      <c r="B62" s="103"/>
      <c r="D62" s="104" t="s">
        <v>113</v>
      </c>
      <c r="E62" s="105"/>
      <c r="F62" s="105"/>
      <c r="G62" s="105"/>
      <c r="H62" s="105"/>
      <c r="I62" s="105"/>
      <c r="J62" s="106">
        <f>J111</f>
        <v>0</v>
      </c>
      <c r="L62" s="103"/>
    </row>
    <row r="63" spans="2:47" s="9" customFormat="1" ht="19.899999999999999" customHeight="1">
      <c r="B63" s="103"/>
      <c r="D63" s="104" t="s">
        <v>1453</v>
      </c>
      <c r="E63" s="105"/>
      <c r="F63" s="105"/>
      <c r="G63" s="105"/>
      <c r="H63" s="105"/>
      <c r="I63" s="105"/>
      <c r="J63" s="106">
        <f>J116</f>
        <v>0</v>
      </c>
      <c r="L63" s="103"/>
    </row>
    <row r="64" spans="2:47" s="9" customFormat="1" ht="19.899999999999999" customHeight="1">
      <c r="B64" s="103"/>
      <c r="D64" s="104" t="s">
        <v>117</v>
      </c>
      <c r="E64" s="105"/>
      <c r="F64" s="105"/>
      <c r="G64" s="105"/>
      <c r="H64" s="105"/>
      <c r="I64" s="105"/>
      <c r="J64" s="106">
        <f>J138</f>
        <v>0</v>
      </c>
      <c r="L64" s="103"/>
    </row>
    <row r="65" spans="2:12" s="8" customFormat="1" ht="25" customHeight="1">
      <c r="B65" s="99"/>
      <c r="D65" s="100" t="s">
        <v>118</v>
      </c>
      <c r="E65" s="101"/>
      <c r="F65" s="101"/>
      <c r="G65" s="101"/>
      <c r="H65" s="101"/>
      <c r="I65" s="101"/>
      <c r="J65" s="102">
        <f>J141</f>
        <v>0</v>
      </c>
      <c r="L65" s="99"/>
    </row>
    <row r="66" spans="2:12" s="9" customFormat="1" ht="19.899999999999999" customHeight="1">
      <c r="B66" s="103"/>
      <c r="D66" s="104" t="s">
        <v>1454</v>
      </c>
      <c r="E66" s="105"/>
      <c r="F66" s="105"/>
      <c r="G66" s="105"/>
      <c r="H66" s="105"/>
      <c r="I66" s="105"/>
      <c r="J66" s="106">
        <f>J142</f>
        <v>0</v>
      </c>
      <c r="L66" s="103"/>
    </row>
    <row r="67" spans="2:12" s="1" customFormat="1" ht="21.75" customHeight="1">
      <c r="B67" s="28"/>
      <c r="L67" s="28"/>
    </row>
    <row r="68" spans="2:12" s="1" customFormat="1" ht="7" customHeight="1"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28"/>
    </row>
    <row r="72" spans="2:12" s="1" customFormat="1" ht="7" customHeight="1"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28"/>
    </row>
    <row r="73" spans="2:12" s="1" customFormat="1" ht="25" customHeight="1">
      <c r="B73" s="28"/>
      <c r="C73" s="20" t="s">
        <v>125</v>
      </c>
      <c r="L73" s="28"/>
    </row>
    <row r="74" spans="2:12" s="1" customFormat="1" ht="7" customHeight="1">
      <c r="B74" s="28"/>
      <c r="L74" s="28"/>
    </row>
    <row r="75" spans="2:12" s="1" customFormat="1" ht="12" customHeight="1">
      <c r="B75" s="28"/>
      <c r="C75" s="25" t="s">
        <v>15</v>
      </c>
      <c r="L75" s="28"/>
    </row>
    <row r="76" spans="2:12" s="1" customFormat="1" ht="16.5" customHeight="1">
      <c r="B76" s="28"/>
      <c r="E76" s="289" t="str">
        <f>E7</f>
        <v>Rekonstrukce kaple sv. Ducha a Božího hrobu v Liběchově</v>
      </c>
      <c r="F76" s="290"/>
      <c r="G76" s="290"/>
      <c r="H76" s="290"/>
      <c r="L76" s="28"/>
    </row>
    <row r="77" spans="2:12" s="1" customFormat="1" ht="12" customHeight="1">
      <c r="B77" s="28"/>
      <c r="C77" s="25" t="s">
        <v>105</v>
      </c>
      <c r="L77" s="28"/>
    </row>
    <row r="78" spans="2:12" s="1" customFormat="1" ht="16.5" customHeight="1">
      <c r="B78" s="28"/>
      <c r="E78" s="278" t="str">
        <f>E9</f>
        <v>04 - Dešťová kanalizace</v>
      </c>
      <c r="F78" s="291"/>
      <c r="G78" s="291"/>
      <c r="H78" s="291"/>
      <c r="L78" s="28"/>
    </row>
    <row r="79" spans="2:12" s="1" customFormat="1" ht="7" customHeight="1">
      <c r="B79" s="28"/>
      <c r="L79" s="28"/>
    </row>
    <row r="80" spans="2:12" s="1" customFormat="1" ht="12" customHeight="1">
      <c r="B80" s="28"/>
      <c r="C80" s="25" t="s">
        <v>19</v>
      </c>
      <c r="F80" s="23" t="str">
        <f>F12</f>
        <v xml:space="preserve">Obec Liběchov </v>
      </c>
      <c r="I80" s="25" t="s">
        <v>21</v>
      </c>
      <c r="J80" s="45">
        <f>IF(J12="","",J12)</f>
        <v>45520</v>
      </c>
      <c r="L80" s="28"/>
    </row>
    <row r="81" spans="2:65" s="1" customFormat="1" ht="7" customHeight="1">
      <c r="B81" s="28"/>
      <c r="L81" s="28"/>
    </row>
    <row r="82" spans="2:65" s="1" customFormat="1" ht="43.15" customHeight="1">
      <c r="B82" s="28"/>
      <c r="C82" s="25" t="s">
        <v>22</v>
      </c>
      <c r="F82" s="23" t="str">
        <f>E15</f>
        <v>Město Liběchov, Rumburská 53, 277 21 Liběchov</v>
      </c>
      <c r="I82" s="25" t="s">
        <v>29</v>
      </c>
      <c r="J82" s="26" t="str">
        <f>E21</f>
        <v>DigiTry Art Technologies s.r.o., V Jámě 699/1, Pra</v>
      </c>
      <c r="L82" s="28"/>
    </row>
    <row r="83" spans="2:65" s="1" customFormat="1" ht="15.25" customHeight="1">
      <c r="B83" s="28"/>
      <c r="C83" s="25" t="s">
        <v>27</v>
      </c>
      <c r="F83" s="23" t="str">
        <f>IF(E18="","",E18)</f>
        <v xml:space="preserve"> </v>
      </c>
      <c r="I83" s="25" t="s">
        <v>33</v>
      </c>
      <c r="J83" s="26" t="str">
        <f>E24</f>
        <v xml:space="preserve"> </v>
      </c>
      <c r="L83" s="28"/>
    </row>
    <row r="84" spans="2:65" s="1" customFormat="1" ht="10.4" customHeight="1">
      <c r="B84" s="28"/>
      <c r="L84" s="28"/>
    </row>
    <row r="85" spans="2:65" s="10" customFormat="1" ht="29.25" customHeight="1">
      <c r="B85" s="107"/>
      <c r="C85" s="108" t="s">
        <v>126</v>
      </c>
      <c r="D85" s="109" t="s">
        <v>55</v>
      </c>
      <c r="E85" s="109" t="s">
        <v>51</v>
      </c>
      <c r="F85" s="109" t="s">
        <v>52</v>
      </c>
      <c r="G85" s="109" t="s">
        <v>127</v>
      </c>
      <c r="H85" s="109" t="s">
        <v>128</v>
      </c>
      <c r="I85" s="109" t="s">
        <v>129</v>
      </c>
      <c r="J85" s="110" t="s">
        <v>109</v>
      </c>
      <c r="K85" s="111" t="s">
        <v>130</v>
      </c>
      <c r="L85" s="107"/>
      <c r="M85" s="52" t="s">
        <v>3</v>
      </c>
      <c r="N85" s="53" t="s">
        <v>40</v>
      </c>
      <c r="O85" s="53" t="s">
        <v>131</v>
      </c>
      <c r="P85" s="53" t="s">
        <v>132</v>
      </c>
      <c r="Q85" s="53" t="s">
        <v>133</v>
      </c>
      <c r="R85" s="53" t="s">
        <v>134</v>
      </c>
      <c r="S85" s="53" t="s">
        <v>135</v>
      </c>
      <c r="T85" s="54" t="s">
        <v>136</v>
      </c>
    </row>
    <row r="86" spans="2:65" s="1" customFormat="1" ht="22.9" customHeight="1">
      <c r="B86" s="28"/>
      <c r="C86" s="57" t="s">
        <v>137</v>
      </c>
      <c r="J86" s="112">
        <f>BK86</f>
        <v>0</v>
      </c>
      <c r="L86" s="28"/>
      <c r="M86" s="55"/>
      <c r="N86" s="46"/>
      <c r="O86" s="46"/>
      <c r="P86" s="113">
        <f>P87+P141</f>
        <v>0</v>
      </c>
      <c r="Q86" s="46"/>
      <c r="R86" s="113">
        <f>R87+R141</f>
        <v>0</v>
      </c>
      <c r="S86" s="46"/>
      <c r="T86" s="114">
        <f>T87+T141</f>
        <v>0</v>
      </c>
      <c r="AT86" s="16" t="s">
        <v>69</v>
      </c>
      <c r="AU86" s="16" t="s">
        <v>110</v>
      </c>
      <c r="BK86" s="115">
        <f>BK87+BK141</f>
        <v>0</v>
      </c>
    </row>
    <row r="87" spans="2:65" s="11" customFormat="1" ht="25.9" customHeight="1">
      <c r="B87" s="116"/>
      <c r="D87" s="117" t="s">
        <v>69</v>
      </c>
      <c r="E87" s="118" t="s">
        <v>138</v>
      </c>
      <c r="F87" s="118" t="s">
        <v>139</v>
      </c>
      <c r="J87" s="119">
        <f>BK87</f>
        <v>0</v>
      </c>
      <c r="L87" s="116"/>
      <c r="M87" s="120"/>
      <c r="P87" s="121">
        <f>P88+P111+P116+P138</f>
        <v>0</v>
      </c>
      <c r="R87" s="121">
        <f>R88+R111+R116+R138</f>
        <v>0</v>
      </c>
      <c r="T87" s="122">
        <f>T88+T111+T116+T138</f>
        <v>0</v>
      </c>
      <c r="AR87" s="117" t="s">
        <v>77</v>
      </c>
      <c r="AT87" s="123" t="s">
        <v>69</v>
      </c>
      <c r="AU87" s="123" t="s">
        <v>70</v>
      </c>
      <c r="AY87" s="117" t="s">
        <v>140</v>
      </c>
      <c r="BK87" s="124">
        <f>BK88+BK111+BK116+BK138</f>
        <v>0</v>
      </c>
    </row>
    <row r="88" spans="2:65" s="11" customFormat="1" ht="22.9" customHeight="1">
      <c r="B88" s="116"/>
      <c r="D88" s="117" t="s">
        <v>69</v>
      </c>
      <c r="E88" s="125" t="s">
        <v>77</v>
      </c>
      <c r="F88" s="125" t="s">
        <v>769</v>
      </c>
      <c r="J88" s="126">
        <f>BK88</f>
        <v>0</v>
      </c>
      <c r="L88" s="116"/>
      <c r="M88" s="120"/>
      <c r="P88" s="121">
        <f>SUM(P89:P110)</f>
        <v>0</v>
      </c>
      <c r="R88" s="121">
        <f>SUM(R89:R110)</f>
        <v>0</v>
      </c>
      <c r="T88" s="122">
        <f>SUM(T89:T110)</f>
        <v>0</v>
      </c>
      <c r="AR88" s="117" t="s">
        <v>77</v>
      </c>
      <c r="AT88" s="123" t="s">
        <v>69</v>
      </c>
      <c r="AU88" s="123" t="s">
        <v>77</v>
      </c>
      <c r="AY88" s="117" t="s">
        <v>140</v>
      </c>
      <c r="BK88" s="124">
        <f>SUM(BK89:BK110)</f>
        <v>0</v>
      </c>
    </row>
    <row r="89" spans="2:65" s="1" customFormat="1" ht="24" customHeight="1">
      <c r="B89" s="127"/>
      <c r="C89" s="128" t="s">
        <v>77</v>
      </c>
      <c r="D89" s="128" t="s">
        <v>143</v>
      </c>
      <c r="E89" s="129" t="s">
        <v>1455</v>
      </c>
      <c r="F89" s="130" t="s">
        <v>1456</v>
      </c>
      <c r="G89" s="131" t="s">
        <v>146</v>
      </c>
      <c r="H89" s="132"/>
      <c r="I89" s="133"/>
      <c r="J89" s="133">
        <f>ROUND(I89*H89,2)</f>
        <v>0</v>
      </c>
      <c r="K89" s="134"/>
      <c r="L89" s="28"/>
      <c r="M89" s="135" t="s">
        <v>3</v>
      </c>
      <c r="N89" s="136" t="s">
        <v>41</v>
      </c>
      <c r="O89" s="137">
        <v>1.272</v>
      </c>
      <c r="P89" s="137">
        <f>O89*H89</f>
        <v>0</v>
      </c>
      <c r="Q89" s="137">
        <v>0</v>
      </c>
      <c r="R89" s="137">
        <f>Q89*H89</f>
        <v>0</v>
      </c>
      <c r="S89" s="137">
        <v>0</v>
      </c>
      <c r="T89" s="138">
        <f>S89*H89</f>
        <v>0</v>
      </c>
      <c r="AR89" s="139" t="s">
        <v>147</v>
      </c>
      <c r="AT89" s="139" t="s">
        <v>143</v>
      </c>
      <c r="AU89" s="139" t="s">
        <v>79</v>
      </c>
      <c r="AY89" s="16" t="s">
        <v>140</v>
      </c>
      <c r="BE89" s="140">
        <f>IF(N89="základní",J89,0)</f>
        <v>0</v>
      </c>
      <c r="BF89" s="140">
        <f>IF(N89="snížená",J89,0)</f>
        <v>0</v>
      </c>
      <c r="BG89" s="140">
        <f>IF(N89="zákl. přenesená",J89,0)</f>
        <v>0</v>
      </c>
      <c r="BH89" s="140">
        <f>IF(N89="sníž. přenesená",J89,0)</f>
        <v>0</v>
      </c>
      <c r="BI89" s="140">
        <f>IF(N89="nulová",J89,0)</f>
        <v>0</v>
      </c>
      <c r="BJ89" s="16" t="s">
        <v>77</v>
      </c>
      <c r="BK89" s="140">
        <f>ROUND(I89*H89,2)</f>
        <v>0</v>
      </c>
      <c r="BL89" s="16" t="s">
        <v>147</v>
      </c>
      <c r="BM89" s="139" t="s">
        <v>1457</v>
      </c>
    </row>
    <row r="90" spans="2:65" s="1" customFormat="1" ht="18">
      <c r="B90" s="28"/>
      <c r="D90" s="141" t="s">
        <v>149</v>
      </c>
      <c r="F90" s="142" t="s">
        <v>1458</v>
      </c>
      <c r="L90" s="28"/>
      <c r="M90" s="143"/>
      <c r="T90" s="49"/>
      <c r="AT90" s="16" t="s">
        <v>149</v>
      </c>
      <c r="AU90" s="16" t="s">
        <v>79</v>
      </c>
    </row>
    <row r="91" spans="2:65" s="1" customFormat="1" ht="24" customHeight="1">
      <c r="B91" s="127"/>
      <c r="C91" s="128" t="s">
        <v>79</v>
      </c>
      <c r="D91" s="128" t="s">
        <v>143</v>
      </c>
      <c r="E91" s="129" t="s">
        <v>1459</v>
      </c>
      <c r="F91" s="130" t="s">
        <v>1460</v>
      </c>
      <c r="G91" s="131" t="s">
        <v>146</v>
      </c>
      <c r="H91" s="132"/>
      <c r="I91" s="133"/>
      <c r="J91" s="133">
        <f>ROUND(I91*H91,2)</f>
        <v>0</v>
      </c>
      <c r="K91" s="134"/>
      <c r="L91" s="28"/>
      <c r="M91" s="135" t="s">
        <v>3</v>
      </c>
      <c r="N91" s="136" t="s">
        <v>41</v>
      </c>
      <c r="O91" s="137">
        <v>2.133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147</v>
      </c>
      <c r="AT91" s="139" t="s">
        <v>143</v>
      </c>
      <c r="AU91" s="139" t="s">
        <v>79</v>
      </c>
      <c r="AY91" s="16" t="s">
        <v>140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6" t="s">
        <v>77</v>
      </c>
      <c r="BK91" s="140">
        <f>ROUND(I91*H91,2)</f>
        <v>0</v>
      </c>
      <c r="BL91" s="16" t="s">
        <v>147</v>
      </c>
      <c r="BM91" s="139" t="s">
        <v>1461</v>
      </c>
    </row>
    <row r="92" spans="2:65" s="1" customFormat="1" ht="27">
      <c r="B92" s="28"/>
      <c r="D92" s="141" t="s">
        <v>149</v>
      </c>
      <c r="F92" s="142" t="s">
        <v>1462</v>
      </c>
      <c r="L92" s="28"/>
      <c r="M92" s="143"/>
      <c r="T92" s="49"/>
      <c r="AT92" s="16" t="s">
        <v>149</v>
      </c>
      <c r="AU92" s="16" t="s">
        <v>79</v>
      </c>
    </row>
    <row r="93" spans="2:65" s="1" customFormat="1" ht="24" customHeight="1">
      <c r="B93" s="127"/>
      <c r="C93" s="128" t="s">
        <v>141</v>
      </c>
      <c r="D93" s="128" t="s">
        <v>143</v>
      </c>
      <c r="E93" s="129" t="s">
        <v>1463</v>
      </c>
      <c r="F93" s="130" t="s">
        <v>1464</v>
      </c>
      <c r="G93" s="131" t="s">
        <v>146</v>
      </c>
      <c r="H93" s="132"/>
      <c r="I93" s="133"/>
      <c r="J93" s="133">
        <f>ROUND(I93*H93,2)</f>
        <v>0</v>
      </c>
      <c r="K93" s="134"/>
      <c r="L93" s="28"/>
      <c r="M93" s="135" t="s">
        <v>3</v>
      </c>
      <c r="N93" s="136" t="s">
        <v>41</v>
      </c>
      <c r="O93" s="137">
        <v>0.19800000000000001</v>
      </c>
      <c r="P93" s="137">
        <f>O93*H93</f>
        <v>0</v>
      </c>
      <c r="Q93" s="137">
        <v>0</v>
      </c>
      <c r="R93" s="137">
        <f>Q93*H93</f>
        <v>0</v>
      </c>
      <c r="S93" s="137">
        <v>0</v>
      </c>
      <c r="T93" s="138">
        <f>S93*H93</f>
        <v>0</v>
      </c>
      <c r="AR93" s="139" t="s">
        <v>147</v>
      </c>
      <c r="AT93" s="139" t="s">
        <v>143</v>
      </c>
      <c r="AU93" s="139" t="s">
        <v>79</v>
      </c>
      <c r="AY93" s="16" t="s">
        <v>140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6" t="s">
        <v>77</v>
      </c>
      <c r="BK93" s="140">
        <f>ROUND(I93*H93,2)</f>
        <v>0</v>
      </c>
      <c r="BL93" s="16" t="s">
        <v>147</v>
      </c>
      <c r="BM93" s="139" t="s">
        <v>1465</v>
      </c>
    </row>
    <row r="94" spans="2:65" s="1" customFormat="1" ht="27">
      <c r="B94" s="28"/>
      <c r="D94" s="141" t="s">
        <v>149</v>
      </c>
      <c r="F94" s="142" t="s">
        <v>1466</v>
      </c>
      <c r="L94" s="28"/>
      <c r="M94" s="143"/>
      <c r="T94" s="49"/>
      <c r="AT94" s="16" t="s">
        <v>149</v>
      </c>
      <c r="AU94" s="16" t="s">
        <v>79</v>
      </c>
    </row>
    <row r="95" spans="2:65" s="1" customFormat="1" ht="24" customHeight="1">
      <c r="B95" s="127"/>
      <c r="C95" s="128" t="s">
        <v>147</v>
      </c>
      <c r="D95" s="128" t="s">
        <v>143</v>
      </c>
      <c r="E95" s="129" t="s">
        <v>1467</v>
      </c>
      <c r="F95" s="130" t="s">
        <v>1468</v>
      </c>
      <c r="G95" s="131" t="s">
        <v>146</v>
      </c>
      <c r="H95" s="132"/>
      <c r="I95" s="133"/>
      <c r="J95" s="133">
        <f>ROUND(I95*H95,2)</f>
        <v>0</v>
      </c>
      <c r="K95" s="134"/>
      <c r="L95" s="28"/>
      <c r="M95" s="135" t="s">
        <v>3</v>
      </c>
      <c r="N95" s="136" t="s">
        <v>41</v>
      </c>
      <c r="O95" s="137">
        <v>0.34499999999999997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147</v>
      </c>
      <c r="AT95" s="139" t="s">
        <v>143</v>
      </c>
      <c r="AU95" s="139" t="s">
        <v>79</v>
      </c>
      <c r="AY95" s="16" t="s">
        <v>140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6" t="s">
        <v>77</v>
      </c>
      <c r="BK95" s="140">
        <f>ROUND(I95*H95,2)</f>
        <v>0</v>
      </c>
      <c r="BL95" s="16" t="s">
        <v>147</v>
      </c>
      <c r="BM95" s="139" t="s">
        <v>1469</v>
      </c>
    </row>
    <row r="96" spans="2:65" s="1" customFormat="1" ht="27">
      <c r="B96" s="28"/>
      <c r="D96" s="141" t="s">
        <v>149</v>
      </c>
      <c r="F96" s="142" t="s">
        <v>1470</v>
      </c>
      <c r="L96" s="28"/>
      <c r="M96" s="143"/>
      <c r="T96" s="49"/>
      <c r="AT96" s="16" t="s">
        <v>149</v>
      </c>
      <c r="AU96" s="16" t="s">
        <v>79</v>
      </c>
    </row>
    <row r="97" spans="2:65" s="1" customFormat="1" ht="24" customHeight="1">
      <c r="B97" s="127"/>
      <c r="C97" s="128" t="s">
        <v>167</v>
      </c>
      <c r="D97" s="128" t="s">
        <v>143</v>
      </c>
      <c r="E97" s="129" t="s">
        <v>1471</v>
      </c>
      <c r="F97" s="130" t="s">
        <v>1472</v>
      </c>
      <c r="G97" s="131" t="s">
        <v>146</v>
      </c>
      <c r="H97" s="132"/>
      <c r="I97" s="133"/>
      <c r="J97" s="133">
        <f>ROUND(I97*H97,2)</f>
        <v>0</v>
      </c>
      <c r="K97" s="134"/>
      <c r="L97" s="28"/>
      <c r="M97" s="135" t="s">
        <v>3</v>
      </c>
      <c r="N97" s="136" t="s">
        <v>41</v>
      </c>
      <c r="O97" s="137">
        <v>4.3999999999999997E-2</v>
      </c>
      <c r="P97" s="137">
        <f>O97*H97</f>
        <v>0</v>
      </c>
      <c r="Q97" s="137">
        <v>0</v>
      </c>
      <c r="R97" s="137">
        <f>Q97*H97</f>
        <v>0</v>
      </c>
      <c r="S97" s="137">
        <v>0</v>
      </c>
      <c r="T97" s="138">
        <f>S97*H97</f>
        <v>0</v>
      </c>
      <c r="AR97" s="139" t="s">
        <v>147</v>
      </c>
      <c r="AT97" s="139" t="s">
        <v>143</v>
      </c>
      <c r="AU97" s="139" t="s">
        <v>79</v>
      </c>
      <c r="AY97" s="16" t="s">
        <v>140</v>
      </c>
      <c r="BE97" s="140">
        <f>IF(N97="základní",J97,0)</f>
        <v>0</v>
      </c>
      <c r="BF97" s="140">
        <f>IF(N97="snížená",J97,0)</f>
        <v>0</v>
      </c>
      <c r="BG97" s="140">
        <f>IF(N97="zákl. přenesená",J97,0)</f>
        <v>0</v>
      </c>
      <c r="BH97" s="140">
        <f>IF(N97="sníž. přenesená",J97,0)</f>
        <v>0</v>
      </c>
      <c r="BI97" s="140">
        <f>IF(N97="nulová",J97,0)</f>
        <v>0</v>
      </c>
      <c r="BJ97" s="16" t="s">
        <v>77</v>
      </c>
      <c r="BK97" s="140">
        <f>ROUND(I97*H97,2)</f>
        <v>0</v>
      </c>
      <c r="BL97" s="16" t="s">
        <v>147</v>
      </c>
      <c r="BM97" s="139" t="s">
        <v>1473</v>
      </c>
    </row>
    <row r="98" spans="2:65" s="1" customFormat="1" ht="27">
      <c r="B98" s="28"/>
      <c r="D98" s="141" t="s">
        <v>149</v>
      </c>
      <c r="F98" s="142" t="s">
        <v>1474</v>
      </c>
      <c r="L98" s="28"/>
      <c r="M98" s="143"/>
      <c r="T98" s="49"/>
      <c r="AT98" s="16" t="s">
        <v>149</v>
      </c>
      <c r="AU98" s="16" t="s">
        <v>79</v>
      </c>
    </row>
    <row r="99" spans="2:65" s="1" customFormat="1" ht="24" customHeight="1">
      <c r="B99" s="127"/>
      <c r="C99" s="128" t="s">
        <v>165</v>
      </c>
      <c r="D99" s="128" t="s">
        <v>143</v>
      </c>
      <c r="E99" s="129" t="s">
        <v>779</v>
      </c>
      <c r="F99" s="130" t="s">
        <v>780</v>
      </c>
      <c r="G99" s="131" t="s">
        <v>146</v>
      </c>
      <c r="H99" s="132"/>
      <c r="I99" s="133"/>
      <c r="J99" s="133">
        <f>ROUND(I99*H99,2)</f>
        <v>0</v>
      </c>
      <c r="K99" s="134"/>
      <c r="L99" s="28"/>
      <c r="M99" s="135" t="s">
        <v>3</v>
      </c>
      <c r="N99" s="136" t="s">
        <v>41</v>
      </c>
      <c r="O99" s="137">
        <v>8.3000000000000004E-2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147</v>
      </c>
      <c r="AT99" s="139" t="s">
        <v>143</v>
      </c>
      <c r="AU99" s="139" t="s">
        <v>79</v>
      </c>
      <c r="AY99" s="16" t="s">
        <v>140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6" t="s">
        <v>77</v>
      </c>
      <c r="BK99" s="140">
        <f>ROUND(I99*H99,2)</f>
        <v>0</v>
      </c>
      <c r="BL99" s="16" t="s">
        <v>147</v>
      </c>
      <c r="BM99" s="139" t="s">
        <v>1475</v>
      </c>
    </row>
    <row r="100" spans="2:65" s="1" customFormat="1" ht="27">
      <c r="B100" s="28"/>
      <c r="D100" s="141" t="s">
        <v>149</v>
      </c>
      <c r="F100" s="142" t="s">
        <v>782</v>
      </c>
      <c r="L100" s="28"/>
      <c r="M100" s="143"/>
      <c r="T100" s="49"/>
      <c r="AT100" s="16" t="s">
        <v>149</v>
      </c>
      <c r="AU100" s="16" t="s">
        <v>79</v>
      </c>
    </row>
    <row r="101" spans="2:65" s="1" customFormat="1" ht="16.5" customHeight="1">
      <c r="B101" s="127"/>
      <c r="C101" s="128" t="s">
        <v>179</v>
      </c>
      <c r="D101" s="128" t="s">
        <v>143</v>
      </c>
      <c r="E101" s="129" t="s">
        <v>1476</v>
      </c>
      <c r="F101" s="130" t="s">
        <v>1477</v>
      </c>
      <c r="G101" s="131" t="s">
        <v>146</v>
      </c>
      <c r="H101" s="132"/>
      <c r="I101" s="133"/>
      <c r="J101" s="133">
        <f>ROUND(I101*H101,2)</f>
        <v>0</v>
      </c>
      <c r="K101" s="134"/>
      <c r="L101" s="28"/>
      <c r="M101" s="135" t="s">
        <v>3</v>
      </c>
      <c r="N101" s="136" t="s">
        <v>41</v>
      </c>
      <c r="O101" s="137">
        <v>0.65200000000000002</v>
      </c>
      <c r="P101" s="137">
        <f>O101*H101</f>
        <v>0</v>
      </c>
      <c r="Q101" s="137">
        <v>0</v>
      </c>
      <c r="R101" s="137">
        <f>Q101*H101</f>
        <v>0</v>
      </c>
      <c r="S101" s="137">
        <v>0</v>
      </c>
      <c r="T101" s="138">
        <f>S101*H101</f>
        <v>0</v>
      </c>
      <c r="AR101" s="139" t="s">
        <v>147</v>
      </c>
      <c r="AT101" s="139" t="s">
        <v>143</v>
      </c>
      <c r="AU101" s="139" t="s">
        <v>79</v>
      </c>
      <c r="AY101" s="16" t="s">
        <v>140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6" t="s">
        <v>77</v>
      </c>
      <c r="BK101" s="140">
        <f>ROUND(I101*H101,2)</f>
        <v>0</v>
      </c>
      <c r="BL101" s="16" t="s">
        <v>147</v>
      </c>
      <c r="BM101" s="139" t="s">
        <v>1478</v>
      </c>
    </row>
    <row r="102" spans="2:65" s="1" customFormat="1" ht="18">
      <c r="B102" s="28"/>
      <c r="D102" s="141" t="s">
        <v>149</v>
      </c>
      <c r="F102" s="142" t="s">
        <v>1479</v>
      </c>
      <c r="L102" s="28"/>
      <c r="M102" s="143"/>
      <c r="T102" s="49"/>
      <c r="AT102" s="16" t="s">
        <v>149</v>
      </c>
      <c r="AU102" s="16" t="s">
        <v>79</v>
      </c>
    </row>
    <row r="103" spans="2:65" s="1" customFormat="1" ht="16.5" customHeight="1">
      <c r="B103" s="127"/>
      <c r="C103" s="128" t="s">
        <v>182</v>
      </c>
      <c r="D103" s="128" t="s">
        <v>143</v>
      </c>
      <c r="E103" s="129" t="s">
        <v>1480</v>
      </c>
      <c r="F103" s="130" t="s">
        <v>1481</v>
      </c>
      <c r="G103" s="131" t="s">
        <v>146</v>
      </c>
      <c r="H103" s="132"/>
      <c r="I103" s="133"/>
      <c r="J103" s="133">
        <f>ROUND(I103*H103,2)</f>
        <v>0</v>
      </c>
      <c r="K103" s="134"/>
      <c r="L103" s="28"/>
      <c r="M103" s="135" t="s">
        <v>3</v>
      </c>
      <c r="N103" s="136" t="s">
        <v>41</v>
      </c>
      <c r="O103" s="137">
        <v>8.9999999999999993E-3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147</v>
      </c>
      <c r="AT103" s="139" t="s">
        <v>143</v>
      </c>
      <c r="AU103" s="139" t="s">
        <v>79</v>
      </c>
      <c r="AY103" s="16" t="s">
        <v>140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6" t="s">
        <v>77</v>
      </c>
      <c r="BK103" s="140">
        <f>ROUND(I103*H103,2)</f>
        <v>0</v>
      </c>
      <c r="BL103" s="16" t="s">
        <v>147</v>
      </c>
      <c r="BM103" s="139" t="s">
        <v>1482</v>
      </c>
    </row>
    <row r="104" spans="2:65" s="1" customFormat="1">
      <c r="B104" s="28"/>
      <c r="D104" s="141" t="s">
        <v>149</v>
      </c>
      <c r="F104" s="142" t="s">
        <v>1481</v>
      </c>
      <c r="L104" s="28"/>
      <c r="M104" s="143"/>
      <c r="T104" s="49"/>
      <c r="AT104" s="16" t="s">
        <v>149</v>
      </c>
      <c r="AU104" s="16" t="s">
        <v>79</v>
      </c>
    </row>
    <row r="105" spans="2:65" s="1" customFormat="1" ht="24" customHeight="1">
      <c r="B105" s="127"/>
      <c r="C105" s="128" t="s">
        <v>188</v>
      </c>
      <c r="D105" s="128" t="s">
        <v>143</v>
      </c>
      <c r="E105" s="129" t="s">
        <v>789</v>
      </c>
      <c r="F105" s="130" t="s">
        <v>790</v>
      </c>
      <c r="G105" s="131" t="s">
        <v>372</v>
      </c>
      <c r="H105" s="132"/>
      <c r="I105" s="133"/>
      <c r="J105" s="133">
        <f>ROUND(I105*H105,2)</f>
        <v>0</v>
      </c>
      <c r="K105" s="134"/>
      <c r="L105" s="28"/>
      <c r="M105" s="135" t="s">
        <v>3</v>
      </c>
      <c r="N105" s="136" t="s">
        <v>41</v>
      </c>
      <c r="O105" s="137">
        <v>0</v>
      </c>
      <c r="P105" s="137">
        <f>O105*H105</f>
        <v>0</v>
      </c>
      <c r="Q105" s="137">
        <v>0</v>
      </c>
      <c r="R105" s="137">
        <f>Q105*H105</f>
        <v>0</v>
      </c>
      <c r="S105" s="137">
        <v>0</v>
      </c>
      <c r="T105" s="138">
        <f>S105*H105</f>
        <v>0</v>
      </c>
      <c r="AR105" s="139" t="s">
        <v>147</v>
      </c>
      <c r="AT105" s="139" t="s">
        <v>143</v>
      </c>
      <c r="AU105" s="139" t="s">
        <v>79</v>
      </c>
      <c r="AY105" s="16" t="s">
        <v>140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6" t="s">
        <v>77</v>
      </c>
      <c r="BK105" s="140">
        <f>ROUND(I105*H105,2)</f>
        <v>0</v>
      </c>
      <c r="BL105" s="16" t="s">
        <v>147</v>
      </c>
      <c r="BM105" s="139" t="s">
        <v>1483</v>
      </c>
    </row>
    <row r="106" spans="2:65" s="1" customFormat="1" ht="27">
      <c r="B106" s="28"/>
      <c r="D106" s="141" t="s">
        <v>149</v>
      </c>
      <c r="F106" s="142" t="s">
        <v>792</v>
      </c>
      <c r="L106" s="28"/>
      <c r="M106" s="143"/>
      <c r="T106" s="49"/>
      <c r="AT106" s="16" t="s">
        <v>149</v>
      </c>
      <c r="AU106" s="16" t="s">
        <v>79</v>
      </c>
    </row>
    <row r="107" spans="2:65" s="1" customFormat="1" ht="24" customHeight="1">
      <c r="B107" s="127"/>
      <c r="C107" s="128" t="s">
        <v>192</v>
      </c>
      <c r="D107" s="128" t="s">
        <v>143</v>
      </c>
      <c r="E107" s="129" t="s">
        <v>794</v>
      </c>
      <c r="F107" s="130" t="s">
        <v>795</v>
      </c>
      <c r="G107" s="131" t="s">
        <v>146</v>
      </c>
      <c r="H107" s="132"/>
      <c r="I107" s="133"/>
      <c r="J107" s="133">
        <f>ROUND(I107*H107,2)</f>
        <v>0</v>
      </c>
      <c r="K107" s="134"/>
      <c r="L107" s="28"/>
      <c r="M107" s="135" t="s">
        <v>3</v>
      </c>
      <c r="N107" s="136" t="s">
        <v>41</v>
      </c>
      <c r="O107" s="137">
        <v>0.29899999999999999</v>
      </c>
      <c r="P107" s="137">
        <f>O107*H107</f>
        <v>0</v>
      </c>
      <c r="Q107" s="137">
        <v>0</v>
      </c>
      <c r="R107" s="137">
        <f>Q107*H107</f>
        <v>0</v>
      </c>
      <c r="S107" s="137">
        <v>0</v>
      </c>
      <c r="T107" s="138">
        <f>S107*H107</f>
        <v>0</v>
      </c>
      <c r="AR107" s="139" t="s">
        <v>147</v>
      </c>
      <c r="AT107" s="139" t="s">
        <v>143</v>
      </c>
      <c r="AU107" s="139" t="s">
        <v>79</v>
      </c>
      <c r="AY107" s="16" t="s">
        <v>140</v>
      </c>
      <c r="BE107" s="140">
        <f>IF(N107="základní",J107,0)</f>
        <v>0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6" t="s">
        <v>77</v>
      </c>
      <c r="BK107" s="140">
        <f>ROUND(I107*H107,2)</f>
        <v>0</v>
      </c>
      <c r="BL107" s="16" t="s">
        <v>147</v>
      </c>
      <c r="BM107" s="139" t="s">
        <v>1484</v>
      </c>
    </row>
    <row r="108" spans="2:65" s="1" customFormat="1" ht="27">
      <c r="B108" s="28"/>
      <c r="D108" s="141" t="s">
        <v>149</v>
      </c>
      <c r="F108" s="142" t="s">
        <v>797</v>
      </c>
      <c r="L108" s="28"/>
      <c r="M108" s="143"/>
      <c r="T108" s="49"/>
      <c r="AT108" s="16" t="s">
        <v>149</v>
      </c>
      <c r="AU108" s="16" t="s">
        <v>79</v>
      </c>
    </row>
    <row r="109" spans="2:65" s="1" customFormat="1" ht="24" customHeight="1">
      <c r="B109" s="127"/>
      <c r="C109" s="128" t="s">
        <v>197</v>
      </c>
      <c r="D109" s="128" t="s">
        <v>143</v>
      </c>
      <c r="E109" s="129" t="s">
        <v>1485</v>
      </c>
      <c r="F109" s="130" t="s">
        <v>1486</v>
      </c>
      <c r="G109" s="131" t="s">
        <v>146</v>
      </c>
      <c r="H109" s="132"/>
      <c r="I109" s="133"/>
      <c r="J109" s="133">
        <f>ROUND(I109*H109,2)</f>
        <v>0</v>
      </c>
      <c r="K109" s="134"/>
      <c r="L109" s="28"/>
      <c r="M109" s="135" t="s">
        <v>3</v>
      </c>
      <c r="N109" s="136" t="s">
        <v>41</v>
      </c>
      <c r="O109" s="137">
        <v>0.28599999999999998</v>
      </c>
      <c r="P109" s="137">
        <f>O109*H109</f>
        <v>0</v>
      </c>
      <c r="Q109" s="137">
        <v>0</v>
      </c>
      <c r="R109" s="137">
        <f>Q109*H109</f>
        <v>0</v>
      </c>
      <c r="S109" s="137">
        <v>0</v>
      </c>
      <c r="T109" s="138">
        <f>S109*H109</f>
        <v>0</v>
      </c>
      <c r="AR109" s="139" t="s">
        <v>147</v>
      </c>
      <c r="AT109" s="139" t="s">
        <v>143</v>
      </c>
      <c r="AU109" s="139" t="s">
        <v>79</v>
      </c>
      <c r="AY109" s="16" t="s">
        <v>140</v>
      </c>
      <c r="BE109" s="140">
        <f>IF(N109="základní",J109,0)</f>
        <v>0</v>
      </c>
      <c r="BF109" s="140">
        <f>IF(N109="snížená",J109,0)</f>
        <v>0</v>
      </c>
      <c r="BG109" s="140">
        <f>IF(N109="zákl. přenesená",J109,0)</f>
        <v>0</v>
      </c>
      <c r="BH109" s="140">
        <f>IF(N109="sníž. přenesená",J109,0)</f>
        <v>0</v>
      </c>
      <c r="BI109" s="140">
        <f>IF(N109="nulová",J109,0)</f>
        <v>0</v>
      </c>
      <c r="BJ109" s="16" t="s">
        <v>77</v>
      </c>
      <c r="BK109" s="140">
        <f>ROUND(I109*H109,2)</f>
        <v>0</v>
      </c>
      <c r="BL109" s="16" t="s">
        <v>147</v>
      </c>
      <c r="BM109" s="139" t="s">
        <v>1487</v>
      </c>
    </row>
    <row r="110" spans="2:65" s="1" customFormat="1" ht="36">
      <c r="B110" s="28"/>
      <c r="D110" s="141" t="s">
        <v>149</v>
      </c>
      <c r="F110" s="142" t="s">
        <v>1488</v>
      </c>
      <c r="L110" s="28"/>
      <c r="M110" s="143"/>
      <c r="T110" s="49"/>
      <c r="AT110" s="16" t="s">
        <v>149</v>
      </c>
      <c r="AU110" s="16" t="s">
        <v>79</v>
      </c>
    </row>
    <row r="111" spans="2:65" s="11" customFormat="1" ht="22.9" customHeight="1">
      <c r="B111" s="116"/>
      <c r="D111" s="117" t="s">
        <v>69</v>
      </c>
      <c r="E111" s="125" t="s">
        <v>147</v>
      </c>
      <c r="F111" s="125" t="s">
        <v>153</v>
      </c>
      <c r="J111" s="126">
        <f>BK111</f>
        <v>0</v>
      </c>
      <c r="L111" s="116"/>
      <c r="M111" s="120"/>
      <c r="P111" s="121">
        <f>SUM(P112:P115)</f>
        <v>0</v>
      </c>
      <c r="R111" s="121">
        <f>SUM(R112:R115)</f>
        <v>0</v>
      </c>
      <c r="T111" s="122">
        <f>SUM(T112:T115)</f>
        <v>0</v>
      </c>
      <c r="AR111" s="117" t="s">
        <v>77</v>
      </c>
      <c r="AT111" s="123" t="s">
        <v>69</v>
      </c>
      <c r="AU111" s="123" t="s">
        <v>77</v>
      </c>
      <c r="AY111" s="117" t="s">
        <v>140</v>
      </c>
      <c r="BK111" s="124">
        <f>SUM(BK112:BK115)</f>
        <v>0</v>
      </c>
    </row>
    <row r="112" spans="2:65" s="1" customFormat="1" ht="16.5" customHeight="1">
      <c r="B112" s="127"/>
      <c r="C112" s="128" t="s">
        <v>202</v>
      </c>
      <c r="D112" s="128" t="s">
        <v>143</v>
      </c>
      <c r="E112" s="129" t="s">
        <v>1489</v>
      </c>
      <c r="F112" s="130" t="s">
        <v>1490</v>
      </c>
      <c r="G112" s="131" t="s">
        <v>146</v>
      </c>
      <c r="H112" s="132"/>
      <c r="I112" s="133"/>
      <c r="J112" s="133">
        <f>ROUND(I112*H112,2)</f>
        <v>0</v>
      </c>
      <c r="K112" s="134"/>
      <c r="L112" s="28"/>
      <c r="M112" s="135" t="s">
        <v>3</v>
      </c>
      <c r="N112" s="136" t="s">
        <v>41</v>
      </c>
      <c r="O112" s="137">
        <v>1.3169999999999999</v>
      </c>
      <c r="P112" s="137">
        <f>O112*H112</f>
        <v>0</v>
      </c>
      <c r="Q112" s="137">
        <v>1.8907700000000001</v>
      </c>
      <c r="R112" s="137">
        <f>Q112*H112</f>
        <v>0</v>
      </c>
      <c r="S112" s="137">
        <v>0</v>
      </c>
      <c r="T112" s="138">
        <f>S112*H112</f>
        <v>0</v>
      </c>
      <c r="AR112" s="139" t="s">
        <v>147</v>
      </c>
      <c r="AT112" s="139" t="s">
        <v>143</v>
      </c>
      <c r="AU112" s="139" t="s">
        <v>79</v>
      </c>
      <c r="AY112" s="16" t="s">
        <v>140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6" t="s">
        <v>77</v>
      </c>
      <c r="BK112" s="140">
        <f>ROUND(I112*H112,2)</f>
        <v>0</v>
      </c>
      <c r="BL112" s="16" t="s">
        <v>147</v>
      </c>
      <c r="BM112" s="139" t="s">
        <v>1491</v>
      </c>
    </row>
    <row r="113" spans="2:65" s="1" customFormat="1" ht="18">
      <c r="B113" s="28"/>
      <c r="D113" s="141" t="s">
        <v>149</v>
      </c>
      <c r="F113" s="142" t="s">
        <v>1492</v>
      </c>
      <c r="L113" s="28"/>
      <c r="M113" s="143"/>
      <c r="T113" s="49"/>
      <c r="AT113" s="16" t="s">
        <v>149</v>
      </c>
      <c r="AU113" s="16" t="s">
        <v>79</v>
      </c>
    </row>
    <row r="114" spans="2:65" s="1" customFormat="1" ht="16.5" customHeight="1">
      <c r="B114" s="127"/>
      <c r="C114" s="156" t="s">
        <v>207</v>
      </c>
      <c r="D114" s="156" t="s">
        <v>359</v>
      </c>
      <c r="E114" s="157" t="s">
        <v>1493</v>
      </c>
      <c r="F114" s="158" t="s">
        <v>1494</v>
      </c>
      <c r="G114" s="159" t="s">
        <v>372</v>
      </c>
      <c r="H114" s="160"/>
      <c r="I114" s="161"/>
      <c r="J114" s="161">
        <f>ROUND(I114*H114,2)</f>
        <v>0</v>
      </c>
      <c r="K114" s="162"/>
      <c r="L114" s="163"/>
      <c r="M114" s="164" t="s">
        <v>3</v>
      </c>
      <c r="N114" s="165" t="s">
        <v>41</v>
      </c>
      <c r="O114" s="137">
        <v>0</v>
      </c>
      <c r="P114" s="137">
        <f>O114*H114</f>
        <v>0</v>
      </c>
      <c r="Q114" s="137">
        <v>1</v>
      </c>
      <c r="R114" s="137">
        <f>Q114*H114</f>
        <v>0</v>
      </c>
      <c r="S114" s="137">
        <v>0</v>
      </c>
      <c r="T114" s="138">
        <f>S114*H114</f>
        <v>0</v>
      </c>
      <c r="AR114" s="139" t="s">
        <v>182</v>
      </c>
      <c r="AT114" s="139" t="s">
        <v>359</v>
      </c>
      <c r="AU114" s="139" t="s">
        <v>79</v>
      </c>
      <c r="AY114" s="16" t="s">
        <v>140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6" t="s">
        <v>77</v>
      </c>
      <c r="BK114" s="140">
        <f>ROUND(I114*H114,2)</f>
        <v>0</v>
      </c>
      <c r="BL114" s="16" t="s">
        <v>147</v>
      </c>
      <c r="BM114" s="139" t="s">
        <v>1495</v>
      </c>
    </row>
    <row r="115" spans="2:65" s="1" customFormat="1">
      <c r="B115" s="28"/>
      <c r="D115" s="141" t="s">
        <v>149</v>
      </c>
      <c r="F115" s="142" t="s">
        <v>1494</v>
      </c>
      <c r="L115" s="28"/>
      <c r="M115" s="143"/>
      <c r="T115" s="49"/>
      <c r="AT115" s="16" t="s">
        <v>149</v>
      </c>
      <c r="AU115" s="16" t="s">
        <v>79</v>
      </c>
    </row>
    <row r="116" spans="2:65" s="11" customFormat="1" ht="22.9" customHeight="1">
      <c r="B116" s="116"/>
      <c r="D116" s="117" t="s">
        <v>69</v>
      </c>
      <c r="E116" s="125" t="s">
        <v>182</v>
      </c>
      <c r="F116" s="125" t="s">
        <v>1496</v>
      </c>
      <c r="J116" s="126">
        <f>BK116</f>
        <v>0</v>
      </c>
      <c r="L116" s="116"/>
      <c r="M116" s="120"/>
      <c r="P116" s="121">
        <f>SUM(P117:P137)</f>
        <v>0</v>
      </c>
      <c r="R116" s="121">
        <f>SUM(R117:R137)</f>
        <v>0</v>
      </c>
      <c r="T116" s="122">
        <f>SUM(T117:T137)</f>
        <v>0</v>
      </c>
      <c r="AR116" s="117" t="s">
        <v>77</v>
      </c>
      <c r="AT116" s="123" t="s">
        <v>69</v>
      </c>
      <c r="AU116" s="123" t="s">
        <v>77</v>
      </c>
      <c r="AY116" s="117" t="s">
        <v>140</v>
      </c>
      <c r="BK116" s="124">
        <f>SUM(BK117:BK137)</f>
        <v>0</v>
      </c>
    </row>
    <row r="117" spans="2:65" s="1" customFormat="1" ht="24" customHeight="1">
      <c r="B117" s="127"/>
      <c r="C117" s="128" t="s">
        <v>212</v>
      </c>
      <c r="D117" s="128" t="s">
        <v>143</v>
      </c>
      <c r="E117" s="129" t="s">
        <v>1497</v>
      </c>
      <c r="F117" s="130" t="s">
        <v>1498</v>
      </c>
      <c r="G117" s="131" t="s">
        <v>350</v>
      </c>
      <c r="H117" s="132"/>
      <c r="I117" s="133"/>
      <c r="J117" s="133">
        <f>ROUND(I117*H117,2)</f>
        <v>0</v>
      </c>
      <c r="K117" s="134"/>
      <c r="L117" s="28"/>
      <c r="M117" s="135" t="s">
        <v>3</v>
      </c>
      <c r="N117" s="136" t="s">
        <v>41</v>
      </c>
      <c r="O117" s="137">
        <v>0.25800000000000001</v>
      </c>
      <c r="P117" s="137">
        <f>O117*H117</f>
        <v>0</v>
      </c>
      <c r="Q117" s="137">
        <v>2.7399999999999998E-3</v>
      </c>
      <c r="R117" s="137">
        <f>Q117*H117</f>
        <v>0</v>
      </c>
      <c r="S117" s="137">
        <v>0</v>
      </c>
      <c r="T117" s="138">
        <f>S117*H117</f>
        <v>0</v>
      </c>
      <c r="AR117" s="139" t="s">
        <v>147</v>
      </c>
      <c r="AT117" s="139" t="s">
        <v>143</v>
      </c>
      <c r="AU117" s="139" t="s">
        <v>79</v>
      </c>
      <c r="AY117" s="16" t="s">
        <v>140</v>
      </c>
      <c r="BE117" s="140">
        <f>IF(N117="základní",J117,0)</f>
        <v>0</v>
      </c>
      <c r="BF117" s="140">
        <f>IF(N117="snížená",J117,0)</f>
        <v>0</v>
      </c>
      <c r="BG117" s="140">
        <f>IF(N117="zákl. přenesená",J117,0)</f>
        <v>0</v>
      </c>
      <c r="BH117" s="140">
        <f>IF(N117="sníž. přenesená",J117,0)</f>
        <v>0</v>
      </c>
      <c r="BI117" s="140">
        <f>IF(N117="nulová",J117,0)</f>
        <v>0</v>
      </c>
      <c r="BJ117" s="16" t="s">
        <v>77</v>
      </c>
      <c r="BK117" s="140">
        <f>ROUND(I117*H117,2)</f>
        <v>0</v>
      </c>
      <c r="BL117" s="16" t="s">
        <v>147</v>
      </c>
      <c r="BM117" s="139" t="s">
        <v>1499</v>
      </c>
    </row>
    <row r="118" spans="2:65" s="1" customFormat="1" ht="27">
      <c r="B118" s="28"/>
      <c r="D118" s="141" t="s">
        <v>149</v>
      </c>
      <c r="F118" s="142" t="s">
        <v>1500</v>
      </c>
      <c r="L118" s="28"/>
      <c r="M118" s="143"/>
      <c r="T118" s="49"/>
      <c r="AT118" s="16" t="s">
        <v>149</v>
      </c>
      <c r="AU118" s="16" t="s">
        <v>79</v>
      </c>
    </row>
    <row r="119" spans="2:65" s="1" customFormat="1" ht="24" customHeight="1">
      <c r="B119" s="127"/>
      <c r="C119" s="128" t="s">
        <v>9</v>
      </c>
      <c r="D119" s="128" t="s">
        <v>143</v>
      </c>
      <c r="E119" s="129" t="s">
        <v>1501</v>
      </c>
      <c r="F119" s="130" t="s">
        <v>1502</v>
      </c>
      <c r="G119" s="131" t="s">
        <v>673</v>
      </c>
      <c r="H119" s="132"/>
      <c r="I119" s="133"/>
      <c r="J119" s="133">
        <f>ROUND(I119*H119,2)</f>
        <v>0</v>
      </c>
      <c r="K119" s="134"/>
      <c r="L119" s="28"/>
      <c r="M119" s="135" t="s">
        <v>3</v>
      </c>
      <c r="N119" s="136" t="s">
        <v>41</v>
      </c>
      <c r="O119" s="137">
        <v>0.68300000000000005</v>
      </c>
      <c r="P119" s="137">
        <f>O119*H119</f>
        <v>0</v>
      </c>
      <c r="Q119" s="137">
        <v>0</v>
      </c>
      <c r="R119" s="137">
        <f>Q119*H119</f>
        <v>0</v>
      </c>
      <c r="S119" s="137">
        <v>0</v>
      </c>
      <c r="T119" s="138">
        <f>S119*H119</f>
        <v>0</v>
      </c>
      <c r="AR119" s="139" t="s">
        <v>147</v>
      </c>
      <c r="AT119" s="139" t="s">
        <v>143</v>
      </c>
      <c r="AU119" s="139" t="s">
        <v>79</v>
      </c>
      <c r="AY119" s="16" t="s">
        <v>140</v>
      </c>
      <c r="BE119" s="140">
        <f>IF(N119="základní",J119,0)</f>
        <v>0</v>
      </c>
      <c r="BF119" s="140">
        <f>IF(N119="snížená",J119,0)</f>
        <v>0</v>
      </c>
      <c r="BG119" s="140">
        <f>IF(N119="zákl. přenesená",J119,0)</f>
        <v>0</v>
      </c>
      <c r="BH119" s="140">
        <f>IF(N119="sníž. přenesená",J119,0)</f>
        <v>0</v>
      </c>
      <c r="BI119" s="140">
        <f>IF(N119="nulová",J119,0)</f>
        <v>0</v>
      </c>
      <c r="BJ119" s="16" t="s">
        <v>77</v>
      </c>
      <c r="BK119" s="140">
        <f>ROUND(I119*H119,2)</f>
        <v>0</v>
      </c>
      <c r="BL119" s="16" t="s">
        <v>147</v>
      </c>
      <c r="BM119" s="139" t="s">
        <v>1503</v>
      </c>
    </row>
    <row r="120" spans="2:65" s="1" customFormat="1" ht="18">
      <c r="B120" s="28"/>
      <c r="D120" s="141" t="s">
        <v>149</v>
      </c>
      <c r="F120" s="142" t="s">
        <v>1504</v>
      </c>
      <c r="L120" s="28"/>
      <c r="M120" s="143"/>
      <c r="T120" s="49"/>
      <c r="AT120" s="16" t="s">
        <v>149</v>
      </c>
      <c r="AU120" s="16" t="s">
        <v>79</v>
      </c>
    </row>
    <row r="121" spans="2:65" s="1" customFormat="1" ht="16.5" customHeight="1">
      <c r="B121" s="127"/>
      <c r="C121" s="156" t="s">
        <v>221</v>
      </c>
      <c r="D121" s="156" t="s">
        <v>359</v>
      </c>
      <c r="E121" s="157" t="s">
        <v>1505</v>
      </c>
      <c r="F121" s="158" t="s">
        <v>1506</v>
      </c>
      <c r="G121" s="159" t="s">
        <v>673</v>
      </c>
      <c r="H121" s="160"/>
      <c r="I121" s="161"/>
      <c r="J121" s="161">
        <f>ROUND(I121*H121,2)</f>
        <v>0</v>
      </c>
      <c r="K121" s="162"/>
      <c r="L121" s="163"/>
      <c r="M121" s="164" t="s">
        <v>3</v>
      </c>
      <c r="N121" s="165" t="s">
        <v>41</v>
      </c>
      <c r="O121" s="137">
        <v>0</v>
      </c>
      <c r="P121" s="137">
        <f>O121*H121</f>
        <v>0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182</v>
      </c>
      <c r="AT121" s="139" t="s">
        <v>359</v>
      </c>
      <c r="AU121" s="139" t="s">
        <v>79</v>
      </c>
      <c r="AY121" s="16" t="s">
        <v>140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6" t="s">
        <v>77</v>
      </c>
      <c r="BK121" s="140">
        <f>ROUND(I121*H121,2)</f>
        <v>0</v>
      </c>
      <c r="BL121" s="16" t="s">
        <v>147</v>
      </c>
      <c r="BM121" s="139" t="s">
        <v>1507</v>
      </c>
    </row>
    <row r="122" spans="2:65" s="1" customFormat="1">
      <c r="B122" s="28"/>
      <c r="D122" s="141" t="s">
        <v>149</v>
      </c>
      <c r="F122" s="142" t="s">
        <v>1506</v>
      </c>
      <c r="L122" s="28"/>
      <c r="M122" s="143"/>
      <c r="T122" s="49"/>
      <c r="AT122" s="16" t="s">
        <v>149</v>
      </c>
      <c r="AU122" s="16" t="s">
        <v>79</v>
      </c>
    </row>
    <row r="123" spans="2:65" s="1" customFormat="1" ht="16.5" customHeight="1">
      <c r="B123" s="127"/>
      <c r="C123" s="156" t="s">
        <v>224</v>
      </c>
      <c r="D123" s="156" t="s">
        <v>359</v>
      </c>
      <c r="E123" s="157" t="s">
        <v>1508</v>
      </c>
      <c r="F123" s="158" t="s">
        <v>1509</v>
      </c>
      <c r="G123" s="159" t="s">
        <v>673</v>
      </c>
      <c r="H123" s="160"/>
      <c r="I123" s="161"/>
      <c r="J123" s="161">
        <f>ROUND(I123*H123,2)</f>
        <v>0</v>
      </c>
      <c r="K123" s="162"/>
      <c r="L123" s="163"/>
      <c r="M123" s="164" t="s">
        <v>3</v>
      </c>
      <c r="N123" s="165" t="s">
        <v>41</v>
      </c>
      <c r="O123" s="137">
        <v>0</v>
      </c>
      <c r="P123" s="137">
        <f>O123*H123</f>
        <v>0</v>
      </c>
      <c r="Q123" s="137">
        <v>0</v>
      </c>
      <c r="R123" s="137">
        <f>Q123*H123</f>
        <v>0</v>
      </c>
      <c r="S123" s="137">
        <v>0</v>
      </c>
      <c r="T123" s="138">
        <f>S123*H123</f>
        <v>0</v>
      </c>
      <c r="AR123" s="139" t="s">
        <v>182</v>
      </c>
      <c r="AT123" s="139" t="s">
        <v>359</v>
      </c>
      <c r="AU123" s="139" t="s">
        <v>79</v>
      </c>
      <c r="AY123" s="16" t="s">
        <v>140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6" t="s">
        <v>77</v>
      </c>
      <c r="BK123" s="140">
        <f>ROUND(I123*H123,2)</f>
        <v>0</v>
      </c>
      <c r="BL123" s="16" t="s">
        <v>147</v>
      </c>
      <c r="BM123" s="139" t="s">
        <v>1510</v>
      </c>
    </row>
    <row r="124" spans="2:65" s="1" customFormat="1">
      <c r="B124" s="28"/>
      <c r="D124" s="141" t="s">
        <v>149</v>
      </c>
      <c r="F124" s="142" t="s">
        <v>1509</v>
      </c>
      <c r="L124" s="28"/>
      <c r="M124" s="143"/>
      <c r="T124" s="49"/>
      <c r="AT124" s="16" t="s">
        <v>149</v>
      </c>
      <c r="AU124" s="16" t="s">
        <v>79</v>
      </c>
    </row>
    <row r="125" spans="2:65" s="1" customFormat="1" ht="16.5" customHeight="1">
      <c r="B125" s="127"/>
      <c r="C125" s="156" t="s">
        <v>228</v>
      </c>
      <c r="D125" s="156" t="s">
        <v>359</v>
      </c>
      <c r="E125" s="157" t="s">
        <v>1511</v>
      </c>
      <c r="F125" s="158" t="s">
        <v>1512</v>
      </c>
      <c r="G125" s="159" t="s">
        <v>673</v>
      </c>
      <c r="H125" s="160"/>
      <c r="I125" s="161"/>
      <c r="J125" s="161">
        <f>ROUND(I125*H125,2)</f>
        <v>0</v>
      </c>
      <c r="K125" s="162"/>
      <c r="L125" s="163"/>
      <c r="M125" s="164" t="s">
        <v>3</v>
      </c>
      <c r="N125" s="165" t="s">
        <v>41</v>
      </c>
      <c r="O125" s="137">
        <v>0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182</v>
      </c>
      <c r="AT125" s="139" t="s">
        <v>359</v>
      </c>
      <c r="AU125" s="139" t="s">
        <v>79</v>
      </c>
      <c r="AY125" s="16" t="s">
        <v>140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6" t="s">
        <v>77</v>
      </c>
      <c r="BK125" s="140">
        <f>ROUND(I125*H125,2)</f>
        <v>0</v>
      </c>
      <c r="BL125" s="16" t="s">
        <v>147</v>
      </c>
      <c r="BM125" s="139" t="s">
        <v>1513</v>
      </c>
    </row>
    <row r="126" spans="2:65" s="1" customFormat="1">
      <c r="B126" s="28"/>
      <c r="D126" s="141" t="s">
        <v>149</v>
      </c>
      <c r="F126" s="142" t="s">
        <v>1512</v>
      </c>
      <c r="L126" s="28"/>
      <c r="M126" s="143"/>
      <c r="T126" s="49"/>
      <c r="AT126" s="16" t="s">
        <v>149</v>
      </c>
      <c r="AU126" s="16" t="s">
        <v>79</v>
      </c>
    </row>
    <row r="127" spans="2:65" s="1" customFormat="1" ht="16.5" customHeight="1">
      <c r="B127" s="127"/>
      <c r="C127" s="156" t="s">
        <v>231</v>
      </c>
      <c r="D127" s="156" t="s">
        <v>359</v>
      </c>
      <c r="E127" s="157" t="s">
        <v>1514</v>
      </c>
      <c r="F127" s="158" t="s">
        <v>1515</v>
      </c>
      <c r="G127" s="159" t="s">
        <v>673</v>
      </c>
      <c r="H127" s="160"/>
      <c r="I127" s="161"/>
      <c r="J127" s="161">
        <f>ROUND(I127*H127,2)</f>
        <v>0</v>
      </c>
      <c r="K127" s="162"/>
      <c r="L127" s="163"/>
      <c r="M127" s="164" t="s">
        <v>3</v>
      </c>
      <c r="N127" s="165" t="s">
        <v>41</v>
      </c>
      <c r="O127" s="137">
        <v>0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182</v>
      </c>
      <c r="AT127" s="139" t="s">
        <v>359</v>
      </c>
      <c r="AU127" s="139" t="s">
        <v>79</v>
      </c>
      <c r="AY127" s="16" t="s">
        <v>140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6" t="s">
        <v>77</v>
      </c>
      <c r="BK127" s="140">
        <f>ROUND(I127*H127,2)</f>
        <v>0</v>
      </c>
      <c r="BL127" s="16" t="s">
        <v>147</v>
      </c>
      <c r="BM127" s="139" t="s">
        <v>1516</v>
      </c>
    </row>
    <row r="128" spans="2:65" s="1" customFormat="1">
      <c r="B128" s="28"/>
      <c r="D128" s="141" t="s">
        <v>149</v>
      </c>
      <c r="F128" s="142" t="s">
        <v>1515</v>
      </c>
      <c r="L128" s="28"/>
      <c r="M128" s="143"/>
      <c r="T128" s="49"/>
      <c r="AT128" s="16" t="s">
        <v>149</v>
      </c>
      <c r="AU128" s="16" t="s">
        <v>79</v>
      </c>
    </row>
    <row r="129" spans="2:65" s="1" customFormat="1" ht="24" customHeight="1">
      <c r="B129" s="127"/>
      <c r="C129" s="128" t="s">
        <v>234</v>
      </c>
      <c r="D129" s="128" t="s">
        <v>143</v>
      </c>
      <c r="E129" s="129" t="s">
        <v>1517</v>
      </c>
      <c r="F129" s="130" t="s">
        <v>1518</v>
      </c>
      <c r="G129" s="131" t="s">
        <v>673</v>
      </c>
      <c r="H129" s="132"/>
      <c r="I129" s="133"/>
      <c r="J129" s="133">
        <f>ROUND(I129*H129,2)</f>
        <v>0</v>
      </c>
      <c r="K129" s="134"/>
      <c r="L129" s="28"/>
      <c r="M129" s="135" t="s">
        <v>3</v>
      </c>
      <c r="N129" s="136" t="s">
        <v>41</v>
      </c>
      <c r="O129" s="137">
        <v>1.1319999999999999</v>
      </c>
      <c r="P129" s="137">
        <f>O129*H129</f>
        <v>0</v>
      </c>
      <c r="Q129" s="137">
        <v>1.0000000000000001E-5</v>
      </c>
      <c r="R129" s="137">
        <f>Q129*H129</f>
        <v>0</v>
      </c>
      <c r="S129" s="137">
        <v>0</v>
      </c>
      <c r="T129" s="138">
        <f>S129*H129</f>
        <v>0</v>
      </c>
      <c r="AR129" s="139" t="s">
        <v>147</v>
      </c>
      <c r="AT129" s="139" t="s">
        <v>143</v>
      </c>
      <c r="AU129" s="139" t="s">
        <v>79</v>
      </c>
      <c r="AY129" s="16" t="s">
        <v>140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6" t="s">
        <v>77</v>
      </c>
      <c r="BK129" s="140">
        <f>ROUND(I129*H129,2)</f>
        <v>0</v>
      </c>
      <c r="BL129" s="16" t="s">
        <v>147</v>
      </c>
      <c r="BM129" s="139" t="s">
        <v>1519</v>
      </c>
    </row>
    <row r="130" spans="2:65" s="1" customFormat="1" ht="18">
      <c r="B130" s="28"/>
      <c r="D130" s="141" t="s">
        <v>149</v>
      </c>
      <c r="F130" s="142" t="s">
        <v>1520</v>
      </c>
      <c r="L130" s="28"/>
      <c r="M130" s="143"/>
      <c r="T130" s="49"/>
      <c r="AT130" s="16" t="s">
        <v>149</v>
      </c>
      <c r="AU130" s="16" t="s">
        <v>79</v>
      </c>
    </row>
    <row r="131" spans="2:65" s="1" customFormat="1" ht="16.5" customHeight="1">
      <c r="B131" s="127"/>
      <c r="C131" s="156" t="s">
        <v>8</v>
      </c>
      <c r="D131" s="156" t="s">
        <v>359</v>
      </c>
      <c r="E131" s="157" t="s">
        <v>1521</v>
      </c>
      <c r="F131" s="158" t="s">
        <v>1522</v>
      </c>
      <c r="G131" s="159" t="s">
        <v>673</v>
      </c>
      <c r="H131" s="160"/>
      <c r="I131" s="161"/>
      <c r="J131" s="161">
        <f>ROUND(I131*H131,2)</f>
        <v>0</v>
      </c>
      <c r="K131" s="162"/>
      <c r="L131" s="163"/>
      <c r="M131" s="164" t="s">
        <v>3</v>
      </c>
      <c r="N131" s="165" t="s">
        <v>41</v>
      </c>
      <c r="O131" s="137">
        <v>0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182</v>
      </c>
      <c r="AT131" s="139" t="s">
        <v>359</v>
      </c>
      <c r="AU131" s="139" t="s">
        <v>79</v>
      </c>
      <c r="AY131" s="16" t="s">
        <v>140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6" t="s">
        <v>77</v>
      </c>
      <c r="BK131" s="140">
        <f>ROUND(I131*H131,2)</f>
        <v>0</v>
      </c>
      <c r="BL131" s="16" t="s">
        <v>147</v>
      </c>
      <c r="BM131" s="139" t="s">
        <v>1523</v>
      </c>
    </row>
    <row r="132" spans="2:65" s="1" customFormat="1">
      <c r="B132" s="28"/>
      <c r="D132" s="141" t="s">
        <v>149</v>
      </c>
      <c r="F132" s="142" t="s">
        <v>1522</v>
      </c>
      <c r="L132" s="28"/>
      <c r="M132" s="143"/>
      <c r="T132" s="49"/>
      <c r="AT132" s="16" t="s">
        <v>149</v>
      </c>
      <c r="AU132" s="16" t="s">
        <v>79</v>
      </c>
    </row>
    <row r="133" spans="2:65" s="1" customFormat="1" ht="24" customHeight="1">
      <c r="B133" s="127"/>
      <c r="C133" s="128" t="s">
        <v>239</v>
      </c>
      <c r="D133" s="128" t="s">
        <v>143</v>
      </c>
      <c r="E133" s="129" t="s">
        <v>1524</v>
      </c>
      <c r="F133" s="130" t="s">
        <v>1525</v>
      </c>
      <c r="G133" s="131" t="s">
        <v>673</v>
      </c>
      <c r="H133" s="132"/>
      <c r="I133" s="133"/>
      <c r="J133" s="133">
        <f>ROUND(I133*H133,2)</f>
        <v>0</v>
      </c>
      <c r="K133" s="134"/>
      <c r="L133" s="28"/>
      <c r="M133" s="135" t="s">
        <v>3</v>
      </c>
      <c r="N133" s="136" t="s">
        <v>41</v>
      </c>
      <c r="O133" s="137">
        <v>2.8660000000000001</v>
      </c>
      <c r="P133" s="137">
        <f>O133*H133</f>
        <v>0</v>
      </c>
      <c r="Q133" s="137">
        <v>2.9770000000000001E-2</v>
      </c>
      <c r="R133" s="137">
        <f>Q133*H133</f>
        <v>0</v>
      </c>
      <c r="S133" s="137">
        <v>0</v>
      </c>
      <c r="T133" s="138">
        <f>S133*H133</f>
        <v>0</v>
      </c>
      <c r="AR133" s="139" t="s">
        <v>147</v>
      </c>
      <c r="AT133" s="139" t="s">
        <v>143</v>
      </c>
      <c r="AU133" s="139" t="s">
        <v>79</v>
      </c>
      <c r="AY133" s="16" t="s">
        <v>140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6" t="s">
        <v>77</v>
      </c>
      <c r="BK133" s="140">
        <f>ROUND(I133*H133,2)</f>
        <v>0</v>
      </c>
      <c r="BL133" s="16" t="s">
        <v>147</v>
      </c>
      <c r="BM133" s="139" t="s">
        <v>1526</v>
      </c>
    </row>
    <row r="134" spans="2:65" s="1" customFormat="1" ht="27">
      <c r="B134" s="28"/>
      <c r="D134" s="141" t="s">
        <v>149</v>
      </c>
      <c r="F134" s="142" t="s">
        <v>1527</v>
      </c>
      <c r="L134" s="28"/>
      <c r="M134" s="143"/>
      <c r="T134" s="49"/>
      <c r="AT134" s="16" t="s">
        <v>149</v>
      </c>
      <c r="AU134" s="16" t="s">
        <v>79</v>
      </c>
    </row>
    <row r="135" spans="2:65" s="1" customFormat="1" ht="24" customHeight="1">
      <c r="B135" s="127"/>
      <c r="C135" s="128" t="s">
        <v>242</v>
      </c>
      <c r="D135" s="128" t="s">
        <v>143</v>
      </c>
      <c r="E135" s="129" t="s">
        <v>1528</v>
      </c>
      <c r="F135" s="130" t="s">
        <v>1529</v>
      </c>
      <c r="G135" s="131" t="s">
        <v>1530</v>
      </c>
      <c r="H135" s="132"/>
      <c r="I135" s="133"/>
      <c r="J135" s="133">
        <f>ROUND(I135*H135,2)</f>
        <v>0</v>
      </c>
      <c r="K135" s="134"/>
      <c r="L135" s="28"/>
      <c r="M135" s="135" t="s">
        <v>3</v>
      </c>
      <c r="N135" s="136" t="s">
        <v>41</v>
      </c>
      <c r="O135" s="137">
        <v>11.45</v>
      </c>
      <c r="P135" s="137">
        <f>O135*H135</f>
        <v>0</v>
      </c>
      <c r="Q135" s="137">
        <v>15.8881</v>
      </c>
      <c r="R135" s="137">
        <f>Q135*H135</f>
        <v>0</v>
      </c>
      <c r="S135" s="137">
        <v>0</v>
      </c>
      <c r="T135" s="138">
        <f>S135*H135</f>
        <v>0</v>
      </c>
      <c r="AR135" s="139" t="s">
        <v>147</v>
      </c>
      <c r="AT135" s="139" t="s">
        <v>143</v>
      </c>
      <c r="AU135" s="139" t="s">
        <v>79</v>
      </c>
      <c r="AY135" s="16" t="s">
        <v>140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6" t="s">
        <v>77</v>
      </c>
      <c r="BK135" s="140">
        <f>ROUND(I135*H135,2)</f>
        <v>0</v>
      </c>
      <c r="BL135" s="16" t="s">
        <v>147</v>
      </c>
      <c r="BM135" s="139" t="s">
        <v>1531</v>
      </c>
    </row>
    <row r="136" spans="2:65" s="1" customFormat="1" ht="27">
      <c r="B136" s="28"/>
      <c r="D136" s="141" t="s">
        <v>149</v>
      </c>
      <c r="F136" s="142" t="s">
        <v>1532</v>
      </c>
      <c r="L136" s="28"/>
      <c r="M136" s="143"/>
      <c r="T136" s="49"/>
      <c r="AT136" s="16" t="s">
        <v>149</v>
      </c>
      <c r="AU136" s="16" t="s">
        <v>79</v>
      </c>
    </row>
    <row r="137" spans="2:65" s="1" customFormat="1" ht="18">
      <c r="B137" s="28"/>
      <c r="D137" s="141" t="s">
        <v>529</v>
      </c>
      <c r="F137" s="166" t="s">
        <v>1533</v>
      </c>
      <c r="L137" s="28"/>
      <c r="M137" s="143"/>
      <c r="T137" s="49"/>
      <c r="AT137" s="16" t="s">
        <v>529</v>
      </c>
      <c r="AU137" s="16" t="s">
        <v>79</v>
      </c>
    </row>
    <row r="138" spans="2:65" s="11" customFormat="1" ht="22.9" customHeight="1">
      <c r="B138" s="116"/>
      <c r="D138" s="117" t="s">
        <v>69</v>
      </c>
      <c r="E138" s="125" t="s">
        <v>454</v>
      </c>
      <c r="F138" s="125" t="s">
        <v>455</v>
      </c>
      <c r="J138" s="126">
        <f>BK138</f>
        <v>0</v>
      </c>
      <c r="L138" s="116"/>
      <c r="M138" s="120"/>
      <c r="P138" s="121">
        <f>SUM(P139:P140)</f>
        <v>0</v>
      </c>
      <c r="R138" s="121">
        <f>SUM(R139:R140)</f>
        <v>0</v>
      </c>
      <c r="T138" s="122">
        <f>SUM(T139:T140)</f>
        <v>0</v>
      </c>
      <c r="AR138" s="117" t="s">
        <v>77</v>
      </c>
      <c r="AT138" s="123" t="s">
        <v>69</v>
      </c>
      <c r="AU138" s="123" t="s">
        <v>77</v>
      </c>
      <c r="AY138" s="117" t="s">
        <v>140</v>
      </c>
      <c r="BK138" s="124">
        <f>SUM(BK139:BK140)</f>
        <v>0</v>
      </c>
    </row>
    <row r="139" spans="2:65" s="1" customFormat="1" ht="24" customHeight="1">
      <c r="B139" s="127"/>
      <c r="C139" s="128" t="s">
        <v>246</v>
      </c>
      <c r="D139" s="128" t="s">
        <v>143</v>
      </c>
      <c r="E139" s="129" t="s">
        <v>1534</v>
      </c>
      <c r="F139" s="130" t="s">
        <v>1535</v>
      </c>
      <c r="G139" s="131" t="s">
        <v>372</v>
      </c>
      <c r="H139" s="132"/>
      <c r="I139" s="133"/>
      <c r="J139" s="133">
        <f>ROUND(I139*H139,2)</f>
        <v>0</v>
      </c>
      <c r="K139" s="134"/>
      <c r="L139" s="28"/>
      <c r="M139" s="135" t="s">
        <v>3</v>
      </c>
      <c r="N139" s="136" t="s">
        <v>41</v>
      </c>
      <c r="O139" s="137">
        <v>1.48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147</v>
      </c>
      <c r="AT139" s="139" t="s">
        <v>143</v>
      </c>
      <c r="AU139" s="139" t="s">
        <v>79</v>
      </c>
      <c r="AY139" s="16" t="s">
        <v>140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6" t="s">
        <v>77</v>
      </c>
      <c r="BK139" s="140">
        <f>ROUND(I139*H139,2)</f>
        <v>0</v>
      </c>
      <c r="BL139" s="16" t="s">
        <v>147</v>
      </c>
      <c r="BM139" s="139" t="s">
        <v>1536</v>
      </c>
    </row>
    <row r="140" spans="2:65" s="1" customFormat="1" ht="27">
      <c r="B140" s="28"/>
      <c r="D140" s="141" t="s">
        <v>149</v>
      </c>
      <c r="F140" s="142" t="s">
        <v>1537</v>
      </c>
      <c r="L140" s="28"/>
      <c r="M140" s="143"/>
      <c r="T140" s="49"/>
      <c r="AT140" s="16" t="s">
        <v>149</v>
      </c>
      <c r="AU140" s="16" t="s">
        <v>79</v>
      </c>
    </row>
    <row r="141" spans="2:65" s="11" customFormat="1" ht="25.9" customHeight="1">
      <c r="B141" s="116"/>
      <c r="D141" s="117" t="s">
        <v>69</v>
      </c>
      <c r="E141" s="118" t="s">
        <v>466</v>
      </c>
      <c r="F141" s="118" t="s">
        <v>467</v>
      </c>
      <c r="J141" s="119">
        <f>BK141</f>
        <v>0</v>
      </c>
      <c r="L141" s="116"/>
      <c r="M141" s="120"/>
      <c r="P141" s="121">
        <f>P142</f>
        <v>0</v>
      </c>
      <c r="R141" s="121">
        <f>R142</f>
        <v>0</v>
      </c>
      <c r="T141" s="122">
        <f>T142</f>
        <v>0</v>
      </c>
      <c r="AR141" s="117" t="s">
        <v>79</v>
      </c>
      <c r="AT141" s="123" t="s">
        <v>69</v>
      </c>
      <c r="AU141" s="123" t="s">
        <v>70</v>
      </c>
      <c r="AY141" s="117" t="s">
        <v>140</v>
      </c>
      <c r="BK141" s="124">
        <f>BK142</f>
        <v>0</v>
      </c>
    </row>
    <row r="142" spans="2:65" s="11" customFormat="1" ht="22.9" customHeight="1">
      <c r="B142" s="116"/>
      <c r="D142" s="117" t="s">
        <v>69</v>
      </c>
      <c r="E142" s="125" t="s">
        <v>1538</v>
      </c>
      <c r="F142" s="125" t="s">
        <v>1539</v>
      </c>
      <c r="J142" s="126">
        <f>BK142</f>
        <v>0</v>
      </c>
      <c r="L142" s="116"/>
      <c r="M142" s="120"/>
      <c r="P142" s="121">
        <f>SUM(P143:P146)</f>
        <v>0</v>
      </c>
      <c r="R142" s="121">
        <f>SUM(R143:R146)</f>
        <v>0</v>
      </c>
      <c r="T142" s="122">
        <f>SUM(T143:T146)</f>
        <v>0</v>
      </c>
      <c r="AR142" s="117" t="s">
        <v>79</v>
      </c>
      <c r="AT142" s="123" t="s">
        <v>69</v>
      </c>
      <c r="AU142" s="123" t="s">
        <v>77</v>
      </c>
      <c r="AY142" s="117" t="s">
        <v>140</v>
      </c>
      <c r="BK142" s="124">
        <f>SUM(BK143:BK146)</f>
        <v>0</v>
      </c>
    </row>
    <row r="143" spans="2:65" s="1" customFormat="1" ht="16.5" customHeight="1">
      <c r="B143" s="127"/>
      <c r="C143" s="128" t="s">
        <v>250</v>
      </c>
      <c r="D143" s="128" t="s">
        <v>143</v>
      </c>
      <c r="E143" s="129" t="s">
        <v>1540</v>
      </c>
      <c r="F143" s="130" t="s">
        <v>1541</v>
      </c>
      <c r="G143" s="131" t="s">
        <v>673</v>
      </c>
      <c r="H143" s="132"/>
      <c r="I143" s="133"/>
      <c r="J143" s="133">
        <f>ROUND(I143*H143,2)</f>
        <v>0</v>
      </c>
      <c r="K143" s="134"/>
      <c r="L143" s="28"/>
      <c r="M143" s="135" t="s">
        <v>3</v>
      </c>
      <c r="N143" s="136" t="s">
        <v>41</v>
      </c>
      <c r="O143" s="137">
        <v>0.66700000000000004</v>
      </c>
      <c r="P143" s="137">
        <f>O143*H143</f>
        <v>0</v>
      </c>
      <c r="Q143" s="137">
        <v>2.6519999999999998E-2</v>
      </c>
      <c r="R143" s="137">
        <f>Q143*H143</f>
        <v>0</v>
      </c>
      <c r="S143" s="137">
        <v>0</v>
      </c>
      <c r="T143" s="138">
        <f>S143*H143</f>
        <v>0</v>
      </c>
      <c r="AR143" s="139" t="s">
        <v>147</v>
      </c>
      <c r="AT143" s="139" t="s">
        <v>143</v>
      </c>
      <c r="AU143" s="139" t="s">
        <v>79</v>
      </c>
      <c r="AY143" s="16" t="s">
        <v>140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6" t="s">
        <v>77</v>
      </c>
      <c r="BK143" s="140">
        <f>ROUND(I143*H143,2)</f>
        <v>0</v>
      </c>
      <c r="BL143" s="16" t="s">
        <v>147</v>
      </c>
      <c r="BM143" s="139" t="s">
        <v>1542</v>
      </c>
    </row>
    <row r="144" spans="2:65" s="1" customFormat="1">
      <c r="B144" s="28"/>
      <c r="D144" s="141" t="s">
        <v>149</v>
      </c>
      <c r="F144" s="142" t="s">
        <v>1543</v>
      </c>
      <c r="L144" s="28"/>
      <c r="M144" s="143"/>
      <c r="T144" s="49"/>
      <c r="AT144" s="16" t="s">
        <v>149</v>
      </c>
      <c r="AU144" s="16" t="s">
        <v>79</v>
      </c>
    </row>
    <row r="145" spans="2:65" s="1" customFormat="1" ht="24" customHeight="1">
      <c r="B145" s="127"/>
      <c r="C145" s="128" t="s">
        <v>254</v>
      </c>
      <c r="D145" s="128" t="s">
        <v>143</v>
      </c>
      <c r="E145" s="129" t="s">
        <v>1544</v>
      </c>
      <c r="F145" s="130" t="s">
        <v>1545</v>
      </c>
      <c r="G145" s="131" t="s">
        <v>372</v>
      </c>
      <c r="H145" s="132"/>
      <c r="I145" s="133"/>
      <c r="J145" s="133">
        <f>ROUND(I145*H145,2)</f>
        <v>0</v>
      </c>
      <c r="K145" s="134"/>
      <c r="L145" s="28"/>
      <c r="M145" s="135" t="s">
        <v>3</v>
      </c>
      <c r="N145" s="136" t="s">
        <v>41</v>
      </c>
      <c r="O145" s="137">
        <v>1.47</v>
      </c>
      <c r="P145" s="137">
        <f>O145*H145</f>
        <v>0</v>
      </c>
      <c r="Q145" s="137">
        <v>0</v>
      </c>
      <c r="R145" s="137">
        <f>Q145*H145</f>
        <v>0</v>
      </c>
      <c r="S145" s="137">
        <v>0</v>
      </c>
      <c r="T145" s="138">
        <f>S145*H145</f>
        <v>0</v>
      </c>
      <c r="AR145" s="139" t="s">
        <v>221</v>
      </c>
      <c r="AT145" s="139" t="s">
        <v>143</v>
      </c>
      <c r="AU145" s="139" t="s">
        <v>79</v>
      </c>
      <c r="AY145" s="16" t="s">
        <v>140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6" t="s">
        <v>77</v>
      </c>
      <c r="BK145" s="140">
        <f>ROUND(I145*H145,2)</f>
        <v>0</v>
      </c>
      <c r="BL145" s="16" t="s">
        <v>221</v>
      </c>
      <c r="BM145" s="139" t="s">
        <v>1546</v>
      </c>
    </row>
    <row r="146" spans="2:65" s="1" customFormat="1" ht="27">
      <c r="B146" s="28"/>
      <c r="D146" s="141" t="s">
        <v>149</v>
      </c>
      <c r="F146" s="142" t="s">
        <v>1547</v>
      </c>
      <c r="L146" s="28"/>
      <c r="M146" s="170"/>
      <c r="N146" s="171"/>
      <c r="O146" s="171"/>
      <c r="P146" s="171"/>
      <c r="Q146" s="171"/>
      <c r="R146" s="171"/>
      <c r="S146" s="171"/>
      <c r="T146" s="172"/>
      <c r="AT146" s="16" t="s">
        <v>149</v>
      </c>
      <c r="AU146" s="16" t="s">
        <v>79</v>
      </c>
    </row>
    <row r="147" spans="2:65" s="1" customFormat="1" ht="7" customHeight="1">
      <c r="B147" s="37"/>
      <c r="C147" s="38"/>
      <c r="D147" s="38"/>
      <c r="E147" s="38"/>
      <c r="F147" s="38"/>
      <c r="G147" s="38"/>
      <c r="H147" s="38"/>
      <c r="I147" s="38"/>
      <c r="J147" s="38"/>
      <c r="K147" s="38"/>
      <c r="L147" s="28"/>
    </row>
  </sheetData>
  <autoFilter ref="C85:K146" xr:uid="{00000000-0009-0000-0000-000007000000}"/>
  <mergeCells count="8">
    <mergeCell ref="E76:H76"/>
    <mergeCell ref="E78:H78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22"/>
  <sheetViews>
    <sheetView showGridLines="0" topLeftCell="A60" workbookViewId="0">
      <selection activeCell="V92" sqref="V92"/>
    </sheetView>
  </sheetViews>
  <sheetFormatPr defaultRowHeight="10"/>
  <cols>
    <col min="1" max="1" width="8.33203125" customWidth="1"/>
    <col min="2" max="2" width="1.664062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" customWidth="1"/>
    <col min="8" max="8" width="11.44140625" customWidth="1"/>
    <col min="9" max="10" width="20.109375" customWidth="1"/>
    <col min="11" max="11" width="20.10937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62" t="s">
        <v>6</v>
      </c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6" t="s">
        <v>100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5" customHeight="1">
      <c r="B4" s="19"/>
      <c r="D4" s="20" t="s">
        <v>104</v>
      </c>
      <c r="L4" s="19"/>
      <c r="M4" s="86" t="s">
        <v>11</v>
      </c>
      <c r="AT4" s="16" t="s">
        <v>4</v>
      </c>
    </row>
    <row r="5" spans="2:46" ht="7" customHeight="1">
      <c r="B5" s="19"/>
      <c r="L5" s="19"/>
    </row>
    <row r="6" spans="2:46" ht="12" customHeight="1">
      <c r="B6" s="19"/>
      <c r="D6" s="25" t="s">
        <v>15</v>
      </c>
      <c r="L6" s="19"/>
    </row>
    <row r="7" spans="2:46" ht="16.5" customHeight="1">
      <c r="B7" s="19"/>
      <c r="E7" s="289" t="str">
        <f>'Rekapitulace stavby'!K6</f>
        <v>Rekonstrukce kaple sv. Ducha a Božího hrobu v Liběchově</v>
      </c>
      <c r="F7" s="290"/>
      <c r="G7" s="290"/>
      <c r="H7" s="290"/>
      <c r="L7" s="19"/>
    </row>
    <row r="8" spans="2:46" s="1" customFormat="1" ht="12" customHeight="1">
      <c r="B8" s="28"/>
      <c r="D8" s="25" t="s">
        <v>105</v>
      </c>
      <c r="L8" s="28"/>
    </row>
    <row r="9" spans="2:46" s="1" customFormat="1" ht="16.5" customHeight="1">
      <c r="B9" s="28"/>
      <c r="E9" s="278" t="s">
        <v>1548</v>
      </c>
      <c r="F9" s="291"/>
      <c r="G9" s="291"/>
      <c r="H9" s="29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17</v>
      </c>
      <c r="F11" s="23" t="s">
        <v>3</v>
      </c>
      <c r="I11" s="25" t="s">
        <v>18</v>
      </c>
      <c r="J11" s="23" t="s">
        <v>3</v>
      </c>
      <c r="L11" s="28"/>
    </row>
    <row r="12" spans="2:46" s="1" customFormat="1" ht="12" customHeight="1">
      <c r="B12" s="28"/>
      <c r="D12" s="25" t="s">
        <v>19</v>
      </c>
      <c r="F12" s="23" t="s">
        <v>20</v>
      </c>
      <c r="I12" s="25" t="s">
        <v>21</v>
      </c>
      <c r="J12" s="45">
        <f>'Rekapitulace stavby'!AN8</f>
        <v>45520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24</v>
      </c>
      <c r="L14" s="28"/>
    </row>
    <row r="15" spans="2:46" s="1" customFormat="1" ht="18" customHeight="1">
      <c r="B15" s="28"/>
      <c r="E15" s="23" t="s">
        <v>25</v>
      </c>
      <c r="I15" s="25" t="s">
        <v>26</v>
      </c>
      <c r="J15" s="23" t="s">
        <v>3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27</v>
      </c>
      <c r="I17" s="25" t="s">
        <v>23</v>
      </c>
      <c r="J17" s="23" t="s">
        <v>3</v>
      </c>
      <c r="L17" s="28"/>
    </row>
    <row r="18" spans="2:12" s="1" customFormat="1" ht="18" customHeight="1">
      <c r="B18" s="28"/>
      <c r="E18" s="23" t="s">
        <v>28</v>
      </c>
      <c r="I18" s="25" t="s">
        <v>26</v>
      </c>
      <c r="J18" s="23" t="s">
        <v>3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29</v>
      </c>
      <c r="I20" s="25" t="s">
        <v>23</v>
      </c>
      <c r="J20" s="23" t="s">
        <v>30</v>
      </c>
      <c r="L20" s="28"/>
    </row>
    <row r="21" spans="2:12" s="1" customFormat="1" ht="18" customHeight="1">
      <c r="B21" s="28"/>
      <c r="E21" s="23" t="s">
        <v>31</v>
      </c>
      <c r="I21" s="25" t="s">
        <v>26</v>
      </c>
      <c r="J21" s="23" t="s">
        <v>3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33</v>
      </c>
      <c r="I23" s="25" t="s">
        <v>23</v>
      </c>
      <c r="J23" s="23" t="s">
        <v>3</v>
      </c>
      <c r="L23" s="28"/>
    </row>
    <row r="24" spans="2:12" s="1" customFormat="1" ht="18" customHeight="1">
      <c r="B24" s="28"/>
      <c r="E24" s="23" t="s">
        <v>28</v>
      </c>
      <c r="I24" s="25" t="s">
        <v>26</v>
      </c>
      <c r="J24" s="23" t="s">
        <v>3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34</v>
      </c>
      <c r="L26" s="28"/>
    </row>
    <row r="27" spans="2:12" s="7" customFormat="1" ht="16.5" customHeight="1">
      <c r="B27" s="87"/>
      <c r="E27" s="263" t="s">
        <v>3</v>
      </c>
      <c r="F27" s="263"/>
      <c r="G27" s="263"/>
      <c r="H27" s="263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46"/>
      <c r="E29" s="46"/>
      <c r="F29" s="46"/>
      <c r="G29" s="46"/>
      <c r="H29" s="46"/>
      <c r="I29" s="46"/>
      <c r="J29" s="46"/>
      <c r="K29" s="46"/>
      <c r="L29" s="28"/>
    </row>
    <row r="30" spans="2:12" s="1" customFormat="1" ht="25.4" customHeight="1">
      <c r="B30" s="28"/>
      <c r="D30" s="88" t="s">
        <v>36</v>
      </c>
      <c r="J30" s="59">
        <f>ROUND(J80, 2)</f>
        <v>0</v>
      </c>
      <c r="L30" s="28"/>
    </row>
    <row r="31" spans="2:12" s="1" customFormat="1" ht="7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14.5" customHeight="1">
      <c r="B32" s="28"/>
      <c r="F32" s="31" t="s">
        <v>38</v>
      </c>
      <c r="I32" s="31" t="s">
        <v>37</v>
      </c>
      <c r="J32" s="31" t="s">
        <v>39</v>
      </c>
      <c r="L32" s="28"/>
    </row>
    <row r="33" spans="2:12" s="1" customFormat="1" ht="14.5" customHeight="1">
      <c r="B33" s="28"/>
      <c r="D33" s="48" t="s">
        <v>40</v>
      </c>
      <c r="E33" s="25" t="s">
        <v>41</v>
      </c>
      <c r="F33" s="79">
        <f>ROUND((SUM(BE80:BE121)),  2)</f>
        <v>0</v>
      </c>
      <c r="I33" s="89">
        <v>0.21</v>
      </c>
      <c r="J33" s="79">
        <f>ROUND(((SUM(BE80:BE121))*I33),  2)</f>
        <v>0</v>
      </c>
      <c r="L33" s="28"/>
    </row>
    <row r="34" spans="2:12" s="1" customFormat="1" ht="14.5" customHeight="1">
      <c r="B34" s="28"/>
      <c r="E34" s="25" t="s">
        <v>42</v>
      </c>
      <c r="F34" s="79">
        <f>ROUND((SUM(BF80:BF121)),  2)</f>
        <v>0</v>
      </c>
      <c r="I34" s="89">
        <v>0.15</v>
      </c>
      <c r="J34" s="79">
        <f>ROUND(((SUM(BF80:BF121))*I34),  2)</f>
        <v>0</v>
      </c>
      <c r="L34" s="28"/>
    </row>
    <row r="35" spans="2:12" s="1" customFormat="1" ht="14.5" hidden="1" customHeight="1">
      <c r="B35" s="28"/>
      <c r="E35" s="25" t="s">
        <v>43</v>
      </c>
      <c r="F35" s="79">
        <f>ROUND((SUM(BG80:BG121)),  2)</f>
        <v>0</v>
      </c>
      <c r="I35" s="89">
        <v>0.21</v>
      </c>
      <c r="J35" s="79">
        <f>0</f>
        <v>0</v>
      </c>
      <c r="L35" s="28"/>
    </row>
    <row r="36" spans="2:12" s="1" customFormat="1" ht="14.5" hidden="1" customHeight="1">
      <c r="B36" s="28"/>
      <c r="E36" s="25" t="s">
        <v>44</v>
      </c>
      <c r="F36" s="79">
        <f>ROUND((SUM(BH80:BH121)),  2)</f>
        <v>0</v>
      </c>
      <c r="I36" s="89">
        <v>0.15</v>
      </c>
      <c r="J36" s="79">
        <f>0</f>
        <v>0</v>
      </c>
      <c r="L36" s="28"/>
    </row>
    <row r="37" spans="2:12" s="1" customFormat="1" ht="14.5" hidden="1" customHeight="1">
      <c r="B37" s="28"/>
      <c r="E37" s="25" t="s">
        <v>45</v>
      </c>
      <c r="F37" s="79">
        <f>ROUND((SUM(BI80:BI121)),  2)</f>
        <v>0</v>
      </c>
      <c r="I37" s="89">
        <v>0</v>
      </c>
      <c r="J37" s="79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0"/>
      <c r="D39" s="91" t="s">
        <v>46</v>
      </c>
      <c r="E39" s="50"/>
      <c r="F39" s="50"/>
      <c r="G39" s="92" t="s">
        <v>47</v>
      </c>
      <c r="H39" s="93" t="s">
        <v>48</v>
      </c>
      <c r="I39" s="50"/>
      <c r="J39" s="94">
        <f>SUM(J30:J37)</f>
        <v>0</v>
      </c>
      <c r="K39" s="95"/>
      <c r="L39" s="28"/>
    </row>
    <row r="40" spans="2:12" s="1" customFormat="1" ht="14.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28"/>
    </row>
    <row r="44" spans="2:12" s="1" customFormat="1" ht="7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28"/>
    </row>
    <row r="45" spans="2:12" s="1" customFormat="1" ht="25" customHeight="1">
      <c r="B45" s="28"/>
      <c r="C45" s="20" t="s">
        <v>107</v>
      </c>
      <c r="L45" s="28"/>
    </row>
    <row r="46" spans="2:12" s="1" customFormat="1" ht="7" customHeight="1">
      <c r="B46" s="28"/>
      <c r="L46" s="28"/>
    </row>
    <row r="47" spans="2:12" s="1" customFormat="1" ht="12" customHeight="1">
      <c r="B47" s="28"/>
      <c r="C47" s="25" t="s">
        <v>15</v>
      </c>
      <c r="L47" s="28"/>
    </row>
    <row r="48" spans="2:12" s="1" customFormat="1" ht="16.5" customHeight="1">
      <c r="B48" s="28"/>
      <c r="E48" s="289" t="str">
        <f>E7</f>
        <v>Rekonstrukce kaple sv. Ducha a Božího hrobu v Liběchově</v>
      </c>
      <c r="F48" s="290"/>
      <c r="G48" s="290"/>
      <c r="H48" s="290"/>
      <c r="L48" s="28"/>
    </row>
    <row r="49" spans="2:47" s="1" customFormat="1" ht="12" customHeight="1">
      <c r="B49" s="28"/>
      <c r="C49" s="25" t="s">
        <v>105</v>
      </c>
      <c r="L49" s="28"/>
    </row>
    <row r="50" spans="2:47" s="1" customFormat="1" ht="16.5" customHeight="1">
      <c r="B50" s="28"/>
      <c r="E50" s="278" t="str">
        <f>E9</f>
        <v>05 - Přípojka elektro</v>
      </c>
      <c r="F50" s="291"/>
      <c r="G50" s="291"/>
      <c r="H50" s="291"/>
      <c r="L50" s="28"/>
    </row>
    <row r="51" spans="2:47" s="1" customFormat="1" ht="7" customHeight="1">
      <c r="B51" s="28"/>
      <c r="L51" s="28"/>
    </row>
    <row r="52" spans="2:47" s="1" customFormat="1" ht="12" customHeight="1">
      <c r="B52" s="28"/>
      <c r="C52" s="25" t="s">
        <v>19</v>
      </c>
      <c r="F52" s="23" t="str">
        <f>F12</f>
        <v xml:space="preserve">Obec Liběchov </v>
      </c>
      <c r="I52" s="25" t="s">
        <v>21</v>
      </c>
      <c r="J52" s="45">
        <f>IF(J12="","",J12)</f>
        <v>45520</v>
      </c>
      <c r="L52" s="28"/>
    </row>
    <row r="53" spans="2:47" s="1" customFormat="1" ht="7" customHeight="1">
      <c r="B53" s="28"/>
      <c r="L53" s="28"/>
    </row>
    <row r="54" spans="2:47" s="1" customFormat="1" ht="43.15" customHeight="1">
      <c r="B54" s="28"/>
      <c r="C54" s="25" t="s">
        <v>22</v>
      </c>
      <c r="F54" s="23" t="str">
        <f>E15</f>
        <v>Město Liběchov, Rumburská 53, 277 21 Liběchov</v>
      </c>
      <c r="I54" s="25" t="s">
        <v>29</v>
      </c>
      <c r="J54" s="26" t="str">
        <f>E21</f>
        <v>DigiTry Art Technologies s.r.o., V Jámě 699/1, Pra</v>
      </c>
      <c r="L54" s="28"/>
    </row>
    <row r="55" spans="2:47" s="1" customFormat="1" ht="15.25" customHeight="1">
      <c r="B55" s="28"/>
      <c r="C55" s="25" t="s">
        <v>27</v>
      </c>
      <c r="F55" s="23" t="str">
        <f>IF(E18="","",E18)</f>
        <v xml:space="preserve"> </v>
      </c>
      <c r="I55" s="25" t="s">
        <v>33</v>
      </c>
      <c r="J55" s="26" t="str">
        <f>E24</f>
        <v xml:space="preserve"> </v>
      </c>
      <c r="L55" s="28"/>
    </row>
    <row r="56" spans="2:47" s="1" customFormat="1" ht="10.4" customHeight="1">
      <c r="B56" s="28"/>
      <c r="L56" s="28"/>
    </row>
    <row r="57" spans="2:47" s="1" customFormat="1" ht="29.25" customHeight="1">
      <c r="B57" s="28"/>
      <c r="C57" s="96" t="s">
        <v>108</v>
      </c>
      <c r="D57" s="90"/>
      <c r="E57" s="90"/>
      <c r="F57" s="90"/>
      <c r="G57" s="90"/>
      <c r="H57" s="90"/>
      <c r="I57" s="90"/>
      <c r="J57" s="97" t="s">
        <v>109</v>
      </c>
      <c r="K57" s="90"/>
      <c r="L57" s="28"/>
    </row>
    <row r="58" spans="2:47" s="1" customFormat="1" ht="10.4" customHeight="1">
      <c r="B58" s="28"/>
      <c r="L58" s="28"/>
    </row>
    <row r="59" spans="2:47" s="1" customFormat="1" ht="22.9" customHeight="1">
      <c r="B59" s="28"/>
      <c r="C59" s="98" t="s">
        <v>68</v>
      </c>
      <c r="J59" s="59">
        <f>J80</f>
        <v>0</v>
      </c>
      <c r="L59" s="28"/>
      <c r="AU59" s="16" t="s">
        <v>110</v>
      </c>
    </row>
    <row r="60" spans="2:47" s="8" customFormat="1" ht="25" customHeight="1">
      <c r="B60" s="99"/>
      <c r="D60" s="100" t="s">
        <v>1549</v>
      </c>
      <c r="E60" s="101"/>
      <c r="F60" s="101"/>
      <c r="G60" s="101"/>
      <c r="H60" s="101"/>
      <c r="I60" s="101"/>
      <c r="J60" s="102">
        <f>J81</f>
        <v>0</v>
      </c>
      <c r="L60" s="99"/>
    </row>
    <row r="61" spans="2:47" s="1" customFormat="1" ht="21.75" customHeight="1">
      <c r="B61" s="28"/>
      <c r="L61" s="28"/>
    </row>
    <row r="62" spans="2:47" s="1" customFormat="1" ht="7" customHeight="1"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28"/>
    </row>
    <row r="66" spans="2:63" s="1" customFormat="1" ht="7" customHeight="1"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28"/>
    </row>
    <row r="67" spans="2:63" s="1" customFormat="1" ht="25" customHeight="1">
      <c r="B67" s="28"/>
      <c r="C67" s="20" t="s">
        <v>125</v>
      </c>
      <c r="L67" s="28"/>
    </row>
    <row r="68" spans="2:63" s="1" customFormat="1" ht="7" customHeight="1">
      <c r="B68" s="28"/>
      <c r="L68" s="28"/>
    </row>
    <row r="69" spans="2:63" s="1" customFormat="1" ht="12" customHeight="1">
      <c r="B69" s="28"/>
      <c r="C69" s="25" t="s">
        <v>15</v>
      </c>
      <c r="L69" s="28"/>
    </row>
    <row r="70" spans="2:63" s="1" customFormat="1" ht="16.5" customHeight="1">
      <c r="B70" s="28"/>
      <c r="E70" s="289" t="str">
        <f>E7</f>
        <v>Rekonstrukce kaple sv. Ducha a Božího hrobu v Liběchově</v>
      </c>
      <c r="F70" s="290"/>
      <c r="G70" s="290"/>
      <c r="H70" s="290"/>
      <c r="L70" s="28"/>
    </row>
    <row r="71" spans="2:63" s="1" customFormat="1" ht="12" customHeight="1">
      <c r="B71" s="28"/>
      <c r="C71" s="25" t="s">
        <v>105</v>
      </c>
      <c r="L71" s="28"/>
    </row>
    <row r="72" spans="2:63" s="1" customFormat="1" ht="16.5" customHeight="1">
      <c r="B72" s="28"/>
      <c r="E72" s="278" t="str">
        <f>E9</f>
        <v>05 - Přípojka elektro</v>
      </c>
      <c r="F72" s="291"/>
      <c r="G72" s="291"/>
      <c r="H72" s="291"/>
      <c r="L72" s="28"/>
    </row>
    <row r="73" spans="2:63" s="1" customFormat="1" ht="7" customHeight="1">
      <c r="B73" s="28"/>
      <c r="L73" s="28"/>
    </row>
    <row r="74" spans="2:63" s="1" customFormat="1" ht="12" customHeight="1">
      <c r="B74" s="28"/>
      <c r="C74" s="25" t="s">
        <v>19</v>
      </c>
      <c r="F74" s="23" t="str">
        <f>F12</f>
        <v xml:space="preserve">Obec Liběchov </v>
      </c>
      <c r="I74" s="25" t="s">
        <v>21</v>
      </c>
      <c r="J74" s="45">
        <f>IF(J12="","",J12)</f>
        <v>45520</v>
      </c>
      <c r="L74" s="28"/>
    </row>
    <row r="75" spans="2:63" s="1" customFormat="1" ht="7" customHeight="1">
      <c r="B75" s="28"/>
      <c r="L75" s="28"/>
    </row>
    <row r="76" spans="2:63" s="1" customFormat="1" ht="43.15" customHeight="1">
      <c r="B76" s="28"/>
      <c r="C76" s="25" t="s">
        <v>22</v>
      </c>
      <c r="F76" s="23" t="str">
        <f>E15</f>
        <v>Město Liběchov, Rumburská 53, 277 21 Liběchov</v>
      </c>
      <c r="I76" s="25" t="s">
        <v>29</v>
      </c>
      <c r="J76" s="26" t="str">
        <f>E21</f>
        <v>DigiTry Art Technologies s.r.o., V Jámě 699/1, Pra</v>
      </c>
      <c r="L76" s="28"/>
    </row>
    <row r="77" spans="2:63" s="1" customFormat="1" ht="15.25" customHeight="1">
      <c r="B77" s="28"/>
      <c r="C77" s="25" t="s">
        <v>27</v>
      </c>
      <c r="F77" s="23" t="str">
        <f>IF(E18="","",E18)</f>
        <v xml:space="preserve"> </v>
      </c>
      <c r="I77" s="25" t="s">
        <v>33</v>
      </c>
      <c r="J77" s="26" t="str">
        <f>E24</f>
        <v xml:space="preserve"> </v>
      </c>
      <c r="L77" s="28"/>
    </row>
    <row r="78" spans="2:63" s="1" customFormat="1" ht="10.4" customHeight="1">
      <c r="B78" s="28"/>
      <c r="L78" s="28"/>
    </row>
    <row r="79" spans="2:63" s="10" customFormat="1" ht="29.25" customHeight="1">
      <c r="B79" s="107"/>
      <c r="C79" s="108" t="s">
        <v>126</v>
      </c>
      <c r="D79" s="109" t="s">
        <v>55</v>
      </c>
      <c r="E79" s="109" t="s">
        <v>51</v>
      </c>
      <c r="F79" s="109" t="s">
        <v>52</v>
      </c>
      <c r="G79" s="109" t="s">
        <v>127</v>
      </c>
      <c r="H79" s="109" t="s">
        <v>128</v>
      </c>
      <c r="I79" s="109" t="s">
        <v>129</v>
      </c>
      <c r="J79" s="110" t="s">
        <v>109</v>
      </c>
      <c r="K79" s="111" t="s">
        <v>130</v>
      </c>
      <c r="L79" s="107"/>
      <c r="M79" s="52" t="s">
        <v>3</v>
      </c>
      <c r="N79" s="53" t="s">
        <v>40</v>
      </c>
      <c r="O79" s="53" t="s">
        <v>131</v>
      </c>
      <c r="P79" s="53" t="s">
        <v>132</v>
      </c>
      <c r="Q79" s="53" t="s">
        <v>133</v>
      </c>
      <c r="R79" s="53" t="s">
        <v>134</v>
      </c>
      <c r="S79" s="53" t="s">
        <v>135</v>
      </c>
      <c r="T79" s="54" t="s">
        <v>136</v>
      </c>
    </row>
    <row r="80" spans="2:63" s="1" customFormat="1" ht="22.9" customHeight="1">
      <c r="B80" s="28"/>
      <c r="C80" s="57" t="s">
        <v>137</v>
      </c>
      <c r="J80" s="112">
        <f>BK80</f>
        <v>0</v>
      </c>
      <c r="L80" s="28"/>
      <c r="M80" s="55"/>
      <c r="N80" s="46"/>
      <c r="O80" s="46"/>
      <c r="P80" s="113">
        <f>P81</f>
        <v>0</v>
      </c>
      <c r="Q80" s="46"/>
      <c r="R80" s="113">
        <f>R81</f>
        <v>0</v>
      </c>
      <c r="S80" s="46"/>
      <c r="T80" s="114">
        <f>T81</f>
        <v>0</v>
      </c>
      <c r="AT80" s="16" t="s">
        <v>69</v>
      </c>
      <c r="AU80" s="16" t="s">
        <v>110</v>
      </c>
      <c r="BK80" s="115">
        <f>BK81</f>
        <v>0</v>
      </c>
    </row>
    <row r="81" spans="2:65" s="11" customFormat="1" ht="25.9" customHeight="1">
      <c r="B81" s="116"/>
      <c r="D81" s="117" t="s">
        <v>69</v>
      </c>
      <c r="E81" s="118" t="s">
        <v>1550</v>
      </c>
      <c r="F81" s="118" t="s">
        <v>1551</v>
      </c>
      <c r="J81" s="119">
        <f>BK81</f>
        <v>0</v>
      </c>
      <c r="L81" s="116"/>
      <c r="M81" s="120"/>
      <c r="P81" s="121">
        <f>SUM(P82:P121)</f>
        <v>0</v>
      </c>
      <c r="R81" s="121">
        <f>SUM(R82:R121)</f>
        <v>0</v>
      </c>
      <c r="T81" s="122">
        <f>SUM(T82:T121)</f>
        <v>0</v>
      </c>
      <c r="AR81" s="117" t="s">
        <v>77</v>
      </c>
      <c r="AT81" s="123" t="s">
        <v>69</v>
      </c>
      <c r="AU81" s="123" t="s">
        <v>70</v>
      </c>
      <c r="AY81" s="117" t="s">
        <v>140</v>
      </c>
      <c r="BK81" s="124">
        <f>SUM(BK82:BK121)</f>
        <v>0</v>
      </c>
    </row>
    <row r="82" spans="2:65" s="1" customFormat="1" ht="24" customHeight="1">
      <c r="B82" s="127"/>
      <c r="C82" s="128" t="s">
        <v>77</v>
      </c>
      <c r="D82" s="128" t="s">
        <v>143</v>
      </c>
      <c r="E82" s="129" t="s">
        <v>1552</v>
      </c>
      <c r="F82" s="130" t="s">
        <v>1553</v>
      </c>
      <c r="G82" s="131" t="s">
        <v>350</v>
      </c>
      <c r="H82" s="132"/>
      <c r="I82" s="133"/>
      <c r="J82" s="133">
        <f>ROUND(I82*H82,2)</f>
        <v>0</v>
      </c>
      <c r="K82" s="134"/>
      <c r="L82" s="28"/>
      <c r="M82" s="135" t="s">
        <v>3</v>
      </c>
      <c r="N82" s="136" t="s">
        <v>41</v>
      </c>
      <c r="O82" s="137">
        <v>0</v>
      </c>
      <c r="P82" s="137">
        <f>O82*H82</f>
        <v>0</v>
      </c>
      <c r="Q82" s="137">
        <v>0</v>
      </c>
      <c r="R82" s="137">
        <f>Q82*H82</f>
        <v>0</v>
      </c>
      <c r="S82" s="137">
        <v>0</v>
      </c>
      <c r="T82" s="138">
        <f>S82*H82</f>
        <v>0</v>
      </c>
      <c r="AR82" s="139" t="s">
        <v>147</v>
      </c>
      <c r="AT82" s="139" t="s">
        <v>143</v>
      </c>
      <c r="AU82" s="139" t="s">
        <v>77</v>
      </c>
      <c r="AY82" s="16" t="s">
        <v>140</v>
      </c>
      <c r="BE82" s="140">
        <f>IF(N82="základní",J82,0)</f>
        <v>0</v>
      </c>
      <c r="BF82" s="140">
        <f>IF(N82="snížená",J82,0)</f>
        <v>0</v>
      </c>
      <c r="BG82" s="140">
        <f>IF(N82="zákl. přenesená",J82,0)</f>
        <v>0</v>
      </c>
      <c r="BH82" s="140">
        <f>IF(N82="sníž. přenesená",J82,0)</f>
        <v>0</v>
      </c>
      <c r="BI82" s="140">
        <f>IF(N82="nulová",J82,0)</f>
        <v>0</v>
      </c>
      <c r="BJ82" s="16" t="s">
        <v>77</v>
      </c>
      <c r="BK82" s="140">
        <f>ROUND(I82*H82,2)</f>
        <v>0</v>
      </c>
      <c r="BL82" s="16" t="s">
        <v>147</v>
      </c>
      <c r="BM82" s="139" t="s">
        <v>1554</v>
      </c>
    </row>
    <row r="83" spans="2:65" s="1" customFormat="1" ht="18">
      <c r="B83" s="28"/>
      <c r="D83" s="141" t="s">
        <v>149</v>
      </c>
      <c r="F83" s="142" t="s">
        <v>1553</v>
      </c>
      <c r="L83" s="28"/>
      <c r="M83" s="143"/>
      <c r="T83" s="49"/>
      <c r="AT83" s="16" t="s">
        <v>149</v>
      </c>
      <c r="AU83" s="16" t="s">
        <v>77</v>
      </c>
    </row>
    <row r="84" spans="2:65" s="1" customFormat="1" ht="24" customHeight="1">
      <c r="B84" s="127"/>
      <c r="C84" s="128" t="s">
        <v>79</v>
      </c>
      <c r="D84" s="128" t="s">
        <v>143</v>
      </c>
      <c r="E84" s="129" t="s">
        <v>1555</v>
      </c>
      <c r="F84" s="130" t="s">
        <v>1553</v>
      </c>
      <c r="G84" s="131" t="s">
        <v>350</v>
      </c>
      <c r="H84" s="132"/>
      <c r="I84" s="133"/>
      <c r="J84" s="133">
        <f>ROUND(I84*H84,2)</f>
        <v>0</v>
      </c>
      <c r="K84" s="134"/>
      <c r="L84" s="28"/>
      <c r="M84" s="135" t="s">
        <v>3</v>
      </c>
      <c r="N84" s="136" t="s">
        <v>41</v>
      </c>
      <c r="O84" s="137">
        <v>0</v>
      </c>
      <c r="P84" s="137">
        <f>O84*H84</f>
        <v>0</v>
      </c>
      <c r="Q84" s="137">
        <v>0</v>
      </c>
      <c r="R84" s="137">
        <f>Q84*H84</f>
        <v>0</v>
      </c>
      <c r="S84" s="137">
        <v>0</v>
      </c>
      <c r="T84" s="138">
        <f>S84*H84</f>
        <v>0</v>
      </c>
      <c r="AR84" s="139" t="s">
        <v>147</v>
      </c>
      <c r="AT84" s="139" t="s">
        <v>143</v>
      </c>
      <c r="AU84" s="139" t="s">
        <v>77</v>
      </c>
      <c r="AY84" s="16" t="s">
        <v>140</v>
      </c>
      <c r="BE84" s="140">
        <f>IF(N84="základní",J84,0)</f>
        <v>0</v>
      </c>
      <c r="BF84" s="140">
        <f>IF(N84="snížená",J84,0)</f>
        <v>0</v>
      </c>
      <c r="BG84" s="140">
        <f>IF(N84="zákl. přenesená",J84,0)</f>
        <v>0</v>
      </c>
      <c r="BH84" s="140">
        <f>IF(N84="sníž. přenesená",J84,0)</f>
        <v>0</v>
      </c>
      <c r="BI84" s="140">
        <f>IF(N84="nulová",J84,0)</f>
        <v>0</v>
      </c>
      <c r="BJ84" s="16" t="s">
        <v>77</v>
      </c>
      <c r="BK84" s="140">
        <f>ROUND(I84*H84,2)</f>
        <v>0</v>
      </c>
      <c r="BL84" s="16" t="s">
        <v>147</v>
      </c>
      <c r="BM84" s="139" t="s">
        <v>1556</v>
      </c>
    </row>
    <row r="85" spans="2:65" s="1" customFormat="1" ht="18">
      <c r="B85" s="28"/>
      <c r="D85" s="141" t="s">
        <v>149</v>
      </c>
      <c r="F85" s="142" t="s">
        <v>1553</v>
      </c>
      <c r="L85" s="28"/>
      <c r="M85" s="143"/>
      <c r="T85" s="49"/>
      <c r="AT85" s="16" t="s">
        <v>149</v>
      </c>
      <c r="AU85" s="16" t="s">
        <v>77</v>
      </c>
    </row>
    <row r="86" spans="2:65" s="1" customFormat="1" ht="24" customHeight="1">
      <c r="B86" s="127"/>
      <c r="C86" s="128" t="s">
        <v>141</v>
      </c>
      <c r="D86" s="128" t="s">
        <v>143</v>
      </c>
      <c r="E86" s="129" t="s">
        <v>1557</v>
      </c>
      <c r="F86" s="130" t="s">
        <v>1558</v>
      </c>
      <c r="G86" s="131" t="s">
        <v>219</v>
      </c>
      <c r="H86" s="132"/>
      <c r="I86" s="133"/>
      <c r="J86" s="133">
        <f>ROUND(I86*H86,2)</f>
        <v>0</v>
      </c>
      <c r="K86" s="134"/>
      <c r="L86" s="28"/>
      <c r="M86" s="135" t="s">
        <v>3</v>
      </c>
      <c r="N86" s="136" t="s">
        <v>41</v>
      </c>
      <c r="O86" s="137">
        <v>0</v>
      </c>
      <c r="P86" s="137">
        <f>O86*H86</f>
        <v>0</v>
      </c>
      <c r="Q86" s="137">
        <v>0</v>
      </c>
      <c r="R86" s="137">
        <f>Q86*H86</f>
        <v>0</v>
      </c>
      <c r="S86" s="137">
        <v>0</v>
      </c>
      <c r="T86" s="138">
        <f>S86*H86</f>
        <v>0</v>
      </c>
      <c r="AR86" s="139" t="s">
        <v>147</v>
      </c>
      <c r="AT86" s="139" t="s">
        <v>143</v>
      </c>
      <c r="AU86" s="139" t="s">
        <v>77</v>
      </c>
      <c r="AY86" s="16" t="s">
        <v>140</v>
      </c>
      <c r="BE86" s="140">
        <f>IF(N86="základní",J86,0)</f>
        <v>0</v>
      </c>
      <c r="BF86" s="140">
        <f>IF(N86="snížená",J86,0)</f>
        <v>0</v>
      </c>
      <c r="BG86" s="140">
        <f>IF(N86="zákl. přenesená",J86,0)</f>
        <v>0</v>
      </c>
      <c r="BH86" s="140">
        <f>IF(N86="sníž. přenesená",J86,0)</f>
        <v>0</v>
      </c>
      <c r="BI86" s="140">
        <f>IF(N86="nulová",J86,0)</f>
        <v>0</v>
      </c>
      <c r="BJ86" s="16" t="s">
        <v>77</v>
      </c>
      <c r="BK86" s="140">
        <f>ROUND(I86*H86,2)</f>
        <v>0</v>
      </c>
      <c r="BL86" s="16" t="s">
        <v>147</v>
      </c>
      <c r="BM86" s="139" t="s">
        <v>1559</v>
      </c>
    </row>
    <row r="87" spans="2:65" s="1" customFormat="1" ht="18">
      <c r="B87" s="28"/>
      <c r="D87" s="141" t="s">
        <v>149</v>
      </c>
      <c r="F87" s="142" t="s">
        <v>1558</v>
      </c>
      <c r="L87" s="28"/>
      <c r="M87" s="143"/>
      <c r="T87" s="49"/>
      <c r="AT87" s="16" t="s">
        <v>149</v>
      </c>
      <c r="AU87" s="16" t="s">
        <v>77</v>
      </c>
    </row>
    <row r="88" spans="2:65" s="1" customFormat="1" ht="16.5" customHeight="1">
      <c r="B88" s="127"/>
      <c r="C88" s="128" t="s">
        <v>147</v>
      </c>
      <c r="D88" s="128" t="s">
        <v>143</v>
      </c>
      <c r="E88" s="129" t="s">
        <v>1560</v>
      </c>
      <c r="F88" s="130" t="s">
        <v>1561</v>
      </c>
      <c r="G88" s="131" t="s">
        <v>219</v>
      </c>
      <c r="H88" s="132"/>
      <c r="I88" s="133"/>
      <c r="J88" s="133">
        <f>ROUND(I88*H88,2)</f>
        <v>0</v>
      </c>
      <c r="K88" s="134"/>
      <c r="L88" s="28"/>
      <c r="M88" s="135" t="s">
        <v>3</v>
      </c>
      <c r="N88" s="136" t="s">
        <v>41</v>
      </c>
      <c r="O88" s="137">
        <v>0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147</v>
      </c>
      <c r="AT88" s="139" t="s">
        <v>143</v>
      </c>
      <c r="AU88" s="139" t="s">
        <v>77</v>
      </c>
      <c r="AY88" s="16" t="s">
        <v>140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6" t="s">
        <v>77</v>
      </c>
      <c r="BK88" s="140">
        <f>ROUND(I88*H88,2)</f>
        <v>0</v>
      </c>
      <c r="BL88" s="16" t="s">
        <v>147</v>
      </c>
      <c r="BM88" s="139" t="s">
        <v>1562</v>
      </c>
    </row>
    <row r="89" spans="2:65" s="1" customFormat="1">
      <c r="B89" s="28"/>
      <c r="D89" s="141" t="s">
        <v>149</v>
      </c>
      <c r="F89" s="142" t="s">
        <v>1561</v>
      </c>
      <c r="L89" s="28"/>
      <c r="M89" s="143"/>
      <c r="T89" s="49"/>
      <c r="AT89" s="16" t="s">
        <v>149</v>
      </c>
      <c r="AU89" s="16" t="s">
        <v>77</v>
      </c>
    </row>
    <row r="90" spans="2:65" s="1" customFormat="1" ht="16.5" customHeight="1">
      <c r="B90" s="127"/>
      <c r="C90" s="128" t="s">
        <v>167</v>
      </c>
      <c r="D90" s="128" t="s">
        <v>143</v>
      </c>
      <c r="E90" s="129" t="s">
        <v>1563</v>
      </c>
      <c r="F90" s="130" t="s">
        <v>1564</v>
      </c>
      <c r="G90" s="131" t="s">
        <v>1565</v>
      </c>
      <c r="H90" s="132"/>
      <c r="I90" s="133"/>
      <c r="J90" s="133">
        <f>ROUND(I90*H90,2)</f>
        <v>0</v>
      </c>
      <c r="K90" s="134"/>
      <c r="L90" s="28"/>
      <c r="M90" s="135" t="s">
        <v>3</v>
      </c>
      <c r="N90" s="136" t="s">
        <v>41</v>
      </c>
      <c r="O90" s="137">
        <v>0</v>
      </c>
      <c r="P90" s="137">
        <f>O90*H90</f>
        <v>0</v>
      </c>
      <c r="Q90" s="137">
        <v>0</v>
      </c>
      <c r="R90" s="137">
        <f>Q90*H90</f>
        <v>0</v>
      </c>
      <c r="S90" s="137">
        <v>0</v>
      </c>
      <c r="T90" s="138">
        <f>S90*H90</f>
        <v>0</v>
      </c>
      <c r="AR90" s="139" t="s">
        <v>147</v>
      </c>
      <c r="AT90" s="139" t="s">
        <v>143</v>
      </c>
      <c r="AU90" s="139" t="s">
        <v>77</v>
      </c>
      <c r="AY90" s="16" t="s">
        <v>140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6" t="s">
        <v>77</v>
      </c>
      <c r="BK90" s="140">
        <f>ROUND(I90*H90,2)</f>
        <v>0</v>
      </c>
      <c r="BL90" s="16" t="s">
        <v>147</v>
      </c>
      <c r="BM90" s="139" t="s">
        <v>1566</v>
      </c>
    </row>
    <row r="91" spans="2:65" s="1" customFormat="1">
      <c r="B91" s="28"/>
      <c r="D91" s="141" t="s">
        <v>149</v>
      </c>
      <c r="F91" s="142" t="s">
        <v>1564</v>
      </c>
      <c r="L91" s="28"/>
      <c r="M91" s="143"/>
      <c r="T91" s="49"/>
      <c r="AT91" s="16" t="s">
        <v>149</v>
      </c>
      <c r="AU91" s="16" t="s">
        <v>77</v>
      </c>
    </row>
    <row r="92" spans="2:65" s="1" customFormat="1" ht="48" customHeight="1">
      <c r="B92" s="127"/>
      <c r="C92" s="128" t="s">
        <v>165</v>
      </c>
      <c r="D92" s="128" t="s">
        <v>143</v>
      </c>
      <c r="E92" s="129" t="s">
        <v>1567</v>
      </c>
      <c r="F92" s="130" t="s">
        <v>1568</v>
      </c>
      <c r="G92" s="131" t="s">
        <v>219</v>
      </c>
      <c r="H92" s="132"/>
      <c r="I92" s="133"/>
      <c r="J92" s="133">
        <f>ROUND(I92*H92,2)</f>
        <v>0</v>
      </c>
      <c r="K92" s="134"/>
      <c r="L92" s="28"/>
      <c r="M92" s="135" t="s">
        <v>3</v>
      </c>
      <c r="N92" s="136" t="s">
        <v>41</v>
      </c>
      <c r="O92" s="137">
        <v>0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147</v>
      </c>
      <c r="AT92" s="139" t="s">
        <v>143</v>
      </c>
      <c r="AU92" s="139" t="s">
        <v>77</v>
      </c>
      <c r="AY92" s="16" t="s">
        <v>140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6" t="s">
        <v>77</v>
      </c>
      <c r="BK92" s="140">
        <f>ROUND(I92*H92,2)</f>
        <v>0</v>
      </c>
      <c r="BL92" s="16" t="s">
        <v>147</v>
      </c>
      <c r="BM92" s="139" t="s">
        <v>1569</v>
      </c>
    </row>
    <row r="93" spans="2:65" s="1" customFormat="1" ht="27">
      <c r="B93" s="28"/>
      <c r="D93" s="141" t="s">
        <v>149</v>
      </c>
      <c r="F93" s="142" t="s">
        <v>1568</v>
      </c>
      <c r="L93" s="28"/>
      <c r="M93" s="143"/>
      <c r="T93" s="49"/>
      <c r="AT93" s="16" t="s">
        <v>149</v>
      </c>
      <c r="AU93" s="16" t="s">
        <v>77</v>
      </c>
    </row>
    <row r="94" spans="2:65" s="1" customFormat="1" ht="16.5" customHeight="1">
      <c r="B94" s="127"/>
      <c r="C94" s="128" t="s">
        <v>179</v>
      </c>
      <c r="D94" s="128" t="s">
        <v>143</v>
      </c>
      <c r="E94" s="129" t="s">
        <v>1570</v>
      </c>
      <c r="F94" s="130" t="s">
        <v>1571</v>
      </c>
      <c r="G94" s="131" t="s">
        <v>1565</v>
      </c>
      <c r="H94" s="132"/>
      <c r="I94" s="133"/>
      <c r="J94" s="133">
        <f>ROUND(I94*H94,2)</f>
        <v>0</v>
      </c>
      <c r="K94" s="134"/>
      <c r="L94" s="28"/>
      <c r="M94" s="135" t="s">
        <v>3</v>
      </c>
      <c r="N94" s="136" t="s">
        <v>41</v>
      </c>
      <c r="O94" s="137">
        <v>0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147</v>
      </c>
      <c r="AT94" s="139" t="s">
        <v>143</v>
      </c>
      <c r="AU94" s="139" t="s">
        <v>77</v>
      </c>
      <c r="AY94" s="16" t="s">
        <v>140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6" t="s">
        <v>77</v>
      </c>
      <c r="BK94" s="140">
        <f>ROUND(I94*H94,2)</f>
        <v>0</v>
      </c>
      <c r="BL94" s="16" t="s">
        <v>147</v>
      </c>
      <c r="BM94" s="139" t="s">
        <v>1572</v>
      </c>
    </row>
    <row r="95" spans="2:65" s="1" customFormat="1">
      <c r="B95" s="28"/>
      <c r="D95" s="141" t="s">
        <v>149</v>
      </c>
      <c r="F95" s="142" t="s">
        <v>1571</v>
      </c>
      <c r="L95" s="28"/>
      <c r="M95" s="143"/>
      <c r="T95" s="49"/>
      <c r="AT95" s="16" t="s">
        <v>149</v>
      </c>
      <c r="AU95" s="16" t="s">
        <v>77</v>
      </c>
    </row>
    <row r="96" spans="2:65" s="1" customFormat="1" ht="16.5" customHeight="1">
      <c r="B96" s="127"/>
      <c r="C96" s="128" t="s">
        <v>182</v>
      </c>
      <c r="D96" s="128" t="s">
        <v>143</v>
      </c>
      <c r="E96" s="129" t="s">
        <v>1573</v>
      </c>
      <c r="F96" s="130" t="s">
        <v>1574</v>
      </c>
      <c r="G96" s="131" t="s">
        <v>673</v>
      </c>
      <c r="H96" s="132"/>
      <c r="I96" s="133"/>
      <c r="J96" s="133">
        <f>ROUND(I96*H96,2)</f>
        <v>0</v>
      </c>
      <c r="K96" s="134"/>
      <c r="L96" s="28"/>
      <c r="M96" s="135" t="s">
        <v>3</v>
      </c>
      <c r="N96" s="136" t="s">
        <v>41</v>
      </c>
      <c r="O96" s="137">
        <v>0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147</v>
      </c>
      <c r="AT96" s="139" t="s">
        <v>143</v>
      </c>
      <c r="AU96" s="139" t="s">
        <v>77</v>
      </c>
      <c r="AY96" s="16" t="s">
        <v>140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6" t="s">
        <v>77</v>
      </c>
      <c r="BK96" s="140">
        <f>ROUND(I96*H96,2)</f>
        <v>0</v>
      </c>
      <c r="BL96" s="16" t="s">
        <v>147</v>
      </c>
      <c r="BM96" s="139" t="s">
        <v>1575</v>
      </c>
    </row>
    <row r="97" spans="2:65" s="1" customFormat="1">
      <c r="B97" s="28"/>
      <c r="D97" s="141" t="s">
        <v>149</v>
      </c>
      <c r="F97" s="142" t="s">
        <v>1574</v>
      </c>
      <c r="L97" s="28"/>
      <c r="M97" s="143"/>
      <c r="T97" s="49"/>
      <c r="AT97" s="16" t="s">
        <v>149</v>
      </c>
      <c r="AU97" s="16" t="s">
        <v>77</v>
      </c>
    </row>
    <row r="98" spans="2:65" s="1" customFormat="1" ht="16.5" customHeight="1">
      <c r="B98" s="127"/>
      <c r="C98" s="128" t="s">
        <v>188</v>
      </c>
      <c r="D98" s="128" t="s">
        <v>143</v>
      </c>
      <c r="E98" s="129" t="s">
        <v>1576</v>
      </c>
      <c r="F98" s="130" t="s">
        <v>1577</v>
      </c>
      <c r="G98" s="131" t="s">
        <v>1565</v>
      </c>
      <c r="H98" s="132"/>
      <c r="I98" s="133"/>
      <c r="J98" s="133">
        <f>ROUND(I98*H98,2)</f>
        <v>0</v>
      </c>
      <c r="K98" s="134"/>
      <c r="L98" s="28"/>
      <c r="M98" s="135" t="s">
        <v>3</v>
      </c>
      <c r="N98" s="136" t="s">
        <v>41</v>
      </c>
      <c r="O98" s="137">
        <v>0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147</v>
      </c>
      <c r="AT98" s="139" t="s">
        <v>143</v>
      </c>
      <c r="AU98" s="139" t="s">
        <v>77</v>
      </c>
      <c r="AY98" s="16" t="s">
        <v>140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6" t="s">
        <v>77</v>
      </c>
      <c r="BK98" s="140">
        <f>ROUND(I98*H98,2)</f>
        <v>0</v>
      </c>
      <c r="BL98" s="16" t="s">
        <v>147</v>
      </c>
      <c r="BM98" s="139" t="s">
        <v>1578</v>
      </c>
    </row>
    <row r="99" spans="2:65" s="1" customFormat="1">
      <c r="B99" s="28"/>
      <c r="D99" s="141" t="s">
        <v>149</v>
      </c>
      <c r="F99" s="142" t="s">
        <v>1577</v>
      </c>
      <c r="L99" s="28"/>
      <c r="M99" s="143"/>
      <c r="T99" s="49"/>
      <c r="AT99" s="16" t="s">
        <v>149</v>
      </c>
      <c r="AU99" s="16" t="s">
        <v>77</v>
      </c>
    </row>
    <row r="100" spans="2:65" s="1" customFormat="1" ht="16.5" customHeight="1">
      <c r="B100" s="127"/>
      <c r="C100" s="128" t="s">
        <v>192</v>
      </c>
      <c r="D100" s="128" t="s">
        <v>143</v>
      </c>
      <c r="E100" s="129" t="s">
        <v>1579</v>
      </c>
      <c r="F100" s="130" t="s">
        <v>1580</v>
      </c>
      <c r="G100" s="131" t="s">
        <v>1565</v>
      </c>
      <c r="H100" s="132"/>
      <c r="I100" s="133"/>
      <c r="J100" s="133">
        <f>ROUND(I100*H100,2)</f>
        <v>0</v>
      </c>
      <c r="K100" s="134"/>
      <c r="L100" s="28"/>
      <c r="M100" s="135" t="s">
        <v>3</v>
      </c>
      <c r="N100" s="136" t="s">
        <v>41</v>
      </c>
      <c r="O100" s="137">
        <v>0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147</v>
      </c>
      <c r="AT100" s="139" t="s">
        <v>143</v>
      </c>
      <c r="AU100" s="139" t="s">
        <v>77</v>
      </c>
      <c r="AY100" s="16" t="s">
        <v>140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6" t="s">
        <v>77</v>
      </c>
      <c r="BK100" s="140">
        <f>ROUND(I100*H100,2)</f>
        <v>0</v>
      </c>
      <c r="BL100" s="16" t="s">
        <v>147</v>
      </c>
      <c r="BM100" s="139" t="s">
        <v>1581</v>
      </c>
    </row>
    <row r="101" spans="2:65" s="1" customFormat="1">
      <c r="B101" s="28"/>
      <c r="D101" s="141" t="s">
        <v>149</v>
      </c>
      <c r="F101" s="142" t="s">
        <v>1580</v>
      </c>
      <c r="L101" s="28"/>
      <c r="M101" s="143"/>
      <c r="T101" s="49"/>
      <c r="AT101" s="16" t="s">
        <v>149</v>
      </c>
      <c r="AU101" s="16" t="s">
        <v>77</v>
      </c>
    </row>
    <row r="102" spans="2:65" s="1" customFormat="1" ht="24" customHeight="1">
      <c r="B102" s="127"/>
      <c r="C102" s="128" t="s">
        <v>197</v>
      </c>
      <c r="D102" s="128" t="s">
        <v>143</v>
      </c>
      <c r="E102" s="129" t="s">
        <v>1582</v>
      </c>
      <c r="F102" s="130" t="s">
        <v>1583</v>
      </c>
      <c r="G102" s="131" t="s">
        <v>1584</v>
      </c>
      <c r="H102" s="132"/>
      <c r="I102" s="133"/>
      <c r="J102" s="133">
        <f>ROUND(I102*H102,2)</f>
        <v>0</v>
      </c>
      <c r="K102" s="134"/>
      <c r="L102" s="28"/>
      <c r="M102" s="135" t="s">
        <v>3</v>
      </c>
      <c r="N102" s="136" t="s">
        <v>41</v>
      </c>
      <c r="O102" s="137">
        <v>0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147</v>
      </c>
      <c r="AT102" s="139" t="s">
        <v>143</v>
      </c>
      <c r="AU102" s="139" t="s">
        <v>77</v>
      </c>
      <c r="AY102" s="16" t="s">
        <v>140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6" t="s">
        <v>77</v>
      </c>
      <c r="BK102" s="140">
        <f>ROUND(I102*H102,2)</f>
        <v>0</v>
      </c>
      <c r="BL102" s="16" t="s">
        <v>147</v>
      </c>
      <c r="BM102" s="139" t="s">
        <v>1585</v>
      </c>
    </row>
    <row r="103" spans="2:65" s="1" customFormat="1" ht="18">
      <c r="B103" s="28"/>
      <c r="D103" s="141" t="s">
        <v>149</v>
      </c>
      <c r="F103" s="142" t="s">
        <v>1583</v>
      </c>
      <c r="L103" s="28"/>
      <c r="M103" s="143"/>
      <c r="T103" s="49"/>
      <c r="AT103" s="16" t="s">
        <v>149</v>
      </c>
      <c r="AU103" s="16" t="s">
        <v>77</v>
      </c>
    </row>
    <row r="104" spans="2:65" s="1" customFormat="1" ht="16.5" customHeight="1">
      <c r="B104" s="127"/>
      <c r="C104" s="128" t="s">
        <v>202</v>
      </c>
      <c r="D104" s="128" t="s">
        <v>143</v>
      </c>
      <c r="E104" s="129" t="s">
        <v>1586</v>
      </c>
      <c r="F104" s="130" t="s">
        <v>1587</v>
      </c>
      <c r="G104" s="131" t="s">
        <v>673</v>
      </c>
      <c r="H104" s="132"/>
      <c r="I104" s="133"/>
      <c r="J104" s="133">
        <f>ROUND(I104*H104,2)</f>
        <v>0</v>
      </c>
      <c r="K104" s="134"/>
      <c r="L104" s="28"/>
      <c r="M104" s="135" t="s">
        <v>3</v>
      </c>
      <c r="N104" s="136" t="s">
        <v>41</v>
      </c>
      <c r="O104" s="137">
        <v>0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147</v>
      </c>
      <c r="AT104" s="139" t="s">
        <v>143</v>
      </c>
      <c r="AU104" s="139" t="s">
        <v>77</v>
      </c>
      <c r="AY104" s="16" t="s">
        <v>140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6" t="s">
        <v>77</v>
      </c>
      <c r="BK104" s="140">
        <f>ROUND(I104*H104,2)</f>
        <v>0</v>
      </c>
      <c r="BL104" s="16" t="s">
        <v>147</v>
      </c>
      <c r="BM104" s="139" t="s">
        <v>1588</v>
      </c>
    </row>
    <row r="105" spans="2:65" s="1" customFormat="1">
      <c r="B105" s="28"/>
      <c r="D105" s="141" t="s">
        <v>149</v>
      </c>
      <c r="F105" s="142" t="s">
        <v>1587</v>
      </c>
      <c r="L105" s="28"/>
      <c r="M105" s="143"/>
      <c r="T105" s="49"/>
      <c r="AT105" s="16" t="s">
        <v>149</v>
      </c>
      <c r="AU105" s="16" t="s">
        <v>77</v>
      </c>
    </row>
    <row r="106" spans="2:65" s="1" customFormat="1" ht="36" customHeight="1">
      <c r="B106" s="127"/>
      <c r="C106" s="128" t="s">
        <v>207</v>
      </c>
      <c r="D106" s="128" t="s">
        <v>143</v>
      </c>
      <c r="E106" s="129" t="s">
        <v>1589</v>
      </c>
      <c r="F106" s="130" t="s">
        <v>1590</v>
      </c>
      <c r="G106" s="131" t="s">
        <v>1591</v>
      </c>
      <c r="H106" s="132"/>
      <c r="I106" s="133"/>
      <c r="J106" s="133">
        <f>ROUND(I106*H106,2)</f>
        <v>0</v>
      </c>
      <c r="K106" s="134"/>
      <c r="L106" s="28"/>
      <c r="M106" s="135" t="s">
        <v>3</v>
      </c>
      <c r="N106" s="136" t="s">
        <v>41</v>
      </c>
      <c r="O106" s="137">
        <v>0</v>
      </c>
      <c r="P106" s="137">
        <f>O106*H106</f>
        <v>0</v>
      </c>
      <c r="Q106" s="137">
        <v>0</v>
      </c>
      <c r="R106" s="137">
        <f>Q106*H106</f>
        <v>0</v>
      </c>
      <c r="S106" s="137">
        <v>0</v>
      </c>
      <c r="T106" s="138">
        <f>S106*H106</f>
        <v>0</v>
      </c>
      <c r="AR106" s="139" t="s">
        <v>147</v>
      </c>
      <c r="AT106" s="139" t="s">
        <v>143</v>
      </c>
      <c r="AU106" s="139" t="s">
        <v>77</v>
      </c>
      <c r="AY106" s="16" t="s">
        <v>140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6" t="s">
        <v>77</v>
      </c>
      <c r="BK106" s="140">
        <f>ROUND(I106*H106,2)</f>
        <v>0</v>
      </c>
      <c r="BL106" s="16" t="s">
        <v>147</v>
      </c>
      <c r="BM106" s="139" t="s">
        <v>1592</v>
      </c>
    </row>
    <row r="107" spans="2:65" s="1" customFormat="1" ht="18">
      <c r="B107" s="28"/>
      <c r="D107" s="141" t="s">
        <v>149</v>
      </c>
      <c r="F107" s="142" t="s">
        <v>1590</v>
      </c>
      <c r="L107" s="28"/>
      <c r="M107" s="143"/>
      <c r="T107" s="49"/>
      <c r="AT107" s="16" t="s">
        <v>149</v>
      </c>
      <c r="AU107" s="16" t="s">
        <v>77</v>
      </c>
    </row>
    <row r="108" spans="2:65" s="1" customFormat="1" ht="16.5" customHeight="1">
      <c r="B108" s="127"/>
      <c r="C108" s="128" t="s">
        <v>212</v>
      </c>
      <c r="D108" s="128" t="s">
        <v>143</v>
      </c>
      <c r="E108" s="129" t="s">
        <v>1593</v>
      </c>
      <c r="F108" s="130" t="s">
        <v>1594</v>
      </c>
      <c r="G108" s="131" t="s">
        <v>156</v>
      </c>
      <c r="H108" s="132"/>
      <c r="I108" s="133"/>
      <c r="J108" s="133">
        <f>ROUND(I108*H108,2)</f>
        <v>0</v>
      </c>
      <c r="K108" s="134"/>
      <c r="L108" s="28"/>
      <c r="M108" s="135" t="s">
        <v>3</v>
      </c>
      <c r="N108" s="136" t="s">
        <v>41</v>
      </c>
      <c r="O108" s="137">
        <v>0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147</v>
      </c>
      <c r="AT108" s="139" t="s">
        <v>143</v>
      </c>
      <c r="AU108" s="139" t="s">
        <v>77</v>
      </c>
      <c r="AY108" s="16" t="s">
        <v>140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6" t="s">
        <v>77</v>
      </c>
      <c r="BK108" s="140">
        <f>ROUND(I108*H108,2)</f>
        <v>0</v>
      </c>
      <c r="BL108" s="16" t="s">
        <v>147</v>
      </c>
      <c r="BM108" s="139" t="s">
        <v>1595</v>
      </c>
    </row>
    <row r="109" spans="2:65" s="1" customFormat="1">
      <c r="B109" s="28"/>
      <c r="D109" s="141" t="s">
        <v>149</v>
      </c>
      <c r="F109" s="142" t="s">
        <v>1594</v>
      </c>
      <c r="L109" s="28"/>
      <c r="M109" s="143"/>
      <c r="T109" s="49"/>
      <c r="AT109" s="16" t="s">
        <v>149</v>
      </c>
      <c r="AU109" s="16" t="s">
        <v>77</v>
      </c>
    </row>
    <row r="110" spans="2:65" s="1" customFormat="1" ht="16.5" customHeight="1">
      <c r="B110" s="127"/>
      <c r="C110" s="128" t="s">
        <v>9</v>
      </c>
      <c r="D110" s="128" t="s">
        <v>143</v>
      </c>
      <c r="E110" s="129" t="s">
        <v>1596</v>
      </c>
      <c r="F110" s="130" t="s">
        <v>1597</v>
      </c>
      <c r="G110" s="131" t="s">
        <v>1565</v>
      </c>
      <c r="H110" s="132"/>
      <c r="I110" s="133"/>
      <c r="J110" s="133">
        <f>ROUND(I110*H110,2)</f>
        <v>0</v>
      </c>
      <c r="K110" s="134"/>
      <c r="L110" s="28"/>
      <c r="M110" s="135" t="s">
        <v>3</v>
      </c>
      <c r="N110" s="136" t="s">
        <v>41</v>
      </c>
      <c r="O110" s="137">
        <v>0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147</v>
      </c>
      <c r="AT110" s="139" t="s">
        <v>143</v>
      </c>
      <c r="AU110" s="139" t="s">
        <v>77</v>
      </c>
      <c r="AY110" s="16" t="s">
        <v>140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6" t="s">
        <v>77</v>
      </c>
      <c r="BK110" s="140">
        <f>ROUND(I110*H110,2)</f>
        <v>0</v>
      </c>
      <c r="BL110" s="16" t="s">
        <v>147</v>
      </c>
      <c r="BM110" s="139" t="s">
        <v>1598</v>
      </c>
    </row>
    <row r="111" spans="2:65" s="1" customFormat="1">
      <c r="B111" s="28"/>
      <c r="D111" s="141" t="s">
        <v>149</v>
      </c>
      <c r="F111" s="142" t="s">
        <v>1597</v>
      </c>
      <c r="L111" s="28"/>
      <c r="M111" s="143"/>
      <c r="T111" s="49"/>
      <c r="AT111" s="16" t="s">
        <v>149</v>
      </c>
      <c r="AU111" s="16" t="s">
        <v>77</v>
      </c>
    </row>
    <row r="112" spans="2:65" s="1" customFormat="1" ht="16.5" customHeight="1">
      <c r="B112" s="127"/>
      <c r="C112" s="128" t="s">
        <v>221</v>
      </c>
      <c r="D112" s="128" t="s">
        <v>143</v>
      </c>
      <c r="E112" s="129" t="s">
        <v>1599</v>
      </c>
      <c r="F112" s="130" t="s">
        <v>1600</v>
      </c>
      <c r="G112" s="131" t="s">
        <v>1565</v>
      </c>
      <c r="H112" s="132"/>
      <c r="I112" s="133"/>
      <c r="J112" s="133">
        <f>ROUND(I112*H112,2)</f>
        <v>0</v>
      </c>
      <c r="K112" s="134"/>
      <c r="L112" s="28"/>
      <c r="M112" s="135" t="s">
        <v>3</v>
      </c>
      <c r="N112" s="136" t="s">
        <v>41</v>
      </c>
      <c r="O112" s="137">
        <v>0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147</v>
      </c>
      <c r="AT112" s="139" t="s">
        <v>143</v>
      </c>
      <c r="AU112" s="139" t="s">
        <v>77</v>
      </c>
      <c r="AY112" s="16" t="s">
        <v>140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6" t="s">
        <v>77</v>
      </c>
      <c r="BK112" s="140">
        <f>ROUND(I112*H112,2)</f>
        <v>0</v>
      </c>
      <c r="BL112" s="16" t="s">
        <v>147</v>
      </c>
      <c r="BM112" s="139" t="s">
        <v>1601</v>
      </c>
    </row>
    <row r="113" spans="2:65" s="1" customFormat="1">
      <c r="B113" s="28"/>
      <c r="D113" s="141" t="s">
        <v>149</v>
      </c>
      <c r="F113" s="142" t="s">
        <v>1600</v>
      </c>
      <c r="L113" s="28"/>
      <c r="M113" s="143"/>
      <c r="T113" s="49"/>
      <c r="AT113" s="16" t="s">
        <v>149</v>
      </c>
      <c r="AU113" s="16" t="s">
        <v>77</v>
      </c>
    </row>
    <row r="114" spans="2:65" s="1" customFormat="1" ht="16.5" customHeight="1">
      <c r="B114" s="127"/>
      <c r="C114" s="128" t="s">
        <v>224</v>
      </c>
      <c r="D114" s="128" t="s">
        <v>143</v>
      </c>
      <c r="E114" s="129" t="s">
        <v>1602</v>
      </c>
      <c r="F114" s="130" t="s">
        <v>1603</v>
      </c>
      <c r="G114" s="131" t="s">
        <v>1591</v>
      </c>
      <c r="H114" s="132"/>
      <c r="I114" s="133"/>
      <c r="J114" s="133">
        <f>ROUND(I114*H114,2)</f>
        <v>0</v>
      </c>
      <c r="K114" s="134"/>
      <c r="L114" s="28"/>
      <c r="M114" s="135" t="s">
        <v>3</v>
      </c>
      <c r="N114" s="136" t="s">
        <v>41</v>
      </c>
      <c r="O114" s="137">
        <v>0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147</v>
      </c>
      <c r="AT114" s="139" t="s">
        <v>143</v>
      </c>
      <c r="AU114" s="139" t="s">
        <v>77</v>
      </c>
      <c r="AY114" s="16" t="s">
        <v>140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6" t="s">
        <v>77</v>
      </c>
      <c r="BK114" s="140">
        <f>ROUND(I114*H114,2)</f>
        <v>0</v>
      </c>
      <c r="BL114" s="16" t="s">
        <v>147</v>
      </c>
      <c r="BM114" s="139" t="s">
        <v>1604</v>
      </c>
    </row>
    <row r="115" spans="2:65" s="1" customFormat="1">
      <c r="B115" s="28"/>
      <c r="D115" s="141" t="s">
        <v>149</v>
      </c>
      <c r="F115" s="142" t="s">
        <v>1603</v>
      </c>
      <c r="L115" s="28"/>
      <c r="M115" s="143"/>
      <c r="T115" s="49"/>
      <c r="AT115" s="16" t="s">
        <v>149</v>
      </c>
      <c r="AU115" s="16" t="s">
        <v>77</v>
      </c>
    </row>
    <row r="116" spans="2:65" s="1" customFormat="1" ht="24" customHeight="1">
      <c r="B116" s="127"/>
      <c r="C116" s="128" t="s">
        <v>228</v>
      </c>
      <c r="D116" s="128" t="s">
        <v>143</v>
      </c>
      <c r="E116" s="129" t="s">
        <v>1605</v>
      </c>
      <c r="F116" s="130" t="s">
        <v>1606</v>
      </c>
      <c r="G116" s="131" t="s">
        <v>219</v>
      </c>
      <c r="H116" s="132"/>
      <c r="I116" s="133"/>
      <c r="J116" s="133">
        <f>ROUND(I116*H116,2)</f>
        <v>0</v>
      </c>
      <c r="K116" s="134"/>
      <c r="L116" s="28"/>
      <c r="M116" s="135" t="s">
        <v>3</v>
      </c>
      <c r="N116" s="136" t="s">
        <v>41</v>
      </c>
      <c r="O116" s="137">
        <v>0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147</v>
      </c>
      <c r="AT116" s="139" t="s">
        <v>143</v>
      </c>
      <c r="AU116" s="139" t="s">
        <v>77</v>
      </c>
      <c r="AY116" s="16" t="s">
        <v>140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6" t="s">
        <v>77</v>
      </c>
      <c r="BK116" s="140">
        <f>ROUND(I116*H116,2)</f>
        <v>0</v>
      </c>
      <c r="BL116" s="16" t="s">
        <v>147</v>
      </c>
      <c r="BM116" s="139" t="s">
        <v>1607</v>
      </c>
    </row>
    <row r="117" spans="2:65" s="1" customFormat="1" ht="18">
      <c r="B117" s="28"/>
      <c r="D117" s="141" t="s">
        <v>149</v>
      </c>
      <c r="F117" s="142" t="s">
        <v>1606</v>
      </c>
      <c r="L117" s="28"/>
      <c r="M117" s="143"/>
      <c r="T117" s="49"/>
      <c r="AT117" s="16" t="s">
        <v>149</v>
      </c>
      <c r="AU117" s="16" t="s">
        <v>77</v>
      </c>
    </row>
    <row r="118" spans="2:65" s="1" customFormat="1" ht="16.5" customHeight="1">
      <c r="B118" s="127"/>
      <c r="C118" s="128" t="s">
        <v>231</v>
      </c>
      <c r="D118" s="128" t="s">
        <v>143</v>
      </c>
      <c r="E118" s="129" t="s">
        <v>1608</v>
      </c>
      <c r="F118" s="130" t="s">
        <v>1609</v>
      </c>
      <c r="G118" s="131" t="s">
        <v>219</v>
      </c>
      <c r="H118" s="132"/>
      <c r="I118" s="133"/>
      <c r="J118" s="133">
        <f>ROUND(I118*H118,2)</f>
        <v>0</v>
      </c>
      <c r="K118" s="134"/>
      <c r="L118" s="28"/>
      <c r="M118" s="135" t="s">
        <v>3</v>
      </c>
      <c r="N118" s="136" t="s">
        <v>41</v>
      </c>
      <c r="O118" s="137">
        <v>0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147</v>
      </c>
      <c r="AT118" s="139" t="s">
        <v>143</v>
      </c>
      <c r="AU118" s="139" t="s">
        <v>77</v>
      </c>
      <c r="AY118" s="16" t="s">
        <v>140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6" t="s">
        <v>77</v>
      </c>
      <c r="BK118" s="140">
        <f>ROUND(I118*H118,2)</f>
        <v>0</v>
      </c>
      <c r="BL118" s="16" t="s">
        <v>147</v>
      </c>
      <c r="BM118" s="139" t="s">
        <v>1610</v>
      </c>
    </row>
    <row r="119" spans="2:65" s="1" customFormat="1">
      <c r="B119" s="28"/>
      <c r="D119" s="141" t="s">
        <v>149</v>
      </c>
      <c r="F119" s="142" t="s">
        <v>1609</v>
      </c>
      <c r="L119" s="28"/>
      <c r="M119" s="143"/>
      <c r="T119" s="49"/>
      <c r="AT119" s="16" t="s">
        <v>149</v>
      </c>
      <c r="AU119" s="16" t="s">
        <v>77</v>
      </c>
    </row>
    <row r="120" spans="2:65" s="1" customFormat="1" ht="16.5" customHeight="1">
      <c r="B120" s="127"/>
      <c r="C120" s="128" t="s">
        <v>234</v>
      </c>
      <c r="D120" s="128" t="s">
        <v>143</v>
      </c>
      <c r="E120" s="129" t="s">
        <v>1611</v>
      </c>
      <c r="F120" s="130" t="s">
        <v>1612</v>
      </c>
      <c r="G120" s="131" t="s">
        <v>1591</v>
      </c>
      <c r="H120" s="132"/>
      <c r="I120" s="133"/>
      <c r="J120" s="133">
        <f>ROUND(I120*H120,2)</f>
        <v>0</v>
      </c>
      <c r="K120" s="134"/>
      <c r="L120" s="28"/>
      <c r="M120" s="135" t="s">
        <v>3</v>
      </c>
      <c r="N120" s="136" t="s">
        <v>41</v>
      </c>
      <c r="O120" s="137">
        <v>0</v>
      </c>
      <c r="P120" s="137">
        <f>O120*H120</f>
        <v>0</v>
      </c>
      <c r="Q120" s="137">
        <v>0</v>
      </c>
      <c r="R120" s="137">
        <f>Q120*H120</f>
        <v>0</v>
      </c>
      <c r="S120" s="137">
        <v>0</v>
      </c>
      <c r="T120" s="138">
        <f>S120*H120</f>
        <v>0</v>
      </c>
      <c r="AR120" s="139" t="s">
        <v>147</v>
      </c>
      <c r="AT120" s="139" t="s">
        <v>143</v>
      </c>
      <c r="AU120" s="139" t="s">
        <v>77</v>
      </c>
      <c r="AY120" s="16" t="s">
        <v>140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6" t="s">
        <v>77</v>
      </c>
      <c r="BK120" s="140">
        <f>ROUND(I120*H120,2)</f>
        <v>0</v>
      </c>
      <c r="BL120" s="16" t="s">
        <v>147</v>
      </c>
      <c r="BM120" s="139" t="s">
        <v>1613</v>
      </c>
    </row>
    <row r="121" spans="2:65" s="1" customFormat="1">
      <c r="B121" s="28"/>
      <c r="D121" s="141" t="s">
        <v>149</v>
      </c>
      <c r="F121" s="142" t="s">
        <v>1612</v>
      </c>
      <c r="L121" s="28"/>
      <c r="M121" s="170"/>
      <c r="N121" s="171"/>
      <c r="O121" s="171"/>
      <c r="P121" s="171"/>
      <c r="Q121" s="171"/>
      <c r="R121" s="171"/>
      <c r="S121" s="171"/>
      <c r="T121" s="172"/>
      <c r="AT121" s="16" t="s">
        <v>149</v>
      </c>
      <c r="AU121" s="16" t="s">
        <v>77</v>
      </c>
    </row>
    <row r="122" spans="2:65" s="1" customFormat="1" ht="7" customHeight="1"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28"/>
    </row>
  </sheetData>
  <autoFilter ref="C79:K121" xr:uid="{00000000-0009-0000-0000-000008000000}"/>
  <mergeCells count="8">
    <mergeCell ref="E70:H70"/>
    <mergeCell ref="E72:H72"/>
    <mergeCell ref="L2:V2"/>
    <mergeCell ref="E7:H7"/>
    <mergeCell ref="E9:H9"/>
    <mergeCell ref="E27:H27"/>
    <mergeCell ref="E48:H48"/>
    <mergeCell ref="E50:H5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21</vt:i4>
      </vt:variant>
    </vt:vector>
  </HeadingPairs>
  <TitlesOfParts>
    <vt:vector size="32" baseType="lpstr">
      <vt:lpstr>Rekapitulace stavby</vt:lpstr>
      <vt:lpstr>01 - Oprava interiéru</vt:lpstr>
      <vt:lpstr>01.1 - Elektroinstalace v...</vt:lpstr>
      <vt:lpstr>02 - Oprava exteriéru</vt:lpstr>
      <vt:lpstr>02.1 - Elektroinstalace v...</vt:lpstr>
      <vt:lpstr>03 - Oprava střechy</vt:lpstr>
      <vt:lpstr>03.1 - Hromosvod</vt:lpstr>
      <vt:lpstr>04 - Dešťová kanalizace</vt:lpstr>
      <vt:lpstr>05 - Přípojka elektro</vt:lpstr>
      <vt:lpstr>06 - Vedlejší rozpočtové ...</vt:lpstr>
      <vt:lpstr>Pokyny pro vyplnění</vt:lpstr>
      <vt:lpstr>'01 - Oprava interiéru'!Názvy_tisku</vt:lpstr>
      <vt:lpstr>'01.1 - Elektroinstalace v...'!Názvy_tisku</vt:lpstr>
      <vt:lpstr>'02 - Oprava exteriéru'!Názvy_tisku</vt:lpstr>
      <vt:lpstr>'02.1 - Elektroinstalace v...'!Názvy_tisku</vt:lpstr>
      <vt:lpstr>'03 - Oprava střechy'!Názvy_tisku</vt:lpstr>
      <vt:lpstr>'03.1 - Hromosvod'!Názvy_tisku</vt:lpstr>
      <vt:lpstr>'04 - Dešťová kanalizace'!Názvy_tisku</vt:lpstr>
      <vt:lpstr>'05 - Přípojka elektro'!Názvy_tisku</vt:lpstr>
      <vt:lpstr>'06 - Vedlejší rozpočtové ...'!Názvy_tisku</vt:lpstr>
      <vt:lpstr>'Rekapitulace stavby'!Názvy_tisku</vt:lpstr>
      <vt:lpstr>'01 - Oprava interiéru'!Oblast_tisku</vt:lpstr>
      <vt:lpstr>'01.1 - Elektroinstalace v...'!Oblast_tisku</vt:lpstr>
      <vt:lpstr>'02 - Oprava exteriéru'!Oblast_tisku</vt:lpstr>
      <vt:lpstr>'02.1 - Elektroinstalace v...'!Oblast_tisku</vt:lpstr>
      <vt:lpstr>'03 - Oprava střechy'!Oblast_tisku</vt:lpstr>
      <vt:lpstr>'03.1 - Hromosvod'!Oblast_tisku</vt:lpstr>
      <vt:lpstr>'04 - Dešťová kanalizace'!Oblast_tisku</vt:lpstr>
      <vt:lpstr>'05 - Přípojka elektro'!Oblast_tisku</vt:lpstr>
      <vt:lpstr>'06 - Vedlejší rozpočtové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DESKTOP-PMFHNAF\Milan</dc:creator>
  <cp:lastModifiedBy>Kaiserová Eva</cp:lastModifiedBy>
  <cp:lastPrinted>2024-08-26T10:40:31Z</cp:lastPrinted>
  <dcterms:created xsi:type="dcterms:W3CDTF">2019-12-05T11:08:32Z</dcterms:created>
  <dcterms:modified xsi:type="dcterms:W3CDTF">2024-09-10T16:45:00Z</dcterms:modified>
</cp:coreProperties>
</file>