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w8-bitterlichova\Desktop\Bittnerová\komunikace\silnice a mosty\MK Rudoltice\2. část směr Sobotín\Výběrko 2022\"/>
    </mc:Choice>
  </mc:AlternateContent>
  <xr:revisionPtr revIDLastSave="0" documentId="8_{A44A1DB6-955E-4B77-A5E5-BD2A40103DA3}" xr6:coauthVersionLast="47" xr6:coauthVersionMax="47" xr10:uidLastSave="{00000000-0000-0000-0000-000000000000}"/>
  <bookViews>
    <workbookView xWindow="3120" yWindow="2670" windowWidth="22530" windowHeight="13530" xr2:uid="{00000000-000D-0000-FFFF-FFFF00000000}"/>
  </bookViews>
  <sheets>
    <sheet name="Rekapitulace stavby" sheetId="1" r:id="rId1"/>
    <sheet name="001c - Oprava povrchu mís..." sheetId="2" r:id="rId2"/>
  </sheets>
  <definedNames>
    <definedName name="_xlnm._FilterDatabase" localSheetId="1" hidden="1">'001c - Oprava povrchu mís...'!$C$122:$K$233</definedName>
    <definedName name="_xlnm.Print_Titles" localSheetId="1">'001c - Oprava povrchu mís...'!$122:$122</definedName>
    <definedName name="_xlnm.Print_Titles" localSheetId="0">'Rekapitulace stavby'!$92:$92</definedName>
    <definedName name="_xlnm.Print_Area" localSheetId="1">'001c - Oprava povrchu mís...'!$C$4:$J$76,'001c - Oprava povrchu mís...'!$C$82:$J$106,'001c - Oprava povrchu mís...'!$C$112:$K$233</definedName>
    <definedName name="_xlnm.Print_Area" localSheetId="0">'Rekapitulace stavby'!$D$4:$AO$76,'Rekapitulace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0" i="2" l="1"/>
  <c r="J35" i="2"/>
  <c r="J34" i="2"/>
  <c r="AY95" i="1" s="1"/>
  <c r="J33" i="2"/>
  <c r="AX95" i="1"/>
  <c r="BI233" i="2"/>
  <c r="BH233" i="2"/>
  <c r="BG233" i="2"/>
  <c r="BF233" i="2"/>
  <c r="T233" i="2"/>
  <c r="T232" i="2"/>
  <c r="R233" i="2"/>
  <c r="R232" i="2"/>
  <c r="P233" i="2"/>
  <c r="P232" i="2"/>
  <c r="BK233" i="2"/>
  <c r="BK232" i="2"/>
  <c r="J232" i="2" s="1"/>
  <c r="J105" i="2" s="1"/>
  <c r="J233" i="2"/>
  <c r="BE233" i="2" s="1"/>
  <c r="BI231" i="2"/>
  <c r="BH231" i="2"/>
  <c r="BG231" i="2"/>
  <c r="BF231" i="2"/>
  <c r="T231" i="2"/>
  <c r="T230" i="2"/>
  <c r="T229" i="2" s="1"/>
  <c r="R231" i="2"/>
  <c r="R230" i="2" s="1"/>
  <c r="R229" i="2" s="1"/>
  <c r="P231" i="2"/>
  <c r="P230" i="2"/>
  <c r="P229" i="2" s="1"/>
  <c r="BK231" i="2"/>
  <c r="BK230" i="2" s="1"/>
  <c r="J231" i="2"/>
  <c r="BE231" i="2"/>
  <c r="BI226" i="2"/>
  <c r="BH226" i="2"/>
  <c r="BG226" i="2"/>
  <c r="BF226" i="2"/>
  <c r="T226" i="2"/>
  <c r="T225" i="2"/>
  <c r="T224" i="2" s="1"/>
  <c r="R226" i="2"/>
  <c r="R225" i="2"/>
  <c r="R224" i="2" s="1"/>
  <c r="P226" i="2"/>
  <c r="P225" i="2" s="1"/>
  <c r="P224" i="2" s="1"/>
  <c r="BK226" i="2"/>
  <c r="BK225" i="2"/>
  <c r="J225" i="2" s="1"/>
  <c r="J102" i="2" s="1"/>
  <c r="BK224" i="2"/>
  <c r="J224" i="2" s="1"/>
  <c r="J101" i="2" s="1"/>
  <c r="J226" i="2"/>
  <c r="BE226" i="2" s="1"/>
  <c r="BI223" i="2"/>
  <c r="BH223" i="2"/>
  <c r="BG223" i="2"/>
  <c r="BF223" i="2"/>
  <c r="T223" i="2"/>
  <c r="T222" i="2" s="1"/>
  <c r="R223" i="2"/>
  <c r="R222" i="2" s="1"/>
  <c r="P223" i="2"/>
  <c r="P222" i="2" s="1"/>
  <c r="BK223" i="2"/>
  <c r="BK222" i="2" s="1"/>
  <c r="J222" i="2" s="1"/>
  <c r="J100" i="2" s="1"/>
  <c r="J223" i="2"/>
  <c r="BE223" i="2"/>
  <c r="BI212" i="2"/>
  <c r="BH212" i="2"/>
  <c r="BG212" i="2"/>
  <c r="BF212" i="2"/>
  <c r="T212" i="2"/>
  <c r="R212" i="2"/>
  <c r="P212" i="2"/>
  <c r="BK212" i="2"/>
  <c r="J212" i="2"/>
  <c r="BE212" i="2" s="1"/>
  <c r="BI202" i="2"/>
  <c r="BH202" i="2"/>
  <c r="BG202" i="2"/>
  <c r="BF202" i="2"/>
  <c r="T202" i="2"/>
  <c r="R202" i="2"/>
  <c r="P202" i="2"/>
  <c r="BK202" i="2"/>
  <c r="J202" i="2"/>
  <c r="BE202" i="2" s="1"/>
  <c r="BI192" i="2"/>
  <c r="BH192" i="2"/>
  <c r="BG192" i="2"/>
  <c r="BF192" i="2"/>
  <c r="T192" i="2"/>
  <c r="R192" i="2"/>
  <c r="P192" i="2"/>
  <c r="BK192" i="2"/>
  <c r="J192" i="2"/>
  <c r="BE192" i="2" s="1"/>
  <c r="BI182" i="2"/>
  <c r="BH182" i="2"/>
  <c r="BG182" i="2"/>
  <c r="BF182" i="2"/>
  <c r="T182" i="2"/>
  <c r="T181" i="2" s="1"/>
  <c r="R182" i="2"/>
  <c r="R181" i="2" s="1"/>
  <c r="P182" i="2"/>
  <c r="P181" i="2" s="1"/>
  <c r="BK182" i="2"/>
  <c r="BK181" i="2" s="1"/>
  <c r="J181" i="2" s="1"/>
  <c r="J99" i="2" s="1"/>
  <c r="J182" i="2"/>
  <c r="BE182" i="2"/>
  <c r="J98" i="2"/>
  <c r="BI171" i="2"/>
  <c r="BH171" i="2"/>
  <c r="BG171" i="2"/>
  <c r="BF171" i="2"/>
  <c r="T171" i="2"/>
  <c r="R171" i="2"/>
  <c r="P171" i="2"/>
  <c r="BK171" i="2"/>
  <c r="J171" i="2"/>
  <c r="BE171" i="2"/>
  <c r="BI163" i="2"/>
  <c r="BH163" i="2"/>
  <c r="BG163" i="2"/>
  <c r="BF163" i="2"/>
  <c r="T163" i="2"/>
  <c r="R163" i="2"/>
  <c r="P163" i="2"/>
  <c r="BK163" i="2"/>
  <c r="J163" i="2"/>
  <c r="BE163" i="2"/>
  <c r="BI154" i="2"/>
  <c r="BH154" i="2"/>
  <c r="BG154" i="2"/>
  <c r="BF154" i="2"/>
  <c r="T154" i="2"/>
  <c r="R154" i="2"/>
  <c r="P154" i="2"/>
  <c r="BK154" i="2"/>
  <c r="J154" i="2"/>
  <c r="BE154" i="2"/>
  <c r="BI143" i="2"/>
  <c r="BH143" i="2"/>
  <c r="BG143" i="2"/>
  <c r="BF143" i="2"/>
  <c r="T143" i="2"/>
  <c r="R143" i="2"/>
  <c r="P143" i="2"/>
  <c r="BK143" i="2"/>
  <c r="J143" i="2"/>
  <c r="BE143" i="2"/>
  <c r="BI135" i="2"/>
  <c r="BH135" i="2"/>
  <c r="BG135" i="2"/>
  <c r="BF135" i="2"/>
  <c r="T135" i="2"/>
  <c r="T134" i="2"/>
  <c r="R135" i="2"/>
  <c r="R134" i="2"/>
  <c r="P135" i="2"/>
  <c r="P134" i="2"/>
  <c r="BK135" i="2"/>
  <c r="BK134" i="2"/>
  <c r="J134" i="2" s="1"/>
  <c r="J97" i="2" s="1"/>
  <c r="J135" i="2"/>
  <c r="BE135" i="2" s="1"/>
  <c r="BI126" i="2"/>
  <c r="F35" i="2"/>
  <c r="BD95" i="1" s="1"/>
  <c r="BD94" i="1" s="1"/>
  <c r="W33" i="1" s="1"/>
  <c r="BH126" i="2"/>
  <c r="F34" i="2" s="1"/>
  <c r="BC95" i="1" s="1"/>
  <c r="BC94" i="1" s="1"/>
  <c r="BG126" i="2"/>
  <c r="F33" i="2"/>
  <c r="BB95" i="1" s="1"/>
  <c r="BB94" i="1" s="1"/>
  <c r="BF126" i="2"/>
  <c r="J32" i="2" s="1"/>
  <c r="AW95" i="1" s="1"/>
  <c r="T126" i="2"/>
  <c r="T125" i="2"/>
  <c r="T124" i="2" s="1"/>
  <c r="T123" i="2" s="1"/>
  <c r="R126" i="2"/>
  <c r="R125" i="2"/>
  <c r="R124" i="2" s="1"/>
  <c r="R123" i="2" s="1"/>
  <c r="P126" i="2"/>
  <c r="P125" i="2"/>
  <c r="P124" i="2" s="1"/>
  <c r="P123" i="2" s="1"/>
  <c r="AU95" i="1" s="1"/>
  <c r="AU94" i="1" s="1"/>
  <c r="BK126" i="2"/>
  <c r="BK125" i="2" s="1"/>
  <c r="J126" i="2"/>
  <c r="BE126" i="2" s="1"/>
  <c r="F117" i="2"/>
  <c r="E115" i="2"/>
  <c r="F87" i="2"/>
  <c r="E85" i="2"/>
  <c r="J22" i="2"/>
  <c r="E22" i="2"/>
  <c r="J120" i="2" s="1"/>
  <c r="J90" i="2"/>
  <c r="J21" i="2"/>
  <c r="J19" i="2"/>
  <c r="E19" i="2"/>
  <c r="J119" i="2"/>
  <c r="J89" i="2"/>
  <c r="J18" i="2"/>
  <c r="J16" i="2"/>
  <c r="E16" i="2"/>
  <c r="F120" i="2" s="1"/>
  <c r="J15" i="2"/>
  <c r="J13" i="2"/>
  <c r="E13" i="2"/>
  <c r="F119" i="2"/>
  <c r="F89" i="2"/>
  <c r="J12" i="2"/>
  <c r="J10" i="2"/>
  <c r="J117" i="2"/>
  <c r="J87" i="2"/>
  <c r="AS94" i="1"/>
  <c r="L90" i="1"/>
  <c r="AM90" i="1"/>
  <c r="AM89" i="1"/>
  <c r="L89" i="1"/>
  <c r="AM87" i="1"/>
  <c r="L87" i="1"/>
  <c r="L85" i="1"/>
  <c r="L84" i="1"/>
  <c r="BK229" i="2" l="1"/>
  <c r="J229" i="2" s="1"/>
  <c r="J103" i="2" s="1"/>
  <c r="J230" i="2"/>
  <c r="J104" i="2" s="1"/>
  <c r="J31" i="2"/>
  <c r="AV95" i="1" s="1"/>
  <c r="AT95" i="1" s="1"/>
  <c r="F31" i="2"/>
  <c r="AZ95" i="1" s="1"/>
  <c r="AZ94" i="1" s="1"/>
  <c r="J125" i="2"/>
  <c r="J96" i="2" s="1"/>
  <c r="BK124" i="2"/>
  <c r="W31" i="1"/>
  <c r="AX94" i="1"/>
  <c r="W32" i="1"/>
  <c r="AY94" i="1"/>
  <c r="F90" i="2"/>
  <c r="F32" i="2"/>
  <c r="BA95" i="1" s="1"/>
  <c r="BA94" i="1" s="1"/>
  <c r="AW94" i="1" l="1"/>
  <c r="AK30" i="1" s="1"/>
  <c r="W30" i="1"/>
  <c r="BK123" i="2"/>
  <c r="J123" i="2" s="1"/>
  <c r="J124" i="2"/>
  <c r="J95" i="2" s="1"/>
  <c r="W29" i="1"/>
  <c r="AV94" i="1"/>
  <c r="AK29" i="1" l="1"/>
  <c r="AT94" i="1"/>
  <c r="J28" i="2"/>
  <c r="J94" i="2"/>
  <c r="AG95" i="1" l="1"/>
  <c r="J37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<sst xmlns="http://schemas.openxmlformats.org/spreadsheetml/2006/main" count="1340" uniqueCount="217">
  <si>
    <t>Export Komplet</t>
  </si>
  <si>
    <t/>
  </si>
  <si>
    <t>2.0</t>
  </si>
  <si>
    <t>ZAMOK</t>
  </si>
  <si>
    <t>False</t>
  </si>
  <si>
    <t>{89cfeb46-0b51-40a8-8694-af9ed1c1c879}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</si>
  <si>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</si>
  <si>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</si>
  <si>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</si>
  <si>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</si>
  <si>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</si>
  <si>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</si>
  <si>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</si>
  <si>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</si>
  <si>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001c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</si>
  <si>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</si>
  <si>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</si>
  <si>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povrchu místní komunikace v obci Sobotín, část Rudoltice, 2.etapačást 1, úsek 0,000 - 0,60850 km</t>
  </si>
  <si>
    <t>KSO:</t>
  </si>
  <si>
    <t>CC-CZ:</t>
  </si>
  <si>
    <t>Místo:</t>
  </si>
  <si>
    <t>Rudoltice</t>
  </si>
  <si>
    <t>Datum:</t>
  </si>
  <si>
    <t>23. 11. 2021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</si>
  <si>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</si>
  <si>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</si>
  <si>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</si>
  <si>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</si>
  <si>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</si>
  <si>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</si>
  <si>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</si>
  <si>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</si>
  <si>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</si>
  <si>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</si>
  <si>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</si>
  <si>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</si>
  <si>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</si>
  <si>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</si>
  <si>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</si>
  <si>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</si>
  <si>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</si>
  <si>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</si>
  <si>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</si>
  <si>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</si>
  <si>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</si>
  <si>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</si>
  <si>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</si>
  <si>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</si>
  <si>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</si>
  <si>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</si>
  <si>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</si>
  <si>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</si>
  <si>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</si>
  <si>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</si>
  <si>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</si>
  <si>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</si>
  <si>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</si>
  <si>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</si>
  <si>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</si>
  <si>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</si>
  <si>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</si>
  <si>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</si>
  <si>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</si>
  <si>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</si>
  <si>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</si>
  <si>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</si>
  <si>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</si>
  <si>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</si>
  <si>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</si>
  <si>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</si>
  <si>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</si>
  <si>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</si>
  <si>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</si>
  <si>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</si>
  <si>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</si>
  <si>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</si>
  <si>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</si>
  <si>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</si>
  <si>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</si>
  <si>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</si>
  <si>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</si>
  <si>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</si>
  <si>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</si>
  <si>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</si>
  <si>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</si>
  <si>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</si>
  <si>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</si>
  <si>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</si>
  <si>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</si>
  <si>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</si>
  <si>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5 - Komunikace</t>
  </si>
  <si>
    <t xml:space="preserve">    9 - Ostatní konstrukce a práce-bourání</t>
  </si>
  <si>
    <t xml:space="preserve">    997 - Přesun sutě</t>
  </si>
  <si>
    <t xml:space="preserve">    998 - Přesun hmot</t>
  </si>
  <si>
    <t>OST - Ostatní</t>
  </si>
  <si>
    <t xml:space="preserve">    O01 - Ostatní</t>
  </si>
  <si>
    <t>VRN - Vedlejší rozpočtové náklady</t>
  </si>
  <si>
    <t xml:space="preserve">    0 -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</si>
  <si>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</si>
  <si>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</si>
  <si>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</si>
  <si>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</si>
  <si>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</si>
  <si>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</si>
  <si>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</si>
  <si>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</si>
  <si>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</si>
  <si>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</si>
  <si>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</si>
  <si>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</si>
  <si>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</si>
  <si>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</si>
  <si>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</si>
  <si>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</si>
  <si>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</si>
  <si>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</si>
  <si>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</si>
  <si>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215901101</t>
  </si>
  <si>
    <t>Zhutnění podloží z hornin soudržných do 92% PS nebo nesoudržných sypkých I(d) do 0,8</t>
  </si>
  <si>
    <t>m2</t>
  </si>
  <si>
    <t>CS ÚRS 2019 01</t>
  </si>
  <si>
    <t>4</t>
  </si>
  <si>
    <t>599389047</t>
  </si>
  <si>
    <t>VV</t>
  </si>
  <si>
    <t>" na p.č. 605/1, k.ú. Rudoltice u Sobotína"</t>
  </si>
  <si>
    <t>126*1,1</t>
  </si>
  <si>
    <t>" na p.č. 1307/1, k.ú. Rudoltice u Sobotína"</t>
  </si>
  <si>
    <t>1849*1,1</t>
  </si>
  <si>
    <t>" plocha pro šířkové vyrovnání komunikace"</t>
  </si>
  <si>
    <t>60*1,1</t>
  </si>
  <si>
    <t>Součet</t>
  </si>
  <si>
    <t>5</t>
  </si>
  <si>
    <t>Komunikace</t>
  </si>
  <si>
    <t>565135111</t>
  </si>
  <si>
    <t>Asfaltový beton vrstva podkladní ACP 16 (obalované kamenivo OKS) tl 50 mm š do 3 m</t>
  </si>
  <si>
    <t>749675139</t>
  </si>
  <si>
    <t>126*1,05</t>
  </si>
  <si>
    <t>1849*1,05</t>
  </si>
  <si>
    <t>60*1,05</t>
  </si>
  <si>
    <t>3</t>
  </si>
  <si>
    <t>567512112a</t>
  </si>
  <si>
    <t>Recyklace podkladu za studena na místě SROSM -dle TP 208,spojivo cement a asfaltová emulze tl.do 150mm, plochy do  1000 m2</t>
  </si>
  <si>
    <t>1498573862</t>
  </si>
  <si>
    <t>" recyklace, rozpojení, rozprostření a vyrovnání podkladu v tl. cca 50mm"</t>
  </si>
  <si>
    <t>" původní podklad k recyklaci v tl. 100mm"</t>
  </si>
  <si>
    <t>" vyrovnání podkladu"</t>
  </si>
  <si>
    <t>573111111</t>
  </si>
  <si>
    <t>Postřik živičný infiltrační z asfaltu množství 0,60 kg/m2</t>
  </si>
  <si>
    <t>355391335</t>
  </si>
  <si>
    <t>573211112</t>
  </si>
  <si>
    <t>Postřik živičný spojovací z asfaltu v množství 0,70 kg/m2</t>
  </si>
  <si>
    <t>1137814572</t>
  </si>
  <si>
    <t>6</t>
  </si>
  <si>
    <t>577144111</t>
  </si>
  <si>
    <t>Asfaltový beton vrstva obrusná ACO 11 (ABS) tř. I tl 50 mm š do 3 m z nemodifikovaného asfaltu</t>
  </si>
  <si>
    <t>954444873</t>
  </si>
  <si>
    <t>" skladba živičné komunikace"</t>
  </si>
  <si>
    <t>126</t>
  </si>
  <si>
    <t>1849</t>
  </si>
  <si>
    <t>60</t>
  </si>
  <si>
    <t>9</t>
  </si>
  <si>
    <t>Ostatní konstrukce a práce-bourání</t>
  </si>
  <si>
    <t>997</t>
  </si>
  <si>
    <t>Přesun sutě</t>
  </si>
  <si>
    <t>7</t>
  </si>
  <si>
    <t>997211614</t>
  </si>
  <si>
    <t xml:space="preserve">Nakládání rozfrézovaného materiálu na dopravní prostředky </t>
  </si>
  <si>
    <t>t</t>
  </si>
  <si>
    <t>-1700041008</t>
  </si>
  <si>
    <t>" odvoz přebytečného rozfrézovaného materiálu na skládku v tl. cca 50mm"</t>
  </si>
  <si>
    <t>126*1,1*0,15</t>
  </si>
  <si>
    <t>1849*1,1*0,15</t>
  </si>
  <si>
    <t>60*1,1*0,15</t>
  </si>
  <si>
    <t>8</t>
  </si>
  <si>
    <t>997321511</t>
  </si>
  <si>
    <t>Vodorovná doprava suti a vybouraných hmot po suchu do 1 km</t>
  </si>
  <si>
    <t>-1524892650</t>
  </si>
  <si>
    <t>997221559</t>
  </si>
  <si>
    <t>Příplatek ZKD 1 km u vodorovné dopravy suti ze sypkých materiálů</t>
  </si>
  <si>
    <t>-562910481</t>
  </si>
  <si>
    <t>126*1,1*0,15*9</t>
  </si>
  <si>
    <t>1849*1,1*0,15*9</t>
  </si>
  <si>
    <t>60*1,1*0,15*9</t>
  </si>
  <si>
    <t>10</t>
  </si>
  <si>
    <t>997221855</t>
  </si>
  <si>
    <t xml:space="preserve">Uložení na skládce  zeminy a kameniva </t>
  </si>
  <si>
    <t>1954078696</t>
  </si>
  <si>
    <t>998</t>
  </si>
  <si>
    <t>Přesun hmot</t>
  </si>
  <si>
    <t>11</t>
  </si>
  <si>
    <t>998225111</t>
  </si>
  <si>
    <t>Přesun hmot pro pozemní komunikace s krytem z kamene, monolitickým betonovým nebo živičným</t>
  </si>
  <si>
    <t>-1862398984</t>
  </si>
  <si>
    <t>OST</t>
  </si>
  <si>
    <t>Ostatní</t>
  </si>
  <si>
    <t>O01</t>
  </si>
  <si>
    <t>12</t>
  </si>
  <si>
    <t>221500000</t>
  </si>
  <si>
    <t>Vytýčení stávajících sítí</t>
  </si>
  <si>
    <t>soubor</t>
  </si>
  <si>
    <t>512</t>
  </si>
  <si>
    <t>1206342932</t>
  </si>
  <si>
    <t>"  vytýčení  stávajících podzemních inženýrských sítí před zahájením zemních prací a přeložek"</t>
  </si>
  <si>
    <t>VRN</t>
  </si>
  <si>
    <t>Vedlejší rozpočtové náklady</t>
  </si>
  <si>
    <t>13</t>
  </si>
  <si>
    <t>030001000</t>
  </si>
  <si>
    <t>Zařízení staveniště</t>
  </si>
  <si>
    <t>Kč</t>
  </si>
  <si>
    <t>1024</t>
  </si>
  <si>
    <t>-1019015195</t>
  </si>
  <si>
    <t>VRN9</t>
  </si>
  <si>
    <t>Ostatní náklady</t>
  </si>
  <si>
    <t>14</t>
  </si>
  <si>
    <t>090001000</t>
  </si>
  <si>
    <t>Silniční provoz</t>
  </si>
  <si>
    <t>-1788667969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</si>
</sst>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9" t="s">
        <v>14</v>
      </c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1"/>
      <c r="AQ5" s="21"/>
      <c r="AR5" s="19"/>
      <c r="BE5" s="238" t="s">
        <v>15</v>
      </c>
      <c r="BS5" s="16" t="s">
        <v>6</v>
      </c>
    </row>
    <row r="6" spans="1:74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71" t="s">
        <v>17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1"/>
      <c r="AQ6" s="21"/>
      <c r="AR6" s="19"/>
      <c r="BE6" s="239"/>
      <c r="BS6" s="16" t="s">
        <v>6</v>
      </c>
    </row>
    <row r="7" spans="1:74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39"/>
      <c r="BS7" s="16" t="s">
        <v>6</v>
      </c>
    </row>
    <row r="8" spans="1:74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39"/>
      <c r="BS8" s="16" t="s">
        <v>6</v>
      </c>
    </row>
    <row r="9" spans="1:74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39"/>
      <c r="BS9" s="16" t="s">
        <v>6</v>
      </c>
    </row>
    <row r="10" spans="1:74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239"/>
      <c r="BS10" s="16" t="s">
        <v>6</v>
      </c>
    </row>
    <row r="11" spans="1:74" ht="18.399999999999999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239"/>
      <c r="BS11" s="16" t="s">
        <v>6</v>
      </c>
    </row>
    <row r="12" spans="1:74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39"/>
      <c r="BS12" s="16" t="s">
        <v>6</v>
      </c>
    </row>
    <row r="13" spans="1:74" ht="12" customHeight="1">
      <c r="B13" s="20"/>
      <c r="C13" s="21"/>
      <c r="D13" s="28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29</v>
      </c>
      <c r="AO13" s="21"/>
      <c r="AP13" s="21"/>
      <c r="AQ13" s="21"/>
      <c r="AR13" s="19"/>
      <c r="BE13" s="239"/>
      <c r="BS13" s="16" t="s">
        <v>6</v>
      </c>
    </row>
    <row r="14" spans="1:74" ht="12.75">
      <c r="B14" s="20"/>
      <c r="C14" s="21"/>
      <c r="D14" s="21"/>
      <c r="E14" s="272" t="s">
        <v>29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8" t="s">
        <v>27</v>
      </c>
      <c r="AL14" s="21"/>
      <c r="AM14" s="21"/>
      <c r="AN14" s="30" t="s">
        <v>29</v>
      </c>
      <c r="AO14" s="21"/>
      <c r="AP14" s="21"/>
      <c r="AQ14" s="21"/>
      <c r="AR14" s="19"/>
      <c r="BE14" s="239"/>
      <c r="BS14" s="16" t="s">
        <v>6</v>
      </c>
    </row>
    <row r="15" spans="1:74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39"/>
      <c r="BS15" s="16" t="s">
        <v>4</v>
      </c>
    </row>
    <row r="16" spans="1:74" ht="12" customHeight="1">
      <c r="B16" s="20"/>
      <c r="C16" s="21"/>
      <c r="D16" s="28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239"/>
      <c r="BS16" s="16" t="s">
        <v>4</v>
      </c>
    </row>
    <row r="17" spans="2:71" ht="18.399999999999999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239"/>
      <c r="BS17" s="16" t="s">
        <v>31</v>
      </c>
    </row>
    <row r="18" spans="2:7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39"/>
      <c r="BS18" s="16" t="s">
        <v>6</v>
      </c>
    </row>
    <row r="19" spans="2:71" ht="12" customHeight="1">
      <c r="B19" s="20"/>
      <c r="C19" s="21"/>
      <c r="D19" s="28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239"/>
      <c r="BS19" s="16" t="s">
        <v>6</v>
      </c>
    </row>
    <row r="20" spans="2:71" ht="18.399999999999999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239"/>
      <c r="BS20" s="16" t="s">
        <v>31</v>
      </c>
    </row>
    <row r="21" spans="2:7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39"/>
    </row>
    <row r="22" spans="2:71" ht="12" customHeight="1">
      <c r="B22" s="20"/>
      <c r="C22" s="21"/>
      <c r="D22" s="28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39"/>
    </row>
    <row r="23" spans="2:71" ht="16.5" customHeight="1">
      <c r="B23" s="20"/>
      <c r="C23" s="21"/>
      <c r="D23" s="21"/>
      <c r="E23" s="274" t="s">
        <v>1</v>
      </c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1"/>
      <c r="AP23" s="21"/>
      <c r="AQ23" s="21"/>
      <c r="AR23" s="19"/>
      <c r="BE23" s="239"/>
    </row>
    <row r="24" spans="2:7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39"/>
    </row>
    <row r="25" spans="2:7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39"/>
    </row>
    <row r="26" spans="2:71" s="1" customFormat="1" ht="25.9" customHeight="1">
      <c r="B26" s="33"/>
      <c r="C26" s="34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1">
        <f>ROUND(AG94,2)</f>
        <v>0</v>
      </c>
      <c r="AL26" s="242"/>
      <c r="AM26" s="242"/>
      <c r="AN26" s="242"/>
      <c r="AO26" s="242"/>
      <c r="AP26" s="34"/>
      <c r="AQ26" s="34"/>
      <c r="AR26" s="37"/>
      <c r="BE26" s="239"/>
    </row>
    <row r="27" spans="2:71" s="1" customFormat="1" ht="6.95" customHeight="1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39"/>
    </row>
    <row r="28" spans="2:71" s="1" customFormat="1" ht="12.75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75" t="s">
        <v>35</v>
      </c>
      <c r="M28" s="275"/>
      <c r="N28" s="275"/>
      <c r="O28" s="275"/>
      <c r="P28" s="275"/>
      <c r="Q28" s="34"/>
      <c r="R28" s="34"/>
      <c r="S28" s="34"/>
      <c r="T28" s="34"/>
      <c r="U28" s="34"/>
      <c r="V28" s="34"/>
      <c r="W28" s="275" t="s">
        <v>36</v>
      </c>
      <c r="X28" s="275"/>
      <c r="Y28" s="275"/>
      <c r="Z28" s="275"/>
      <c r="AA28" s="275"/>
      <c r="AB28" s="275"/>
      <c r="AC28" s="275"/>
      <c r="AD28" s="275"/>
      <c r="AE28" s="275"/>
      <c r="AF28" s="34"/>
      <c r="AG28" s="34"/>
      <c r="AH28" s="34"/>
      <c r="AI28" s="34"/>
      <c r="AJ28" s="34"/>
      <c r="AK28" s="275" t="s">
        <v>37</v>
      </c>
      <c r="AL28" s="275"/>
      <c r="AM28" s="275"/>
      <c r="AN28" s="275"/>
      <c r="AO28" s="275"/>
      <c r="AP28" s="34"/>
      <c r="AQ28" s="34"/>
      <c r="AR28" s="37"/>
      <c r="BE28" s="239"/>
    </row>
    <row r="29" spans="2:71" s="2" customFormat="1" ht="14.45" customHeight="1">
      <c r="B29" s="38"/>
      <c r="C29" s="39"/>
      <c r="D29" s="28" t="s">
        <v>38</v>
      </c>
      <c r="E29" s="39"/>
      <c r="F29" s="28" t="s">
        <v>39</v>
      </c>
      <c r="G29" s="39"/>
      <c r="H29" s="39"/>
      <c r="I29" s="39"/>
      <c r="J29" s="39"/>
      <c r="K29" s="39"/>
      <c r="L29" s="276">
        <v>0.21</v>
      </c>
      <c r="M29" s="237"/>
      <c r="N29" s="237"/>
      <c r="O29" s="237"/>
      <c r="P29" s="237"/>
      <c r="Q29" s="39"/>
      <c r="R29" s="39"/>
      <c r="S29" s="39"/>
      <c r="T29" s="39"/>
      <c r="U29" s="39"/>
      <c r="V29" s="39"/>
      <c r="W29" s="236">
        <f>ROUND(AZ94, 2)</f>
        <v>0</v>
      </c>
      <c r="X29" s="237"/>
      <c r="Y29" s="237"/>
      <c r="Z29" s="237"/>
      <c r="AA29" s="237"/>
      <c r="AB29" s="237"/>
      <c r="AC29" s="237"/>
      <c r="AD29" s="237"/>
      <c r="AE29" s="237"/>
      <c r="AF29" s="39"/>
      <c r="AG29" s="39"/>
      <c r="AH29" s="39"/>
      <c r="AI29" s="39"/>
      <c r="AJ29" s="39"/>
      <c r="AK29" s="236">
        <f>ROUND(AV94, 2)</f>
        <v>0</v>
      </c>
      <c r="AL29" s="237"/>
      <c r="AM29" s="237"/>
      <c r="AN29" s="237"/>
      <c r="AO29" s="237"/>
      <c r="AP29" s="39"/>
      <c r="AQ29" s="39"/>
      <c r="AR29" s="40"/>
      <c r="BE29" s="240"/>
    </row>
    <row r="30" spans="2:71" s="2" customFormat="1" ht="14.45" customHeight="1">
      <c r="B30" s="38"/>
      <c r="C30" s="39"/>
      <c r="D30" s="39"/>
      <c r="E30" s="39"/>
      <c r="F30" s="28" t="s">
        <v>40</v>
      </c>
      <c r="G30" s="39"/>
      <c r="H30" s="39"/>
      <c r="I30" s="39"/>
      <c r="J30" s="39"/>
      <c r="K30" s="39"/>
      <c r="L30" s="276">
        <v>0.15</v>
      </c>
      <c r="M30" s="237"/>
      <c r="N30" s="237"/>
      <c r="O30" s="237"/>
      <c r="P30" s="237"/>
      <c r="Q30" s="39"/>
      <c r="R30" s="39"/>
      <c r="S30" s="39"/>
      <c r="T30" s="39"/>
      <c r="U30" s="39"/>
      <c r="V30" s="39"/>
      <c r="W30" s="236">
        <f>ROUND(BA94, 2)</f>
        <v>0</v>
      </c>
      <c r="X30" s="237"/>
      <c r="Y30" s="237"/>
      <c r="Z30" s="237"/>
      <c r="AA30" s="237"/>
      <c r="AB30" s="237"/>
      <c r="AC30" s="237"/>
      <c r="AD30" s="237"/>
      <c r="AE30" s="237"/>
      <c r="AF30" s="39"/>
      <c r="AG30" s="39"/>
      <c r="AH30" s="39"/>
      <c r="AI30" s="39"/>
      <c r="AJ30" s="39"/>
      <c r="AK30" s="236">
        <f>ROUND(AW94, 2)</f>
        <v>0</v>
      </c>
      <c r="AL30" s="237"/>
      <c r="AM30" s="237"/>
      <c r="AN30" s="237"/>
      <c r="AO30" s="237"/>
      <c r="AP30" s="39"/>
      <c r="AQ30" s="39"/>
      <c r="AR30" s="40"/>
      <c r="BE30" s="240"/>
    </row>
    <row r="31" spans="2:71" s="2" customFormat="1" ht="14.45" hidden="1" customHeight="1">
      <c r="B31" s="38"/>
      <c r="C31" s="39"/>
      <c r="D31" s="39"/>
      <c r="E31" s="39"/>
      <c r="F31" s="28" t="s">
        <v>41</v>
      </c>
      <c r="G31" s="39"/>
      <c r="H31" s="39"/>
      <c r="I31" s="39"/>
      <c r="J31" s="39"/>
      <c r="K31" s="39"/>
      <c r="L31" s="276">
        <v>0.21</v>
      </c>
      <c r="M31" s="237"/>
      <c r="N31" s="237"/>
      <c r="O31" s="237"/>
      <c r="P31" s="237"/>
      <c r="Q31" s="39"/>
      <c r="R31" s="39"/>
      <c r="S31" s="39"/>
      <c r="T31" s="39"/>
      <c r="U31" s="39"/>
      <c r="V31" s="39"/>
      <c r="W31" s="236">
        <f>ROUND(BB94, 2)</f>
        <v>0</v>
      </c>
      <c r="X31" s="237"/>
      <c r="Y31" s="237"/>
      <c r="Z31" s="237"/>
      <c r="AA31" s="237"/>
      <c r="AB31" s="237"/>
      <c r="AC31" s="237"/>
      <c r="AD31" s="237"/>
      <c r="AE31" s="237"/>
      <c r="AF31" s="39"/>
      <c r="AG31" s="39"/>
      <c r="AH31" s="39"/>
      <c r="AI31" s="39"/>
      <c r="AJ31" s="39"/>
      <c r="AK31" s="236">
        <v>0</v>
      </c>
      <c r="AL31" s="237"/>
      <c r="AM31" s="237"/>
      <c r="AN31" s="237"/>
      <c r="AO31" s="237"/>
      <c r="AP31" s="39"/>
      <c r="AQ31" s="39"/>
      <c r="AR31" s="40"/>
      <c r="BE31" s="240"/>
    </row>
    <row r="32" spans="2:71" s="2" customFormat="1" ht="14.45" hidden="1" customHeight="1">
      <c r="B32" s="38"/>
      <c r="C32" s="39"/>
      <c r="D32" s="39"/>
      <c r="E32" s="39"/>
      <c r="F32" s="28" t="s">
        <v>42</v>
      </c>
      <c r="G32" s="39"/>
      <c r="H32" s="39"/>
      <c r="I32" s="39"/>
      <c r="J32" s="39"/>
      <c r="K32" s="39"/>
      <c r="L32" s="276">
        <v>0.15</v>
      </c>
      <c r="M32" s="237"/>
      <c r="N32" s="237"/>
      <c r="O32" s="237"/>
      <c r="P32" s="237"/>
      <c r="Q32" s="39"/>
      <c r="R32" s="39"/>
      <c r="S32" s="39"/>
      <c r="T32" s="39"/>
      <c r="U32" s="39"/>
      <c r="V32" s="39"/>
      <c r="W32" s="236">
        <f>ROUND(BC94, 2)</f>
        <v>0</v>
      </c>
      <c r="X32" s="237"/>
      <c r="Y32" s="237"/>
      <c r="Z32" s="237"/>
      <c r="AA32" s="237"/>
      <c r="AB32" s="237"/>
      <c r="AC32" s="237"/>
      <c r="AD32" s="237"/>
      <c r="AE32" s="237"/>
      <c r="AF32" s="39"/>
      <c r="AG32" s="39"/>
      <c r="AH32" s="39"/>
      <c r="AI32" s="39"/>
      <c r="AJ32" s="39"/>
      <c r="AK32" s="236">
        <v>0</v>
      </c>
      <c r="AL32" s="237"/>
      <c r="AM32" s="237"/>
      <c r="AN32" s="237"/>
      <c r="AO32" s="237"/>
      <c r="AP32" s="39"/>
      <c r="AQ32" s="39"/>
      <c r="AR32" s="40"/>
      <c r="BE32" s="240"/>
    </row>
    <row r="33" spans="2:57" s="2" customFormat="1" ht="14.45" hidden="1" customHeight="1">
      <c r="B33" s="38"/>
      <c r="C33" s="39"/>
      <c r="D33" s="39"/>
      <c r="E33" s="39"/>
      <c r="F33" s="28" t="s">
        <v>43</v>
      </c>
      <c r="G33" s="39"/>
      <c r="H33" s="39"/>
      <c r="I33" s="39"/>
      <c r="J33" s="39"/>
      <c r="K33" s="39"/>
      <c r="L33" s="276">
        <v>0</v>
      </c>
      <c r="M33" s="237"/>
      <c r="N33" s="237"/>
      <c r="O33" s="237"/>
      <c r="P33" s="237"/>
      <c r="Q33" s="39"/>
      <c r="R33" s="39"/>
      <c r="S33" s="39"/>
      <c r="T33" s="39"/>
      <c r="U33" s="39"/>
      <c r="V33" s="39"/>
      <c r="W33" s="236">
        <f>ROUND(BD94, 2)</f>
        <v>0</v>
      </c>
      <c r="X33" s="237"/>
      <c r="Y33" s="237"/>
      <c r="Z33" s="237"/>
      <c r="AA33" s="237"/>
      <c r="AB33" s="237"/>
      <c r="AC33" s="237"/>
      <c r="AD33" s="237"/>
      <c r="AE33" s="237"/>
      <c r="AF33" s="39"/>
      <c r="AG33" s="39"/>
      <c r="AH33" s="39"/>
      <c r="AI33" s="39"/>
      <c r="AJ33" s="39"/>
      <c r="AK33" s="236">
        <v>0</v>
      </c>
      <c r="AL33" s="237"/>
      <c r="AM33" s="237"/>
      <c r="AN33" s="237"/>
      <c r="AO33" s="237"/>
      <c r="AP33" s="39"/>
      <c r="AQ33" s="39"/>
      <c r="AR33" s="40"/>
      <c r="BE33" s="240"/>
    </row>
    <row r="34" spans="2:57" s="1" customFormat="1" ht="6.9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39"/>
    </row>
    <row r="35" spans="2:57" s="1" customFormat="1" ht="25.9" customHeight="1">
      <c r="B35" s="33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43" t="s">
        <v>46</v>
      </c>
      <c r="Y35" s="244"/>
      <c r="Z35" s="244"/>
      <c r="AA35" s="244"/>
      <c r="AB35" s="244"/>
      <c r="AC35" s="43"/>
      <c r="AD35" s="43"/>
      <c r="AE35" s="43"/>
      <c r="AF35" s="43"/>
      <c r="AG35" s="43"/>
      <c r="AH35" s="43"/>
      <c r="AI35" s="43"/>
      <c r="AJ35" s="43"/>
      <c r="AK35" s="245">
        <f>SUM(AK26:AK33)</f>
        <v>0</v>
      </c>
      <c r="AL35" s="244"/>
      <c r="AM35" s="244"/>
      <c r="AN35" s="244"/>
      <c r="AO35" s="246"/>
      <c r="AP35" s="41"/>
      <c r="AQ35" s="41"/>
      <c r="AR35" s="37"/>
    </row>
    <row r="36" spans="2:57" s="1" customFormat="1" ht="6.95" customHeight="1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</row>
    <row r="37" spans="2:57" s="1" customFormat="1" ht="14.45" customHeight="1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</row>
    <row r="38" spans="2:57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2:57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2:57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2:57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2:57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2:57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2:57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2:57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2:57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2:57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2:57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2:44" s="1" customFormat="1" ht="14.45" customHeight="1">
      <c r="B49" s="33"/>
      <c r="C49" s="34"/>
      <c r="D49" s="45" t="s">
        <v>47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48</v>
      </c>
      <c r="AI49" s="46"/>
      <c r="AJ49" s="46"/>
      <c r="AK49" s="46"/>
      <c r="AL49" s="46"/>
      <c r="AM49" s="46"/>
      <c r="AN49" s="46"/>
      <c r="AO49" s="46"/>
      <c r="AP49" s="34"/>
      <c r="AQ49" s="34"/>
      <c r="AR49" s="37"/>
    </row>
    <row r="50" spans="2:44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2:44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2:44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2:44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2:44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2:44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2:44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2:44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2:44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2:44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2:44" s="1" customFormat="1" ht="12.75">
      <c r="B60" s="33"/>
      <c r="C60" s="34"/>
      <c r="D60" s="47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7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7" t="s">
        <v>49</v>
      </c>
      <c r="AI60" s="36"/>
      <c r="AJ60" s="36"/>
      <c r="AK60" s="36"/>
      <c r="AL60" s="36"/>
      <c r="AM60" s="47" t="s">
        <v>50</v>
      </c>
      <c r="AN60" s="36"/>
      <c r="AO60" s="36"/>
      <c r="AP60" s="34"/>
      <c r="AQ60" s="34"/>
      <c r="AR60" s="37"/>
    </row>
    <row r="61" spans="2:44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2:44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2:44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2:44" s="1" customFormat="1" ht="12.75">
      <c r="B64" s="33"/>
      <c r="C64" s="34"/>
      <c r="D64" s="45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5" t="s">
        <v>52</v>
      </c>
      <c r="AI64" s="46"/>
      <c r="AJ64" s="46"/>
      <c r="AK64" s="46"/>
      <c r="AL64" s="46"/>
      <c r="AM64" s="46"/>
      <c r="AN64" s="46"/>
      <c r="AO64" s="46"/>
      <c r="AP64" s="34"/>
      <c r="AQ64" s="34"/>
      <c r="AR64" s="37"/>
    </row>
    <row r="65" spans="2:44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2:44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2:44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2:44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2:44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2:44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2:44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2:44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2:44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2:44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2:44" s="1" customFormat="1" ht="12.75">
      <c r="B75" s="33"/>
      <c r="C75" s="34"/>
      <c r="D75" s="47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7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7" t="s">
        <v>49</v>
      </c>
      <c r="AI75" s="36"/>
      <c r="AJ75" s="36"/>
      <c r="AK75" s="36"/>
      <c r="AL75" s="36"/>
      <c r="AM75" s="47" t="s">
        <v>50</v>
      </c>
      <c r="AN75" s="36"/>
      <c r="AO75" s="36"/>
      <c r="AP75" s="34"/>
      <c r="AQ75" s="34"/>
      <c r="AR75" s="37"/>
    </row>
    <row r="76" spans="2:44" s="1" customFormat="1" ht="11.25"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</row>
    <row r="77" spans="2:44" s="1" customFormat="1" ht="6.95" customHeight="1"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7"/>
    </row>
    <row r="81" spans="1:90" s="1" customFormat="1" ht="6.95" customHeight="1"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7"/>
    </row>
    <row r="82" spans="1:90" s="1" customFormat="1" ht="24.95" customHeight="1">
      <c r="B82" s="33"/>
      <c r="C82" s="22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</row>
    <row r="83" spans="1:90" s="1" customFormat="1" ht="6.95" customHeight="1"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</row>
    <row r="84" spans="1:90" s="3" customFormat="1" ht="12" customHeight="1">
      <c r="B84" s="52"/>
      <c r="C84" s="28" t="s">
        <v>13</v>
      </c>
      <c r="D84" s="53"/>
      <c r="E84" s="53"/>
      <c r="F84" s="53"/>
      <c r="G84" s="53"/>
      <c r="H84" s="53"/>
      <c r="I84" s="53"/>
      <c r="J84" s="53"/>
      <c r="K84" s="53"/>
      <c r="L84" s="53" t="str">
        <f>K5</f>
        <v>001c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4"/>
    </row>
    <row r="85" spans="1:90" s="4" customFormat="1" ht="36.950000000000003" customHeight="1">
      <c r="B85" s="55"/>
      <c r="C85" s="56" t="s">
        <v>16</v>
      </c>
      <c r="D85" s="57"/>
      <c r="E85" s="57"/>
      <c r="F85" s="57"/>
      <c r="G85" s="57"/>
      <c r="H85" s="57"/>
      <c r="I85" s="57"/>
      <c r="J85" s="57"/>
      <c r="K85" s="57"/>
      <c r="L85" s="250" t="str">
        <f>K6</f>
        <v>Oprava povrchu místní komunikace v obci Sobotín, část Rudoltice, 2.etapačást 1, úsek 0,000 - 0,60850 km</v>
      </c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57"/>
      <c r="AQ85" s="57"/>
      <c r="AR85" s="58"/>
    </row>
    <row r="86" spans="1:90" s="1" customFormat="1" ht="6.95" customHeight="1"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</row>
    <row r="87" spans="1:90" s="1" customFormat="1" ht="12" customHeight="1">
      <c r="B87" s="33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59" t="str">
        <f>IF(K8="","",K8)</f>
        <v>Rudoltice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252" t="str">
        <f>IF(AN8= "","",AN8)</f>
        <v>23. 11. 2021</v>
      </c>
      <c r="AN87" s="252"/>
      <c r="AO87" s="34"/>
      <c r="AP87" s="34"/>
      <c r="AQ87" s="34"/>
      <c r="AR87" s="37"/>
    </row>
    <row r="88" spans="1:90" s="1" customFormat="1" ht="6.95" customHeight="1"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</row>
    <row r="89" spans="1:90" s="1" customFormat="1" ht="15.2" customHeight="1">
      <c r="B89" s="33"/>
      <c r="C89" s="28" t="s">
        <v>24</v>
      </c>
      <c r="D89" s="34"/>
      <c r="E89" s="34"/>
      <c r="F89" s="34"/>
      <c r="G89" s="34"/>
      <c r="H89" s="34"/>
      <c r="I89" s="34"/>
      <c r="J89" s="34"/>
      <c r="K89" s="34"/>
      <c r="L89" s="53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30</v>
      </c>
      <c r="AJ89" s="34"/>
      <c r="AK89" s="34"/>
      <c r="AL89" s="34"/>
      <c r="AM89" s="248" t="str">
        <f>IF(E17="","",E17)</f>
        <v xml:space="preserve"> </v>
      </c>
      <c r="AN89" s="249"/>
      <c r="AO89" s="249"/>
      <c r="AP89" s="249"/>
      <c r="AQ89" s="34"/>
      <c r="AR89" s="37"/>
      <c r="AS89" s="253" t="s">
        <v>54</v>
      </c>
      <c r="AT89" s="254"/>
      <c r="AU89" s="61"/>
      <c r="AV89" s="61"/>
      <c r="AW89" s="61"/>
      <c r="AX89" s="61"/>
      <c r="AY89" s="61"/>
      <c r="AZ89" s="61"/>
      <c r="BA89" s="61"/>
      <c r="BB89" s="61"/>
      <c r="BC89" s="61"/>
      <c r="BD89" s="62"/>
    </row>
    <row r="90" spans="1:90" s="1" customFormat="1" ht="15.2" customHeight="1">
      <c r="B90" s="33"/>
      <c r="C90" s="28" t="s">
        <v>28</v>
      </c>
      <c r="D90" s="34"/>
      <c r="E90" s="34"/>
      <c r="F90" s="34"/>
      <c r="G90" s="34"/>
      <c r="H90" s="34"/>
      <c r="I90" s="34"/>
      <c r="J90" s="34"/>
      <c r="K90" s="34"/>
      <c r="L90" s="53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248" t="str">
        <f>IF(E20="","",E20)</f>
        <v xml:space="preserve"> </v>
      </c>
      <c r="AN90" s="249"/>
      <c r="AO90" s="249"/>
      <c r="AP90" s="249"/>
      <c r="AQ90" s="34"/>
      <c r="AR90" s="37"/>
      <c r="AS90" s="255"/>
      <c r="AT90" s="256"/>
      <c r="AU90" s="63"/>
      <c r="AV90" s="63"/>
      <c r="AW90" s="63"/>
      <c r="AX90" s="63"/>
      <c r="AY90" s="63"/>
      <c r="AZ90" s="63"/>
      <c r="BA90" s="63"/>
      <c r="BB90" s="63"/>
      <c r="BC90" s="63"/>
      <c r="BD90" s="64"/>
    </row>
    <row r="91" spans="1:90" s="1" customFormat="1" ht="10.9" customHeight="1"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57"/>
      <c r="AT91" s="258"/>
      <c r="AU91" s="65"/>
      <c r="AV91" s="65"/>
      <c r="AW91" s="65"/>
      <c r="AX91" s="65"/>
      <c r="AY91" s="65"/>
      <c r="AZ91" s="65"/>
      <c r="BA91" s="65"/>
      <c r="BB91" s="65"/>
      <c r="BC91" s="65"/>
      <c r="BD91" s="66"/>
    </row>
    <row r="92" spans="1:90" s="1" customFormat="1" ht="29.25" customHeight="1">
      <c r="B92" s="33"/>
      <c r="C92" s="259" t="s">
        <v>55</v>
      </c>
      <c r="D92" s="260"/>
      <c r="E92" s="260"/>
      <c r="F92" s="260"/>
      <c r="G92" s="260"/>
      <c r="H92" s="67"/>
      <c r="I92" s="261" t="s">
        <v>56</v>
      </c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2" t="s">
        <v>57</v>
      </c>
      <c r="AH92" s="260"/>
      <c r="AI92" s="260"/>
      <c r="AJ92" s="260"/>
      <c r="AK92" s="260"/>
      <c r="AL92" s="260"/>
      <c r="AM92" s="260"/>
      <c r="AN92" s="261" t="s">
        <v>58</v>
      </c>
      <c r="AO92" s="260"/>
      <c r="AP92" s="263"/>
      <c r="AQ92" s="68" t="s">
        <v>59</v>
      </c>
      <c r="AR92" s="37"/>
      <c r="AS92" s="69" t="s">
        <v>60</v>
      </c>
      <c r="AT92" s="70" t="s">
        <v>61</v>
      </c>
      <c r="AU92" s="70" t="s">
        <v>62</v>
      </c>
      <c r="AV92" s="70" t="s">
        <v>63</v>
      </c>
      <c r="AW92" s="70" t="s">
        <v>64</v>
      </c>
      <c r="AX92" s="70" t="s">
        <v>65</v>
      </c>
      <c r="AY92" s="70" t="s">
        <v>66</v>
      </c>
      <c r="AZ92" s="70" t="s">
        <v>67</v>
      </c>
      <c r="BA92" s="70" t="s">
        <v>68</v>
      </c>
      <c r="BB92" s="70" t="s">
        <v>69</v>
      </c>
      <c r="BC92" s="70" t="s">
        <v>70</v>
      </c>
      <c r="BD92" s="71" t="s">
        <v>71</v>
      </c>
    </row>
    <row r="93" spans="1:90" s="1" customFormat="1" ht="10.9" customHeight="1"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2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4"/>
    </row>
    <row r="94" spans="1:90" s="5" customFormat="1" ht="32.450000000000003" customHeight="1">
      <c r="B94" s="75"/>
      <c r="C94" s="76" t="s">
        <v>72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267">
        <f>ROUND(AG95,2)</f>
        <v>0</v>
      </c>
      <c r="AH94" s="267"/>
      <c r="AI94" s="267"/>
      <c r="AJ94" s="267"/>
      <c r="AK94" s="267"/>
      <c r="AL94" s="267"/>
      <c r="AM94" s="267"/>
      <c r="AN94" s="268">
        <f>SUM(AG94,AT94)</f>
        <v>0</v>
      </c>
      <c r="AO94" s="268"/>
      <c r="AP94" s="268"/>
      <c r="AQ94" s="79" t="s">
        <v>1</v>
      </c>
      <c r="AR94" s="80"/>
      <c r="AS94" s="81">
        <f>ROUND(AS95,2)</f>
        <v>0</v>
      </c>
      <c r="AT94" s="82">
        <f>ROUND(SUM(AV94:AW94),2)</f>
        <v>0</v>
      </c>
      <c r="AU94" s="83">
        <f>ROUND(AU95,5)</f>
        <v>0</v>
      </c>
      <c r="AV94" s="82">
        <f>ROUND(AZ94*L29,2)</f>
        <v>0</v>
      </c>
      <c r="AW94" s="82">
        <f>ROUND(BA94*L30,2)</f>
        <v>0</v>
      </c>
      <c r="AX94" s="82">
        <f>ROUND(BB94*L29,2)</f>
        <v>0</v>
      </c>
      <c r="AY94" s="82">
        <f>ROUND(BC94*L30,2)</f>
        <v>0</v>
      </c>
      <c r="AZ94" s="82">
        <f>ROUND(AZ95,2)</f>
        <v>0</v>
      </c>
      <c r="BA94" s="82">
        <f>ROUND(BA95,2)</f>
        <v>0</v>
      </c>
      <c r="BB94" s="82">
        <f>ROUND(BB95,2)</f>
        <v>0</v>
      </c>
      <c r="BC94" s="82">
        <f>ROUND(BC95,2)</f>
        <v>0</v>
      </c>
      <c r="BD94" s="84">
        <f>ROUND(BD95,2)</f>
        <v>0</v>
      </c>
      <c r="BS94" s="85" t="s">
        <v>73</v>
      </c>
      <c r="BT94" s="85" t="s">
        <v>74</v>
      </c>
      <c r="BV94" s="85" t="s">
        <v>75</v>
      </c>
      <c r="BW94" s="85" t="s">
        <v>5</v>
      </c>
      <c r="BX94" s="85" t="s">
        <v>76</v>
      </c>
      <c r="CL94" s="85" t="s">
        <v>1</v>
      </c>
    </row>
    <row r="95" spans="1:90" s="6" customFormat="1" ht="40.5" customHeight="1">
      <c r="A95" s="86" t="s">
        <v>77</v>
      </c>
      <c r="B95" s="87"/>
      <c r="C95" s="88"/>
      <c r="D95" s="266" t="s">
        <v>14</v>
      </c>
      <c r="E95" s="266"/>
      <c r="F95" s="266"/>
      <c r="G95" s="266"/>
      <c r="H95" s="266"/>
      <c r="I95" s="89"/>
      <c r="J95" s="266" t="s">
        <v>17</v>
      </c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6"/>
      <c r="AA95" s="266"/>
      <c r="AB95" s="266"/>
      <c r="AC95" s="266"/>
      <c r="AD95" s="266"/>
      <c r="AE95" s="266"/>
      <c r="AF95" s="266"/>
      <c r="AG95" s="264">
        <f>'001c - Oprava povrchu mís...'!J28</f>
        <v>0</v>
      </c>
      <c r="AH95" s="265"/>
      <c r="AI95" s="265"/>
      <c r="AJ95" s="265"/>
      <c r="AK95" s="265"/>
      <c r="AL95" s="265"/>
      <c r="AM95" s="265"/>
      <c r="AN95" s="264">
        <f>SUM(AG95,AT95)</f>
        <v>0</v>
      </c>
      <c r="AO95" s="265"/>
      <c r="AP95" s="265"/>
      <c r="AQ95" s="90" t="s">
        <v>78</v>
      </c>
      <c r="AR95" s="91"/>
      <c r="AS95" s="92">
        <v>0</v>
      </c>
      <c r="AT95" s="93">
        <f>ROUND(SUM(AV95:AW95),2)</f>
        <v>0</v>
      </c>
      <c r="AU95" s="94">
        <f>'001c - Oprava povrchu mís...'!P123</f>
        <v>0</v>
      </c>
      <c r="AV95" s="93">
        <f>'001c - Oprava povrchu mís...'!J31</f>
        <v>0</v>
      </c>
      <c r="AW95" s="93">
        <f>'001c - Oprava povrchu mís...'!J32</f>
        <v>0</v>
      </c>
      <c r="AX95" s="93">
        <f>'001c - Oprava povrchu mís...'!J33</f>
        <v>0</v>
      </c>
      <c r="AY95" s="93">
        <f>'001c - Oprava povrchu mís...'!J34</f>
        <v>0</v>
      </c>
      <c r="AZ95" s="93">
        <f>'001c - Oprava povrchu mís...'!F31</f>
        <v>0</v>
      </c>
      <c r="BA95" s="93">
        <f>'001c - Oprava povrchu mís...'!F32</f>
        <v>0</v>
      </c>
      <c r="BB95" s="93">
        <f>'001c - Oprava povrchu mís...'!F33</f>
        <v>0</v>
      </c>
      <c r="BC95" s="93">
        <f>'001c - Oprava povrchu mís...'!F34</f>
        <v>0</v>
      </c>
      <c r="BD95" s="95">
        <f>'001c - Oprava povrchu mís...'!F35</f>
        <v>0</v>
      </c>
      <c r="BT95" s="96" t="s">
        <v>79</v>
      </c>
      <c r="BU95" s="96" t="s">
        <v>80</v>
      </c>
      <c r="BV95" s="96" t="s">
        <v>75</v>
      </c>
      <c r="BW95" s="96" t="s">
        <v>5</v>
      </c>
      <c r="BX95" s="96" t="s">
        <v>76</v>
      </c>
      <c r="CL95" s="96" t="s">
        <v>1</v>
      </c>
    </row>
    <row r="96" spans="1:90" s="1" customFormat="1" ht="30" customHeight="1"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</row>
    <row r="97" spans="2:44" s="1" customFormat="1" ht="6.95" customHeight="1"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37"/>
    </row>
  </sheetData>
  <sheetProtection algorithmName="SHA-512" hashValue="Uxy8fzgZaIzKeJM60yGSBbCOWBblLCBeu2gGUNJ4lwIUFjmpU44BOQ9uQ3PLz2uHdEcAuDwFF4ughtdENevuGw==" saltValue="gIR02aB3oficKG+2DigtnkyspzP9zKBpZDm7r6qaPJQkGHSXeCOc8g0q6d0Raa6ugYShlvnEpESdyu3xRhiOYg==" spinCount="100000" sheet="1" objects="1" scenarios="1" formatColumns="0" formatRows="0"/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01c - Oprava povrchu mís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34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7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6" t="s">
        <v>5</v>
      </c>
    </row>
    <row r="3" spans="2:46" ht="6.95" customHeight="1">
      <c r="B3" s="98"/>
      <c r="C3" s="99"/>
      <c r="D3" s="99"/>
      <c r="E3" s="99"/>
      <c r="F3" s="99"/>
      <c r="G3" s="99"/>
      <c r="H3" s="99"/>
      <c r="I3" s="100"/>
      <c r="J3" s="99"/>
      <c r="K3" s="99"/>
      <c r="L3" s="19"/>
      <c r="AT3" s="16" t="s">
        <v>81</v>
      </c>
    </row>
    <row r="4" spans="2:46" ht="24.95" customHeight="1">
      <c r="B4" s="19"/>
      <c r="D4" s="101" t="s">
        <v>82</v>
      </c>
      <c r="L4" s="19"/>
      <c r="M4" s="102" t="s">
        <v>10</v>
      </c>
      <c r="AT4" s="16" t="s">
        <v>4</v>
      </c>
    </row>
    <row r="5" spans="2:46" ht="6.95" customHeight="1">
      <c r="B5" s="19"/>
      <c r="L5" s="19"/>
    </row>
    <row r="6" spans="2:46" s="1" customFormat="1" ht="12" customHeight="1">
      <c r="B6" s="37"/>
      <c r="D6" s="103" t="s">
        <v>16</v>
      </c>
      <c r="I6" s="104"/>
      <c r="L6" s="37"/>
    </row>
    <row r="7" spans="2:46" s="1" customFormat="1" ht="36.950000000000003" customHeight="1">
      <c r="B7" s="37"/>
      <c r="E7" s="277" t="s">
        <v>17</v>
      </c>
      <c r="F7" s="278"/>
      <c r="G7" s="278"/>
      <c r="H7" s="278"/>
      <c r="I7" s="104"/>
      <c r="L7" s="37"/>
    </row>
    <row r="8" spans="2:46" s="1" customFormat="1" ht="11.25">
      <c r="B8" s="37"/>
      <c r="I8" s="104"/>
      <c r="L8" s="37"/>
    </row>
    <row r="9" spans="2:46" s="1" customFormat="1" ht="12" customHeight="1">
      <c r="B9" s="37"/>
      <c r="D9" s="103" t="s">
        <v>18</v>
      </c>
      <c r="F9" s="105" t="s">
        <v>1</v>
      </c>
      <c r="I9" s="106" t="s">
        <v>19</v>
      </c>
      <c r="J9" s="105" t="s">
        <v>1</v>
      </c>
      <c r="L9" s="37"/>
    </row>
    <row r="10" spans="2:46" s="1" customFormat="1" ht="12" customHeight="1">
      <c r="B10" s="37"/>
      <c r="D10" s="103" t="s">
        <v>20</v>
      </c>
      <c r="F10" s="105" t="s">
        <v>21</v>
      </c>
      <c r="I10" s="106" t="s">
        <v>22</v>
      </c>
      <c r="J10" s="107" t="str">
        <f>'Rekapitulace stavby'!AN8</f>
        <v>23. 11. 2021</v>
      </c>
      <c r="L10" s="37"/>
    </row>
    <row r="11" spans="2:46" s="1" customFormat="1" ht="10.9" customHeight="1">
      <c r="B11" s="37"/>
      <c r="I11" s="104"/>
      <c r="L11" s="37"/>
    </row>
    <row r="12" spans="2:46" s="1" customFormat="1" ht="12" customHeight="1">
      <c r="B12" s="37"/>
      <c r="D12" s="103" t="s">
        <v>24</v>
      </c>
      <c r="I12" s="106" t="s">
        <v>25</v>
      </c>
      <c r="J12" s="105" t="str">
        <f>IF('Rekapitulace stavby'!AN10="","",'Rekapitulace stavby'!AN10)</f>
        <v/>
      </c>
      <c r="L12" s="37"/>
    </row>
    <row r="13" spans="2:46" s="1" customFormat="1" ht="18" customHeight="1">
      <c r="B13" s="37"/>
      <c r="E13" s="105" t="str">
        <f>IF('Rekapitulace stavby'!E11="","",'Rekapitulace stavby'!E11)</f>
        <v xml:space="preserve"> </v>
      </c>
      <c r="I13" s="106" t="s">
        <v>27</v>
      </c>
      <c r="J13" s="105" t="str">
        <f>IF('Rekapitulace stavby'!AN11="","",'Rekapitulace stavby'!AN11)</f>
        <v/>
      </c>
      <c r="L13" s="37"/>
    </row>
    <row r="14" spans="2:46" s="1" customFormat="1" ht="6.95" customHeight="1">
      <c r="B14" s="37"/>
      <c r="I14" s="104"/>
      <c r="L14" s="37"/>
    </row>
    <row r="15" spans="2:46" s="1" customFormat="1" ht="12" customHeight="1">
      <c r="B15" s="37"/>
      <c r="D15" s="103" t="s">
        <v>28</v>
      </c>
      <c r="I15" s="106" t="s">
        <v>25</v>
      </c>
      <c r="J15" s="29" t="str">
        <f>'Rekapitulace stavby'!AN13</f>
        <v>Vyplň údaj</v>
      </c>
      <c r="L15" s="37"/>
    </row>
    <row r="16" spans="2:46" s="1" customFormat="1" ht="18" customHeight="1">
      <c r="B16" s="37"/>
      <c r="E16" s="279" t="str">
        <f>'Rekapitulace stavby'!E14</f>
        <v>Vyplň údaj</v>
      </c>
      <c r="F16" s="280"/>
      <c r="G16" s="280"/>
      <c r="H16" s="280"/>
      <c r="I16" s="106" t="s">
        <v>27</v>
      </c>
      <c r="J16" s="29" t="str">
        <f>'Rekapitulace stavby'!AN14</f>
        <v>Vyplň údaj</v>
      </c>
      <c r="L16" s="37"/>
    </row>
    <row r="17" spans="2:12" s="1" customFormat="1" ht="6.95" customHeight="1">
      <c r="B17" s="37"/>
      <c r="I17" s="104"/>
      <c r="L17" s="37"/>
    </row>
    <row r="18" spans="2:12" s="1" customFormat="1" ht="12" customHeight="1">
      <c r="B18" s="37"/>
      <c r="D18" s="103" t="s">
        <v>30</v>
      </c>
      <c r="I18" s="106" t="s">
        <v>25</v>
      </c>
      <c r="J18" s="105" t="str">
        <f>IF('Rekapitulace stavby'!AN16="","",'Rekapitulace stavby'!AN16)</f>
        <v/>
      </c>
      <c r="L18" s="37"/>
    </row>
    <row r="19" spans="2:12" s="1" customFormat="1" ht="18" customHeight="1">
      <c r="B19" s="37"/>
      <c r="E19" s="105" t="str">
        <f>IF('Rekapitulace stavby'!E17="","",'Rekapitulace stavby'!E17)</f>
        <v xml:space="preserve"> </v>
      </c>
      <c r="I19" s="106" t="s">
        <v>27</v>
      </c>
      <c r="J19" s="105" t="str">
        <f>IF('Rekapitulace stavby'!AN17="","",'Rekapitulace stavby'!AN17)</f>
        <v/>
      </c>
      <c r="L19" s="37"/>
    </row>
    <row r="20" spans="2:12" s="1" customFormat="1" ht="6.95" customHeight="1">
      <c r="B20" s="37"/>
      <c r="I20" s="104"/>
      <c r="L20" s="37"/>
    </row>
    <row r="21" spans="2:12" s="1" customFormat="1" ht="12" customHeight="1">
      <c r="B21" s="37"/>
      <c r="D21" s="103" t="s">
        <v>32</v>
      </c>
      <c r="I21" s="106" t="s">
        <v>25</v>
      </c>
      <c r="J21" s="105" t="str">
        <f>IF('Rekapitulace stavby'!AN19="","",'Rekapitulace stavby'!AN19)</f>
        <v/>
      </c>
      <c r="L21" s="37"/>
    </row>
    <row r="22" spans="2:12" s="1" customFormat="1" ht="18" customHeight="1">
      <c r="B22" s="37"/>
      <c r="E22" s="105" t="str">
        <f>IF('Rekapitulace stavby'!E20="","",'Rekapitulace stavby'!E20)</f>
        <v xml:space="preserve"> </v>
      </c>
      <c r="I22" s="106" t="s">
        <v>27</v>
      </c>
      <c r="J22" s="105" t="str">
        <f>IF('Rekapitulace stavby'!AN20="","",'Rekapitulace stavby'!AN20)</f>
        <v/>
      </c>
      <c r="L22" s="37"/>
    </row>
    <row r="23" spans="2:12" s="1" customFormat="1" ht="6.95" customHeight="1">
      <c r="B23" s="37"/>
      <c r="I23" s="104"/>
      <c r="L23" s="37"/>
    </row>
    <row r="24" spans="2:12" s="1" customFormat="1" ht="12" customHeight="1">
      <c r="B24" s="37"/>
      <c r="D24" s="103" t="s">
        <v>33</v>
      </c>
      <c r="I24" s="104"/>
      <c r="L24" s="37"/>
    </row>
    <row r="25" spans="2:12" s="7" customFormat="1" ht="16.5" customHeight="1">
      <c r="B25" s="108"/>
      <c r="E25" s="281" t="s">
        <v>1</v>
      </c>
      <c r="F25" s="281"/>
      <c r="G25" s="281"/>
      <c r="H25" s="281"/>
      <c r="I25" s="109"/>
      <c r="L25" s="108"/>
    </row>
    <row r="26" spans="2:12" s="1" customFormat="1" ht="6.95" customHeight="1">
      <c r="B26" s="37"/>
      <c r="I26" s="104"/>
      <c r="L26" s="37"/>
    </row>
    <row r="27" spans="2:12" s="1" customFormat="1" ht="6.95" customHeight="1">
      <c r="B27" s="37"/>
      <c r="D27" s="61"/>
      <c r="E27" s="61"/>
      <c r="F27" s="61"/>
      <c r="G27" s="61"/>
      <c r="H27" s="61"/>
      <c r="I27" s="110"/>
      <c r="J27" s="61"/>
      <c r="K27" s="61"/>
      <c r="L27" s="37"/>
    </row>
    <row r="28" spans="2:12" s="1" customFormat="1" ht="25.35" customHeight="1">
      <c r="B28" s="37"/>
      <c r="D28" s="111" t="s">
        <v>34</v>
      </c>
      <c r="I28" s="104"/>
      <c r="J28" s="112">
        <f>ROUND(J123, 2)</f>
        <v>0</v>
      </c>
      <c r="L28" s="37"/>
    </row>
    <row r="29" spans="2:12" s="1" customFormat="1" ht="6.95" customHeight="1">
      <c r="B29" s="37"/>
      <c r="D29" s="61"/>
      <c r="E29" s="61"/>
      <c r="F29" s="61"/>
      <c r="G29" s="61"/>
      <c r="H29" s="61"/>
      <c r="I29" s="110"/>
      <c r="J29" s="61"/>
      <c r="K29" s="61"/>
      <c r="L29" s="37"/>
    </row>
    <row r="30" spans="2:12" s="1" customFormat="1" ht="14.45" customHeight="1">
      <c r="B30" s="37"/>
      <c r="F30" s="113" t="s">
        <v>36</v>
      </c>
      <c r="I30" s="114" t="s">
        <v>35</v>
      </c>
      <c r="J30" s="113" t="s">
        <v>37</v>
      </c>
      <c r="L30" s="37"/>
    </row>
    <row r="31" spans="2:12" s="1" customFormat="1" ht="14.45" customHeight="1">
      <c r="B31" s="37"/>
      <c r="D31" s="115" t="s">
        <v>38</v>
      </c>
      <c r="E31" s="103" t="s">
        <v>39</v>
      </c>
      <c r="F31" s="116">
        <f>ROUND((SUM(BE123:BE233)),  2)</f>
        <v>0</v>
      </c>
      <c r="I31" s="117">
        <v>0.21</v>
      </c>
      <c r="J31" s="116">
        <f>ROUND(((SUM(BE123:BE233))*I31),  2)</f>
        <v>0</v>
      </c>
      <c r="L31" s="37"/>
    </row>
    <row r="32" spans="2:12" s="1" customFormat="1" ht="14.45" customHeight="1">
      <c r="B32" s="37"/>
      <c r="E32" s="103" t="s">
        <v>40</v>
      </c>
      <c r="F32" s="116">
        <f>ROUND((SUM(BF123:BF233)),  2)</f>
        <v>0</v>
      </c>
      <c r="I32" s="117">
        <v>0.15</v>
      </c>
      <c r="J32" s="116">
        <f>ROUND(((SUM(BF123:BF233))*I32),  2)</f>
        <v>0</v>
      </c>
      <c r="L32" s="37"/>
    </row>
    <row r="33" spans="2:12" s="1" customFormat="1" ht="14.45" hidden="1" customHeight="1">
      <c r="B33" s="37"/>
      <c r="E33" s="103" t="s">
        <v>41</v>
      </c>
      <c r="F33" s="116">
        <f>ROUND((SUM(BG123:BG233)),  2)</f>
        <v>0</v>
      </c>
      <c r="I33" s="117">
        <v>0.21</v>
      </c>
      <c r="J33" s="116">
        <f>0</f>
        <v>0</v>
      </c>
      <c r="L33" s="37"/>
    </row>
    <row r="34" spans="2:12" s="1" customFormat="1" ht="14.45" hidden="1" customHeight="1">
      <c r="B34" s="37"/>
      <c r="E34" s="103" t="s">
        <v>42</v>
      </c>
      <c r="F34" s="116">
        <f>ROUND((SUM(BH123:BH233)),  2)</f>
        <v>0</v>
      </c>
      <c r="I34" s="117">
        <v>0.15</v>
      </c>
      <c r="J34" s="116">
        <f>0</f>
        <v>0</v>
      </c>
      <c r="L34" s="37"/>
    </row>
    <row r="35" spans="2:12" s="1" customFormat="1" ht="14.45" hidden="1" customHeight="1">
      <c r="B35" s="37"/>
      <c r="E35" s="103" t="s">
        <v>43</v>
      </c>
      <c r="F35" s="116">
        <f>ROUND((SUM(BI123:BI233)),  2)</f>
        <v>0</v>
      </c>
      <c r="I35" s="117">
        <v>0</v>
      </c>
      <c r="J35" s="116">
        <f>0</f>
        <v>0</v>
      </c>
      <c r="L35" s="37"/>
    </row>
    <row r="36" spans="2:12" s="1" customFormat="1" ht="6.95" customHeight="1">
      <c r="B36" s="37"/>
      <c r="I36" s="104"/>
      <c r="L36" s="37"/>
    </row>
    <row r="37" spans="2:12" s="1" customFormat="1" ht="25.35" customHeight="1">
      <c r="B37" s="37"/>
      <c r="C37" s="118"/>
      <c r="D37" s="119" t="s">
        <v>44</v>
      </c>
      <c r="E37" s="120"/>
      <c r="F37" s="120"/>
      <c r="G37" s="121" t="s">
        <v>45</v>
      </c>
      <c r="H37" s="122" t="s">
        <v>46</v>
      </c>
      <c r="I37" s="123"/>
      <c r="J37" s="124">
        <f>SUM(J28:J35)</f>
        <v>0</v>
      </c>
      <c r="K37" s="125"/>
      <c r="L37" s="37"/>
    </row>
    <row r="38" spans="2:12" s="1" customFormat="1" ht="14.45" customHeight="1">
      <c r="B38" s="37"/>
      <c r="I38" s="104"/>
      <c r="L38" s="37"/>
    </row>
    <row r="39" spans="2:12" ht="14.45" customHeight="1">
      <c r="B39" s="19"/>
      <c r="L39" s="19"/>
    </row>
    <row r="40" spans="2:12" ht="14.45" customHeight="1">
      <c r="B40" s="19"/>
      <c r="L40" s="19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7"/>
      <c r="D50" s="126" t="s">
        <v>47</v>
      </c>
      <c r="E50" s="127"/>
      <c r="F50" s="127"/>
      <c r="G50" s="126" t="s">
        <v>48</v>
      </c>
      <c r="H50" s="127"/>
      <c r="I50" s="128"/>
      <c r="J50" s="127"/>
      <c r="K50" s="127"/>
      <c r="L50" s="37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7"/>
      <c r="D61" s="129" t="s">
        <v>49</v>
      </c>
      <c r="E61" s="130"/>
      <c r="F61" s="131" t="s">
        <v>50</v>
      </c>
      <c r="G61" s="129" t="s">
        <v>49</v>
      </c>
      <c r="H61" s="130"/>
      <c r="I61" s="132"/>
      <c r="J61" s="133" t="s">
        <v>50</v>
      </c>
      <c r="K61" s="130"/>
      <c r="L61" s="37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7"/>
      <c r="D65" s="126" t="s">
        <v>51</v>
      </c>
      <c r="E65" s="127"/>
      <c r="F65" s="127"/>
      <c r="G65" s="126" t="s">
        <v>52</v>
      </c>
      <c r="H65" s="127"/>
      <c r="I65" s="128"/>
      <c r="J65" s="127"/>
      <c r="K65" s="127"/>
      <c r="L65" s="37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7"/>
      <c r="D76" s="129" t="s">
        <v>49</v>
      </c>
      <c r="E76" s="130"/>
      <c r="F76" s="131" t="s">
        <v>50</v>
      </c>
      <c r="G76" s="129" t="s">
        <v>49</v>
      </c>
      <c r="H76" s="130"/>
      <c r="I76" s="132"/>
      <c r="J76" s="133" t="s">
        <v>50</v>
      </c>
      <c r="K76" s="130"/>
      <c r="L76" s="37"/>
    </row>
    <row r="77" spans="2:12" s="1" customFormat="1" ht="14.45" customHeight="1">
      <c r="B77" s="134"/>
      <c r="C77" s="135"/>
      <c r="D77" s="135"/>
      <c r="E77" s="135"/>
      <c r="F77" s="135"/>
      <c r="G77" s="135"/>
      <c r="H77" s="135"/>
      <c r="I77" s="136"/>
      <c r="J77" s="135"/>
      <c r="K77" s="135"/>
      <c r="L77" s="37"/>
    </row>
    <row r="81" spans="2:47" s="1" customFormat="1" ht="6.95" customHeight="1">
      <c r="B81" s="137"/>
      <c r="C81" s="138"/>
      <c r="D81" s="138"/>
      <c r="E81" s="138"/>
      <c r="F81" s="138"/>
      <c r="G81" s="138"/>
      <c r="H81" s="138"/>
      <c r="I81" s="139"/>
      <c r="J81" s="138"/>
      <c r="K81" s="138"/>
      <c r="L81" s="37"/>
    </row>
    <row r="82" spans="2:47" s="1" customFormat="1" ht="24.95" customHeight="1">
      <c r="B82" s="33"/>
      <c r="C82" s="22" t="s">
        <v>83</v>
      </c>
      <c r="D82" s="34"/>
      <c r="E82" s="34"/>
      <c r="F82" s="34"/>
      <c r="G82" s="34"/>
      <c r="H82" s="34"/>
      <c r="I82" s="104"/>
      <c r="J82" s="34"/>
      <c r="K82" s="34"/>
      <c r="L82" s="37"/>
    </row>
    <row r="83" spans="2:47" s="1" customFormat="1" ht="6.95" customHeight="1">
      <c r="B83" s="33"/>
      <c r="C83" s="34"/>
      <c r="D83" s="34"/>
      <c r="E83" s="34"/>
      <c r="F83" s="34"/>
      <c r="G83" s="34"/>
      <c r="H83" s="34"/>
      <c r="I83" s="104"/>
      <c r="J83" s="34"/>
      <c r="K83" s="34"/>
      <c r="L83" s="37"/>
    </row>
    <row r="84" spans="2:47" s="1" customFormat="1" ht="12" customHeight="1">
      <c r="B84" s="33"/>
      <c r="C84" s="28" t="s">
        <v>16</v>
      </c>
      <c r="D84" s="34"/>
      <c r="E84" s="34"/>
      <c r="F84" s="34"/>
      <c r="G84" s="34"/>
      <c r="H84" s="34"/>
      <c r="I84" s="104"/>
      <c r="J84" s="34"/>
      <c r="K84" s="34"/>
      <c r="L84" s="37"/>
    </row>
    <row r="85" spans="2:47" s="1" customFormat="1" ht="16.5" customHeight="1">
      <c r="B85" s="33"/>
      <c r="C85" s="34"/>
      <c r="D85" s="34"/>
      <c r="E85" s="250" t="str">
        <f>E7</f>
        <v>Oprava povrchu místní komunikace v obci Sobotín, část Rudoltice, 2.etapačást 1, úsek 0,000 - 0,60850 km</v>
      </c>
      <c r="F85" s="282"/>
      <c r="G85" s="282"/>
      <c r="H85" s="282"/>
      <c r="I85" s="104"/>
      <c r="J85" s="34"/>
      <c r="K85" s="34"/>
      <c r="L85" s="37"/>
    </row>
    <row r="86" spans="2:47" s="1" customFormat="1" ht="6.95" customHeight="1">
      <c r="B86" s="33"/>
      <c r="C86" s="34"/>
      <c r="D86" s="34"/>
      <c r="E86" s="34"/>
      <c r="F86" s="34"/>
      <c r="G86" s="34"/>
      <c r="H86" s="34"/>
      <c r="I86" s="104"/>
      <c r="J86" s="34"/>
      <c r="K86" s="34"/>
      <c r="L86" s="37"/>
    </row>
    <row r="87" spans="2:47" s="1" customFormat="1" ht="12" customHeight="1">
      <c r="B87" s="33"/>
      <c r="C87" s="28" t="s">
        <v>20</v>
      </c>
      <c r="D87" s="34"/>
      <c r="E87" s="34"/>
      <c r="F87" s="26" t="str">
        <f>F10</f>
        <v>Rudoltice</v>
      </c>
      <c r="G87" s="34"/>
      <c r="H87" s="34"/>
      <c r="I87" s="106" t="s">
        <v>22</v>
      </c>
      <c r="J87" s="60" t="str">
        <f>IF(J10="","",J10)</f>
        <v>23. 11. 2021</v>
      </c>
      <c r="K87" s="34"/>
      <c r="L87" s="37"/>
    </row>
    <row r="88" spans="2:47" s="1" customFormat="1" ht="6.95" customHeight="1">
      <c r="B88" s="33"/>
      <c r="C88" s="34"/>
      <c r="D88" s="34"/>
      <c r="E88" s="34"/>
      <c r="F88" s="34"/>
      <c r="G88" s="34"/>
      <c r="H88" s="34"/>
      <c r="I88" s="104"/>
      <c r="J88" s="34"/>
      <c r="K88" s="34"/>
      <c r="L88" s="37"/>
    </row>
    <row r="89" spans="2:47" s="1" customFormat="1" ht="15.2" customHeight="1">
      <c r="B89" s="33"/>
      <c r="C89" s="28" t="s">
        <v>24</v>
      </c>
      <c r="D89" s="34"/>
      <c r="E89" s="34"/>
      <c r="F89" s="26" t="str">
        <f>E13</f>
        <v xml:space="preserve"> </v>
      </c>
      <c r="G89" s="34"/>
      <c r="H89" s="34"/>
      <c r="I89" s="106" t="s">
        <v>30</v>
      </c>
      <c r="J89" s="31" t="str">
        <f>E19</f>
        <v xml:space="preserve"> </v>
      </c>
      <c r="K89" s="34"/>
      <c r="L89" s="37"/>
    </row>
    <row r="90" spans="2:47" s="1" customFormat="1" ht="15.2" customHeight="1">
      <c r="B90" s="33"/>
      <c r="C90" s="28" t="s">
        <v>28</v>
      </c>
      <c r="D90" s="34"/>
      <c r="E90" s="34"/>
      <c r="F90" s="26" t="str">
        <f>IF(E16="","",E16)</f>
        <v>Vyplň údaj</v>
      </c>
      <c r="G90" s="34"/>
      <c r="H90" s="34"/>
      <c r="I90" s="106" t="s">
        <v>32</v>
      </c>
      <c r="J90" s="31" t="str">
        <f>E22</f>
        <v xml:space="preserve"> </v>
      </c>
      <c r="K90" s="34"/>
      <c r="L90" s="37"/>
    </row>
    <row r="91" spans="2:47" s="1" customFormat="1" ht="10.35" customHeight="1">
      <c r="B91" s="33"/>
      <c r="C91" s="34"/>
      <c r="D91" s="34"/>
      <c r="E91" s="34"/>
      <c r="F91" s="34"/>
      <c r="G91" s="34"/>
      <c r="H91" s="34"/>
      <c r="I91" s="104"/>
      <c r="J91" s="34"/>
      <c r="K91" s="34"/>
      <c r="L91" s="37"/>
    </row>
    <row r="92" spans="2:47" s="1" customFormat="1" ht="29.25" customHeight="1">
      <c r="B92" s="33"/>
      <c r="C92" s="140" t="s">
        <v>84</v>
      </c>
      <c r="D92" s="141"/>
      <c r="E92" s="141"/>
      <c r="F92" s="141"/>
      <c r="G92" s="141"/>
      <c r="H92" s="141"/>
      <c r="I92" s="142"/>
      <c r="J92" s="143" t="s">
        <v>85</v>
      </c>
      <c r="K92" s="141"/>
      <c r="L92" s="37"/>
    </row>
    <row r="93" spans="2:47" s="1" customFormat="1" ht="10.35" customHeight="1">
      <c r="B93" s="33"/>
      <c r="C93" s="34"/>
      <c r="D93" s="34"/>
      <c r="E93" s="34"/>
      <c r="F93" s="34"/>
      <c r="G93" s="34"/>
      <c r="H93" s="34"/>
      <c r="I93" s="104"/>
      <c r="J93" s="34"/>
      <c r="K93" s="34"/>
      <c r="L93" s="37"/>
    </row>
    <row r="94" spans="2:47" s="1" customFormat="1" ht="22.9" customHeight="1">
      <c r="B94" s="33"/>
      <c r="C94" s="144" t="s">
        <v>86</v>
      </c>
      <c r="D94" s="34"/>
      <c r="E94" s="34"/>
      <c r="F94" s="34"/>
      <c r="G94" s="34"/>
      <c r="H94" s="34"/>
      <c r="I94" s="104"/>
      <c r="J94" s="78">
        <f>J123</f>
        <v>0</v>
      </c>
      <c r="K94" s="34"/>
      <c r="L94" s="37"/>
      <c r="AU94" s="16" t="s">
        <v>87</v>
      </c>
    </row>
    <row r="95" spans="2:47" s="8" customFormat="1" ht="24.95" customHeight="1">
      <c r="B95" s="145"/>
      <c r="C95" s="146"/>
      <c r="D95" s="147" t="s">
        <v>88</v>
      </c>
      <c r="E95" s="148"/>
      <c r="F95" s="148"/>
      <c r="G95" s="148"/>
      <c r="H95" s="148"/>
      <c r="I95" s="149"/>
      <c r="J95" s="150">
        <f>J124</f>
        <v>0</v>
      </c>
      <c r="K95" s="146"/>
      <c r="L95" s="151"/>
    </row>
    <row r="96" spans="2:47" s="9" customFormat="1" ht="19.899999999999999" customHeight="1">
      <c r="B96" s="152"/>
      <c r="C96" s="153"/>
      <c r="D96" s="154" t="s">
        <v>89</v>
      </c>
      <c r="E96" s="155"/>
      <c r="F96" s="155"/>
      <c r="G96" s="155"/>
      <c r="H96" s="155"/>
      <c r="I96" s="156"/>
      <c r="J96" s="157">
        <f>J125</f>
        <v>0</v>
      </c>
      <c r="K96" s="153"/>
      <c r="L96" s="158"/>
    </row>
    <row r="97" spans="2:12" s="9" customFormat="1" ht="19.899999999999999" customHeight="1">
      <c r="B97" s="152"/>
      <c r="C97" s="153"/>
      <c r="D97" s="154" t="s">
        <v>90</v>
      </c>
      <c r="E97" s="155"/>
      <c r="F97" s="155"/>
      <c r="G97" s="155"/>
      <c r="H97" s="155"/>
      <c r="I97" s="156"/>
      <c r="J97" s="157">
        <f>J134</f>
        <v>0</v>
      </c>
      <c r="K97" s="153"/>
      <c r="L97" s="158"/>
    </row>
    <row r="98" spans="2:12" s="9" customFormat="1" ht="19.899999999999999" customHeight="1">
      <c r="B98" s="152"/>
      <c r="C98" s="153"/>
      <c r="D98" s="154" t="s">
        <v>91</v>
      </c>
      <c r="E98" s="155"/>
      <c r="F98" s="155"/>
      <c r="G98" s="155"/>
      <c r="H98" s="155"/>
      <c r="I98" s="156"/>
      <c r="J98" s="157">
        <f>J180</f>
        <v>0</v>
      </c>
      <c r="K98" s="153"/>
      <c r="L98" s="158"/>
    </row>
    <row r="99" spans="2:12" s="9" customFormat="1" ht="19.899999999999999" customHeight="1">
      <c r="B99" s="152"/>
      <c r="C99" s="153"/>
      <c r="D99" s="154" t="s">
        <v>92</v>
      </c>
      <c r="E99" s="155"/>
      <c r="F99" s="155"/>
      <c r="G99" s="155"/>
      <c r="H99" s="155"/>
      <c r="I99" s="156"/>
      <c r="J99" s="157">
        <f>J181</f>
        <v>0</v>
      </c>
      <c r="K99" s="153"/>
      <c r="L99" s="158"/>
    </row>
    <row r="100" spans="2:12" s="9" customFormat="1" ht="19.899999999999999" customHeight="1">
      <c r="B100" s="152"/>
      <c r="C100" s="153"/>
      <c r="D100" s="154" t="s">
        <v>93</v>
      </c>
      <c r="E100" s="155"/>
      <c r="F100" s="155"/>
      <c r="G100" s="155"/>
      <c r="H100" s="155"/>
      <c r="I100" s="156"/>
      <c r="J100" s="157">
        <f>J222</f>
        <v>0</v>
      </c>
      <c r="K100" s="153"/>
      <c r="L100" s="158"/>
    </row>
    <row r="101" spans="2:12" s="8" customFormat="1" ht="24.95" customHeight="1">
      <c r="B101" s="145"/>
      <c r="C101" s="146"/>
      <c r="D101" s="147" t="s">
        <v>94</v>
      </c>
      <c r="E101" s="148"/>
      <c r="F101" s="148"/>
      <c r="G101" s="148"/>
      <c r="H101" s="148"/>
      <c r="I101" s="149"/>
      <c r="J101" s="150">
        <f>J224</f>
        <v>0</v>
      </c>
      <c r="K101" s="146"/>
      <c r="L101" s="151"/>
    </row>
    <row r="102" spans="2:12" s="9" customFormat="1" ht="19.899999999999999" customHeight="1">
      <c r="B102" s="152"/>
      <c r="C102" s="153"/>
      <c r="D102" s="154" t="s">
        <v>95</v>
      </c>
      <c r="E102" s="155"/>
      <c r="F102" s="155"/>
      <c r="G102" s="155"/>
      <c r="H102" s="155"/>
      <c r="I102" s="156"/>
      <c r="J102" s="157">
        <f>J225</f>
        <v>0</v>
      </c>
      <c r="K102" s="153"/>
      <c r="L102" s="158"/>
    </row>
    <row r="103" spans="2:12" s="8" customFormat="1" ht="24.95" customHeight="1">
      <c r="B103" s="145"/>
      <c r="C103" s="146"/>
      <c r="D103" s="147" t="s">
        <v>96</v>
      </c>
      <c r="E103" s="148"/>
      <c r="F103" s="148"/>
      <c r="G103" s="148"/>
      <c r="H103" s="148"/>
      <c r="I103" s="149"/>
      <c r="J103" s="150">
        <f>J229</f>
        <v>0</v>
      </c>
      <c r="K103" s="146"/>
      <c r="L103" s="151"/>
    </row>
    <row r="104" spans="2:12" s="9" customFormat="1" ht="19.899999999999999" customHeight="1">
      <c r="B104" s="152"/>
      <c r="C104" s="153"/>
      <c r="D104" s="154" t="s">
        <v>97</v>
      </c>
      <c r="E104" s="155"/>
      <c r="F104" s="155"/>
      <c r="G104" s="155"/>
      <c r="H104" s="155"/>
      <c r="I104" s="156"/>
      <c r="J104" s="157">
        <f>J230</f>
        <v>0</v>
      </c>
      <c r="K104" s="153"/>
      <c r="L104" s="158"/>
    </row>
    <row r="105" spans="2:12" s="9" customFormat="1" ht="19.899999999999999" customHeight="1">
      <c r="B105" s="152"/>
      <c r="C105" s="153"/>
      <c r="D105" s="154" t="s">
        <v>98</v>
      </c>
      <c r="E105" s="155"/>
      <c r="F105" s="155"/>
      <c r="G105" s="155"/>
      <c r="H105" s="155"/>
      <c r="I105" s="156"/>
      <c r="J105" s="157">
        <f>J232</f>
        <v>0</v>
      </c>
      <c r="K105" s="153"/>
      <c r="L105" s="158"/>
    </row>
    <row r="106" spans="2:12" s="1" customFormat="1" ht="21.75" customHeight="1">
      <c r="B106" s="33"/>
      <c r="C106" s="34"/>
      <c r="D106" s="34"/>
      <c r="E106" s="34"/>
      <c r="F106" s="34"/>
      <c r="G106" s="34"/>
      <c r="H106" s="34"/>
      <c r="I106" s="104"/>
      <c r="J106" s="34"/>
      <c r="K106" s="34"/>
      <c r="L106" s="37"/>
    </row>
    <row r="107" spans="2:12" s="1" customFormat="1" ht="6.95" customHeight="1">
      <c r="B107" s="48"/>
      <c r="C107" s="49"/>
      <c r="D107" s="49"/>
      <c r="E107" s="49"/>
      <c r="F107" s="49"/>
      <c r="G107" s="49"/>
      <c r="H107" s="49"/>
      <c r="I107" s="136"/>
      <c r="J107" s="49"/>
      <c r="K107" s="49"/>
      <c r="L107" s="37"/>
    </row>
    <row r="111" spans="2:12" s="1" customFormat="1" ht="6.95" customHeight="1">
      <c r="B111" s="50"/>
      <c r="C111" s="51"/>
      <c r="D111" s="51"/>
      <c r="E111" s="51"/>
      <c r="F111" s="51"/>
      <c r="G111" s="51"/>
      <c r="H111" s="51"/>
      <c r="I111" s="139"/>
      <c r="J111" s="51"/>
      <c r="K111" s="51"/>
      <c r="L111" s="37"/>
    </row>
    <row r="112" spans="2:12" s="1" customFormat="1" ht="24.95" customHeight="1">
      <c r="B112" s="33"/>
      <c r="C112" s="22" t="s">
        <v>99</v>
      </c>
      <c r="D112" s="34"/>
      <c r="E112" s="34"/>
      <c r="F112" s="34"/>
      <c r="G112" s="34"/>
      <c r="H112" s="34"/>
      <c r="I112" s="104"/>
      <c r="J112" s="34"/>
      <c r="K112" s="34"/>
      <c r="L112" s="37"/>
    </row>
    <row r="113" spans="2:65" s="1" customFormat="1" ht="6.95" customHeight="1">
      <c r="B113" s="33"/>
      <c r="C113" s="34"/>
      <c r="D113" s="34"/>
      <c r="E113" s="34"/>
      <c r="F113" s="34"/>
      <c r="G113" s="34"/>
      <c r="H113" s="34"/>
      <c r="I113" s="104"/>
      <c r="J113" s="34"/>
      <c r="K113" s="34"/>
      <c r="L113" s="37"/>
    </row>
    <row r="114" spans="2:65" s="1" customFormat="1" ht="12" customHeight="1">
      <c r="B114" s="33"/>
      <c r="C114" s="28" t="s">
        <v>16</v>
      </c>
      <c r="D114" s="34"/>
      <c r="E114" s="34"/>
      <c r="F114" s="34"/>
      <c r="G114" s="34"/>
      <c r="H114" s="34"/>
      <c r="I114" s="104"/>
      <c r="J114" s="34"/>
      <c r="K114" s="34"/>
      <c r="L114" s="37"/>
    </row>
    <row r="115" spans="2:65" s="1" customFormat="1" ht="16.5" customHeight="1">
      <c r="B115" s="33"/>
      <c r="C115" s="34"/>
      <c r="D115" s="34"/>
      <c r="E115" s="250" t="str">
        <f>E7</f>
        <v>Oprava povrchu místní komunikace v obci Sobotín, část Rudoltice, 2.etapačást 1, úsek 0,000 - 0,60850 km</v>
      </c>
      <c r="F115" s="282"/>
      <c r="G115" s="282"/>
      <c r="H115" s="282"/>
      <c r="I115" s="104"/>
      <c r="J115" s="34"/>
      <c r="K115" s="34"/>
      <c r="L115" s="37"/>
    </row>
    <row r="116" spans="2:65" s="1" customFormat="1" ht="6.95" customHeight="1">
      <c r="B116" s="33"/>
      <c r="C116" s="34"/>
      <c r="D116" s="34"/>
      <c r="E116" s="34"/>
      <c r="F116" s="34"/>
      <c r="G116" s="34"/>
      <c r="H116" s="34"/>
      <c r="I116" s="104"/>
      <c r="J116" s="34"/>
      <c r="K116" s="34"/>
      <c r="L116" s="37"/>
    </row>
    <row r="117" spans="2:65" s="1" customFormat="1" ht="12" customHeight="1">
      <c r="B117" s="33"/>
      <c r="C117" s="28" t="s">
        <v>20</v>
      </c>
      <c r="D117" s="34"/>
      <c r="E117" s="34"/>
      <c r="F117" s="26" t="str">
        <f>F10</f>
        <v>Rudoltice</v>
      </c>
      <c r="G117" s="34"/>
      <c r="H117" s="34"/>
      <c r="I117" s="106" t="s">
        <v>22</v>
      </c>
      <c r="J117" s="60" t="str">
        <f>IF(J10="","",J10)</f>
        <v>23. 11. 2021</v>
      </c>
      <c r="K117" s="34"/>
      <c r="L117" s="37"/>
    </row>
    <row r="118" spans="2:65" s="1" customFormat="1" ht="6.95" customHeight="1">
      <c r="B118" s="33"/>
      <c r="C118" s="34"/>
      <c r="D118" s="34"/>
      <c r="E118" s="34"/>
      <c r="F118" s="34"/>
      <c r="G118" s="34"/>
      <c r="H118" s="34"/>
      <c r="I118" s="104"/>
      <c r="J118" s="34"/>
      <c r="K118" s="34"/>
      <c r="L118" s="37"/>
    </row>
    <row r="119" spans="2:65" s="1" customFormat="1" ht="15.2" customHeight="1">
      <c r="B119" s="33"/>
      <c r="C119" s="28" t="s">
        <v>24</v>
      </c>
      <c r="D119" s="34"/>
      <c r="E119" s="34"/>
      <c r="F119" s="26" t="str">
        <f>E13</f>
        <v xml:space="preserve"> </v>
      </c>
      <c r="G119" s="34"/>
      <c r="H119" s="34"/>
      <c r="I119" s="106" t="s">
        <v>30</v>
      </c>
      <c r="J119" s="31" t="str">
        <f>E19</f>
        <v xml:space="preserve"> </v>
      </c>
      <c r="K119" s="34"/>
      <c r="L119" s="37"/>
    </row>
    <row r="120" spans="2:65" s="1" customFormat="1" ht="15.2" customHeight="1">
      <c r="B120" s="33"/>
      <c r="C120" s="28" t="s">
        <v>28</v>
      </c>
      <c r="D120" s="34"/>
      <c r="E120" s="34"/>
      <c r="F120" s="26" t="str">
        <f>IF(E16="","",E16)</f>
        <v>Vyplň údaj</v>
      </c>
      <c r="G120" s="34"/>
      <c r="H120" s="34"/>
      <c r="I120" s="106" t="s">
        <v>32</v>
      </c>
      <c r="J120" s="31" t="str">
        <f>E22</f>
        <v xml:space="preserve"> </v>
      </c>
      <c r="K120" s="34"/>
      <c r="L120" s="37"/>
    </row>
    <row r="121" spans="2:65" s="1" customFormat="1" ht="10.35" customHeight="1">
      <c r="B121" s="33"/>
      <c r="C121" s="34"/>
      <c r="D121" s="34"/>
      <c r="E121" s="34"/>
      <c r="F121" s="34"/>
      <c r="G121" s="34"/>
      <c r="H121" s="34"/>
      <c r="I121" s="104"/>
      <c r="J121" s="34"/>
      <c r="K121" s="34"/>
      <c r="L121" s="37"/>
    </row>
    <row r="122" spans="2:65" s="10" customFormat="1" ht="29.25" customHeight="1">
      <c r="B122" s="159"/>
      <c r="C122" s="160" t="s">
        <v>100</v>
      </c>
      <c r="D122" s="161" t="s">
        <v>59</v>
      </c>
      <c r="E122" s="161" t="s">
        <v>55</v>
      </c>
      <c r="F122" s="161" t="s">
        <v>56</v>
      </c>
      <c r="G122" s="161" t="s">
        <v>101</v>
      </c>
      <c r="H122" s="161" t="s">
        <v>102</v>
      </c>
      <c r="I122" s="162" t="s">
        <v>103</v>
      </c>
      <c r="J122" s="161" t="s">
        <v>85</v>
      </c>
      <c r="K122" s="163" t="s">
        <v>104</v>
      </c>
      <c r="L122" s="164"/>
      <c r="M122" s="69" t="s">
        <v>1</v>
      </c>
      <c r="N122" s="70" t="s">
        <v>38</v>
      </c>
      <c r="O122" s="70" t="s">
        <v>105</v>
      </c>
      <c r="P122" s="70" t="s">
        <v>106</v>
      </c>
      <c r="Q122" s="70" t="s">
        <v>107</v>
      </c>
      <c r="R122" s="70" t="s">
        <v>108</v>
      </c>
      <c r="S122" s="70" t="s">
        <v>109</v>
      </c>
      <c r="T122" s="71" t="s">
        <v>110</v>
      </c>
    </row>
    <row r="123" spans="2:65" s="1" customFormat="1" ht="22.9" customHeight="1">
      <c r="B123" s="33"/>
      <c r="C123" s="76" t="s">
        <v>111</v>
      </c>
      <c r="D123" s="34"/>
      <c r="E123" s="34"/>
      <c r="F123" s="34"/>
      <c r="G123" s="34"/>
      <c r="H123" s="34"/>
      <c r="I123" s="104"/>
      <c r="J123" s="165">
        <f>BK123</f>
        <v>0</v>
      </c>
      <c r="K123" s="34"/>
      <c r="L123" s="37"/>
      <c r="M123" s="72"/>
      <c r="N123" s="73"/>
      <c r="O123" s="73"/>
      <c r="P123" s="166">
        <f>P124+P224+P229</f>
        <v>0</v>
      </c>
      <c r="Q123" s="73"/>
      <c r="R123" s="166">
        <f>R124+R224+R229</f>
        <v>559.72776749999991</v>
      </c>
      <c r="S123" s="73"/>
      <c r="T123" s="167">
        <f>T124+T224+T229</f>
        <v>0</v>
      </c>
      <c r="AT123" s="16" t="s">
        <v>73</v>
      </c>
      <c r="AU123" s="16" t="s">
        <v>87</v>
      </c>
      <c r="BK123" s="168">
        <f>BK124+BK224+BK229</f>
        <v>0</v>
      </c>
    </row>
    <row r="124" spans="2:65" s="11" customFormat="1" ht="25.9" customHeight="1">
      <c r="B124" s="169"/>
      <c r="C124" s="170"/>
      <c r="D124" s="171" t="s">
        <v>73</v>
      </c>
      <c r="E124" s="172" t="s">
        <v>112</v>
      </c>
      <c r="F124" s="172" t="s">
        <v>113</v>
      </c>
      <c r="G124" s="170"/>
      <c r="H124" s="170"/>
      <c r="I124" s="173"/>
      <c r="J124" s="174">
        <f>BK124</f>
        <v>0</v>
      </c>
      <c r="K124" s="170"/>
      <c r="L124" s="175"/>
      <c r="M124" s="176"/>
      <c r="N124" s="177"/>
      <c r="O124" s="177"/>
      <c r="P124" s="178">
        <f>P125+P134+P180+P181+P222</f>
        <v>0</v>
      </c>
      <c r="Q124" s="177"/>
      <c r="R124" s="178">
        <f>R125+R134+R180+R181+R222</f>
        <v>559.72776749999991</v>
      </c>
      <c r="S124" s="177"/>
      <c r="T124" s="179">
        <f>T125+T134+T180+T181+T222</f>
        <v>0</v>
      </c>
      <c r="AR124" s="180" t="s">
        <v>79</v>
      </c>
      <c r="AT124" s="181" t="s">
        <v>73</v>
      </c>
      <c r="AU124" s="181" t="s">
        <v>74</v>
      </c>
      <c r="AY124" s="180" t="s">
        <v>114</v>
      </c>
      <c r="BK124" s="182">
        <f>BK125+BK134+BK180+BK181+BK222</f>
        <v>0</v>
      </c>
    </row>
    <row r="125" spans="2:65" s="11" customFormat="1" ht="22.9" customHeight="1">
      <c r="B125" s="169"/>
      <c r="C125" s="170"/>
      <c r="D125" s="171" t="s">
        <v>73</v>
      </c>
      <c r="E125" s="183" t="s">
        <v>81</v>
      </c>
      <c r="F125" s="183" t="s">
        <v>115</v>
      </c>
      <c r="G125" s="170"/>
      <c r="H125" s="170"/>
      <c r="I125" s="173"/>
      <c r="J125" s="184">
        <f>BK125</f>
        <v>0</v>
      </c>
      <c r="K125" s="170"/>
      <c r="L125" s="175"/>
      <c r="M125" s="176"/>
      <c r="N125" s="177"/>
      <c r="O125" s="177"/>
      <c r="P125" s="178">
        <f>SUM(P126:P133)</f>
        <v>0</v>
      </c>
      <c r="Q125" s="177"/>
      <c r="R125" s="178">
        <f>SUM(R126:R133)</f>
        <v>0</v>
      </c>
      <c r="S125" s="177"/>
      <c r="T125" s="179">
        <f>SUM(T126:T133)</f>
        <v>0</v>
      </c>
      <c r="AR125" s="180" t="s">
        <v>79</v>
      </c>
      <c r="AT125" s="181" t="s">
        <v>73</v>
      </c>
      <c r="AU125" s="181" t="s">
        <v>79</v>
      </c>
      <c r="AY125" s="180" t="s">
        <v>114</v>
      </c>
      <c r="BK125" s="182">
        <f>SUM(BK126:BK133)</f>
        <v>0</v>
      </c>
    </row>
    <row r="126" spans="2:65" s="1" customFormat="1" ht="24" customHeight="1">
      <c r="B126" s="33"/>
      <c r="C126" s="185" t="s">
        <v>79</v>
      </c>
      <c r="D126" s="185" t="s">
        <v>116</v>
      </c>
      <c r="E126" s="186" t="s">
        <v>117</v>
      </c>
      <c r="F126" s="187" t="s">
        <v>118</v>
      </c>
      <c r="G126" s="188" t="s">
        <v>119</v>
      </c>
      <c r="H126" s="189">
        <v>2238.5</v>
      </c>
      <c r="I126" s="190"/>
      <c r="J126" s="191">
        <f>ROUND(I126*H126,2)</f>
        <v>0</v>
      </c>
      <c r="K126" s="187" t="s">
        <v>120</v>
      </c>
      <c r="L126" s="37"/>
      <c r="M126" s="192" t="s">
        <v>1</v>
      </c>
      <c r="N126" s="193" t="s">
        <v>39</v>
      </c>
      <c r="O126" s="65"/>
      <c r="P126" s="194">
        <f>O126*H126</f>
        <v>0</v>
      </c>
      <c r="Q126" s="194">
        <v>0</v>
      </c>
      <c r="R126" s="194">
        <f>Q126*H126</f>
        <v>0</v>
      </c>
      <c r="S126" s="194">
        <v>0</v>
      </c>
      <c r="T126" s="195">
        <f>S126*H126</f>
        <v>0</v>
      </c>
      <c r="AR126" s="196" t="s">
        <v>121</v>
      </c>
      <c r="AT126" s="196" t="s">
        <v>116</v>
      </c>
      <c r="AU126" s="196" t="s">
        <v>81</v>
      </c>
      <c r="AY126" s="16" t="s">
        <v>114</v>
      </c>
      <c r="BE126" s="197">
        <f>IF(N126="základní",J126,0)</f>
        <v>0</v>
      </c>
      <c r="BF126" s="197">
        <f>IF(N126="snížená",J126,0)</f>
        <v>0</v>
      </c>
      <c r="BG126" s="197">
        <f>IF(N126="zákl. přenesená",J126,0)</f>
        <v>0</v>
      </c>
      <c r="BH126" s="197">
        <f>IF(N126="sníž. přenesená",J126,0)</f>
        <v>0</v>
      </c>
      <c r="BI126" s="197">
        <f>IF(N126="nulová",J126,0)</f>
        <v>0</v>
      </c>
      <c r="BJ126" s="16" t="s">
        <v>79</v>
      </c>
      <c r="BK126" s="197">
        <f>ROUND(I126*H126,2)</f>
        <v>0</v>
      </c>
      <c r="BL126" s="16" t="s">
        <v>121</v>
      </c>
      <c r="BM126" s="196" t="s">
        <v>122</v>
      </c>
    </row>
    <row r="127" spans="2:65" s="12" customFormat="1" ht="11.25">
      <c r="B127" s="198"/>
      <c r="C127" s="199"/>
      <c r="D127" s="200" t="s">
        <v>123</v>
      </c>
      <c r="E127" s="201" t="s">
        <v>1</v>
      </c>
      <c r="F127" s="202" t="s">
        <v>124</v>
      </c>
      <c r="G127" s="199"/>
      <c r="H127" s="201" t="s">
        <v>1</v>
      </c>
      <c r="I127" s="203"/>
      <c r="J127" s="199"/>
      <c r="K127" s="199"/>
      <c r="L127" s="204"/>
      <c r="M127" s="205"/>
      <c r="N127" s="206"/>
      <c r="O127" s="206"/>
      <c r="P127" s="206"/>
      <c r="Q127" s="206"/>
      <c r="R127" s="206"/>
      <c r="S127" s="206"/>
      <c r="T127" s="207"/>
      <c r="AT127" s="208" t="s">
        <v>123</v>
      </c>
      <c r="AU127" s="208" t="s">
        <v>81</v>
      </c>
      <c r="AV127" s="12" t="s">
        <v>79</v>
      </c>
      <c r="AW127" s="12" t="s">
        <v>31</v>
      </c>
      <c r="AX127" s="12" t="s">
        <v>74</v>
      </c>
      <c r="AY127" s="208" t="s">
        <v>114</v>
      </c>
    </row>
    <row r="128" spans="2:65" s="13" customFormat="1" ht="11.25">
      <c r="B128" s="209"/>
      <c r="C128" s="210"/>
      <c r="D128" s="200" t="s">
        <v>123</v>
      </c>
      <c r="E128" s="211" t="s">
        <v>1</v>
      </c>
      <c r="F128" s="212" t="s">
        <v>125</v>
      </c>
      <c r="G128" s="210"/>
      <c r="H128" s="213">
        <v>138.6</v>
      </c>
      <c r="I128" s="214"/>
      <c r="J128" s="210"/>
      <c r="K128" s="210"/>
      <c r="L128" s="215"/>
      <c r="M128" s="216"/>
      <c r="N128" s="217"/>
      <c r="O128" s="217"/>
      <c r="P128" s="217"/>
      <c r="Q128" s="217"/>
      <c r="R128" s="217"/>
      <c r="S128" s="217"/>
      <c r="T128" s="218"/>
      <c r="AT128" s="219" t="s">
        <v>123</v>
      </c>
      <c r="AU128" s="219" t="s">
        <v>81</v>
      </c>
      <c r="AV128" s="13" t="s">
        <v>81</v>
      </c>
      <c r="AW128" s="13" t="s">
        <v>31</v>
      </c>
      <c r="AX128" s="13" t="s">
        <v>74</v>
      </c>
      <c r="AY128" s="219" t="s">
        <v>114</v>
      </c>
    </row>
    <row r="129" spans="2:65" s="12" customFormat="1" ht="11.25">
      <c r="B129" s="198"/>
      <c r="C129" s="199"/>
      <c r="D129" s="200" t="s">
        <v>123</v>
      </c>
      <c r="E129" s="201" t="s">
        <v>1</v>
      </c>
      <c r="F129" s="202" t="s">
        <v>126</v>
      </c>
      <c r="G129" s="199"/>
      <c r="H129" s="201" t="s">
        <v>1</v>
      </c>
      <c r="I129" s="203"/>
      <c r="J129" s="199"/>
      <c r="K129" s="199"/>
      <c r="L129" s="204"/>
      <c r="M129" s="205"/>
      <c r="N129" s="206"/>
      <c r="O129" s="206"/>
      <c r="P129" s="206"/>
      <c r="Q129" s="206"/>
      <c r="R129" s="206"/>
      <c r="S129" s="206"/>
      <c r="T129" s="207"/>
      <c r="AT129" s="208" t="s">
        <v>123</v>
      </c>
      <c r="AU129" s="208" t="s">
        <v>81</v>
      </c>
      <c r="AV129" s="12" t="s">
        <v>79</v>
      </c>
      <c r="AW129" s="12" t="s">
        <v>31</v>
      </c>
      <c r="AX129" s="12" t="s">
        <v>74</v>
      </c>
      <c r="AY129" s="208" t="s">
        <v>114</v>
      </c>
    </row>
    <row r="130" spans="2:65" s="13" customFormat="1" ht="11.25">
      <c r="B130" s="209"/>
      <c r="C130" s="210"/>
      <c r="D130" s="200" t="s">
        <v>123</v>
      </c>
      <c r="E130" s="211" t="s">
        <v>1</v>
      </c>
      <c r="F130" s="212" t="s">
        <v>127</v>
      </c>
      <c r="G130" s="210"/>
      <c r="H130" s="213">
        <v>2033.9</v>
      </c>
      <c r="I130" s="214"/>
      <c r="J130" s="210"/>
      <c r="K130" s="210"/>
      <c r="L130" s="215"/>
      <c r="M130" s="216"/>
      <c r="N130" s="217"/>
      <c r="O130" s="217"/>
      <c r="P130" s="217"/>
      <c r="Q130" s="217"/>
      <c r="R130" s="217"/>
      <c r="S130" s="217"/>
      <c r="T130" s="218"/>
      <c r="AT130" s="219" t="s">
        <v>123</v>
      </c>
      <c r="AU130" s="219" t="s">
        <v>81</v>
      </c>
      <c r="AV130" s="13" t="s">
        <v>81</v>
      </c>
      <c r="AW130" s="13" t="s">
        <v>31</v>
      </c>
      <c r="AX130" s="13" t="s">
        <v>74</v>
      </c>
      <c r="AY130" s="219" t="s">
        <v>114</v>
      </c>
    </row>
    <row r="131" spans="2:65" s="12" customFormat="1" ht="11.25">
      <c r="B131" s="198"/>
      <c r="C131" s="199"/>
      <c r="D131" s="200" t="s">
        <v>123</v>
      </c>
      <c r="E131" s="201" t="s">
        <v>1</v>
      </c>
      <c r="F131" s="202" t="s">
        <v>128</v>
      </c>
      <c r="G131" s="199"/>
      <c r="H131" s="201" t="s">
        <v>1</v>
      </c>
      <c r="I131" s="203"/>
      <c r="J131" s="199"/>
      <c r="K131" s="199"/>
      <c r="L131" s="204"/>
      <c r="M131" s="205"/>
      <c r="N131" s="206"/>
      <c r="O131" s="206"/>
      <c r="P131" s="206"/>
      <c r="Q131" s="206"/>
      <c r="R131" s="206"/>
      <c r="S131" s="206"/>
      <c r="T131" s="207"/>
      <c r="AT131" s="208" t="s">
        <v>123</v>
      </c>
      <c r="AU131" s="208" t="s">
        <v>81</v>
      </c>
      <c r="AV131" s="12" t="s">
        <v>79</v>
      </c>
      <c r="AW131" s="12" t="s">
        <v>31</v>
      </c>
      <c r="AX131" s="12" t="s">
        <v>74</v>
      </c>
      <c r="AY131" s="208" t="s">
        <v>114</v>
      </c>
    </row>
    <row r="132" spans="2:65" s="13" customFormat="1" ht="11.25">
      <c r="B132" s="209"/>
      <c r="C132" s="210"/>
      <c r="D132" s="200" t="s">
        <v>123</v>
      </c>
      <c r="E132" s="211" t="s">
        <v>1</v>
      </c>
      <c r="F132" s="212" t="s">
        <v>129</v>
      </c>
      <c r="G132" s="210"/>
      <c r="H132" s="213">
        <v>66</v>
      </c>
      <c r="I132" s="214"/>
      <c r="J132" s="210"/>
      <c r="K132" s="210"/>
      <c r="L132" s="215"/>
      <c r="M132" s="216"/>
      <c r="N132" s="217"/>
      <c r="O132" s="217"/>
      <c r="P132" s="217"/>
      <c r="Q132" s="217"/>
      <c r="R132" s="217"/>
      <c r="S132" s="217"/>
      <c r="T132" s="218"/>
      <c r="AT132" s="219" t="s">
        <v>123</v>
      </c>
      <c r="AU132" s="219" t="s">
        <v>81</v>
      </c>
      <c r="AV132" s="13" t="s">
        <v>81</v>
      </c>
      <c r="AW132" s="13" t="s">
        <v>31</v>
      </c>
      <c r="AX132" s="13" t="s">
        <v>74</v>
      </c>
      <c r="AY132" s="219" t="s">
        <v>114</v>
      </c>
    </row>
    <row r="133" spans="2:65" s="14" customFormat="1" ht="11.25">
      <c r="B133" s="220"/>
      <c r="C133" s="221"/>
      <c r="D133" s="200" t="s">
        <v>123</v>
      </c>
      <c r="E133" s="222" t="s">
        <v>1</v>
      </c>
      <c r="F133" s="223" t="s">
        <v>130</v>
      </c>
      <c r="G133" s="221"/>
      <c r="H133" s="224">
        <v>2238.5</v>
      </c>
      <c r="I133" s="225"/>
      <c r="J133" s="221"/>
      <c r="K133" s="221"/>
      <c r="L133" s="226"/>
      <c r="M133" s="227"/>
      <c r="N133" s="228"/>
      <c r="O133" s="228"/>
      <c r="P133" s="228"/>
      <c r="Q133" s="228"/>
      <c r="R133" s="228"/>
      <c r="S133" s="228"/>
      <c r="T133" s="229"/>
      <c r="AT133" s="230" t="s">
        <v>123</v>
      </c>
      <c r="AU133" s="230" t="s">
        <v>81</v>
      </c>
      <c r="AV133" s="14" t="s">
        <v>121</v>
      </c>
      <c r="AW133" s="14" t="s">
        <v>31</v>
      </c>
      <c r="AX133" s="14" t="s">
        <v>79</v>
      </c>
      <c r="AY133" s="230" t="s">
        <v>114</v>
      </c>
    </row>
    <row r="134" spans="2:65" s="11" customFormat="1" ht="22.9" customHeight="1">
      <c r="B134" s="169"/>
      <c r="C134" s="170"/>
      <c r="D134" s="171" t="s">
        <v>73</v>
      </c>
      <c r="E134" s="183" t="s">
        <v>131</v>
      </c>
      <c r="F134" s="183" t="s">
        <v>132</v>
      </c>
      <c r="G134" s="170"/>
      <c r="H134" s="170"/>
      <c r="I134" s="173"/>
      <c r="J134" s="184">
        <f>BK134</f>
        <v>0</v>
      </c>
      <c r="K134" s="170"/>
      <c r="L134" s="175"/>
      <c r="M134" s="176"/>
      <c r="N134" s="177"/>
      <c r="O134" s="177"/>
      <c r="P134" s="178">
        <f>SUM(P135:P179)</f>
        <v>0</v>
      </c>
      <c r="Q134" s="177"/>
      <c r="R134" s="178">
        <f>SUM(R135:R179)</f>
        <v>559.72776749999991</v>
      </c>
      <c r="S134" s="177"/>
      <c r="T134" s="179">
        <f>SUM(T135:T179)</f>
        <v>0</v>
      </c>
      <c r="AR134" s="180" t="s">
        <v>79</v>
      </c>
      <c r="AT134" s="181" t="s">
        <v>73</v>
      </c>
      <c r="AU134" s="181" t="s">
        <v>79</v>
      </c>
      <c r="AY134" s="180" t="s">
        <v>114</v>
      </c>
      <c r="BK134" s="182">
        <f>SUM(BK135:BK179)</f>
        <v>0</v>
      </c>
    </row>
    <row r="135" spans="2:65" s="1" customFormat="1" ht="24" customHeight="1">
      <c r="B135" s="33"/>
      <c r="C135" s="185" t="s">
        <v>81</v>
      </c>
      <c r="D135" s="185" t="s">
        <v>116</v>
      </c>
      <c r="E135" s="186" t="s">
        <v>133</v>
      </c>
      <c r="F135" s="187" t="s">
        <v>134</v>
      </c>
      <c r="G135" s="188" t="s">
        <v>119</v>
      </c>
      <c r="H135" s="189">
        <v>2136.75</v>
      </c>
      <c r="I135" s="190"/>
      <c r="J135" s="191">
        <f>ROUND(I135*H135,2)</f>
        <v>0</v>
      </c>
      <c r="K135" s="187" t="s">
        <v>120</v>
      </c>
      <c r="L135" s="37"/>
      <c r="M135" s="192" t="s">
        <v>1</v>
      </c>
      <c r="N135" s="193" t="s">
        <v>39</v>
      </c>
      <c r="O135" s="65"/>
      <c r="P135" s="194">
        <f>O135*H135</f>
        <v>0</v>
      </c>
      <c r="Q135" s="194">
        <v>0.13188</v>
      </c>
      <c r="R135" s="194">
        <f>Q135*H135</f>
        <v>281.79458999999997</v>
      </c>
      <c r="S135" s="194">
        <v>0</v>
      </c>
      <c r="T135" s="195">
        <f>S135*H135</f>
        <v>0</v>
      </c>
      <c r="AR135" s="196" t="s">
        <v>121</v>
      </c>
      <c r="AT135" s="196" t="s">
        <v>116</v>
      </c>
      <c r="AU135" s="196" t="s">
        <v>81</v>
      </c>
      <c r="AY135" s="16" t="s">
        <v>114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16" t="s">
        <v>79</v>
      </c>
      <c r="BK135" s="197">
        <f>ROUND(I135*H135,2)</f>
        <v>0</v>
      </c>
      <c r="BL135" s="16" t="s">
        <v>121</v>
      </c>
      <c r="BM135" s="196" t="s">
        <v>135</v>
      </c>
    </row>
    <row r="136" spans="2:65" s="12" customFormat="1" ht="11.25">
      <c r="B136" s="198"/>
      <c r="C136" s="199"/>
      <c r="D136" s="200" t="s">
        <v>123</v>
      </c>
      <c r="E136" s="201" t="s">
        <v>1</v>
      </c>
      <c r="F136" s="202" t="s">
        <v>124</v>
      </c>
      <c r="G136" s="199"/>
      <c r="H136" s="201" t="s">
        <v>1</v>
      </c>
      <c r="I136" s="203"/>
      <c r="J136" s="199"/>
      <c r="K136" s="199"/>
      <c r="L136" s="204"/>
      <c r="M136" s="205"/>
      <c r="N136" s="206"/>
      <c r="O136" s="206"/>
      <c r="P136" s="206"/>
      <c r="Q136" s="206"/>
      <c r="R136" s="206"/>
      <c r="S136" s="206"/>
      <c r="T136" s="207"/>
      <c r="AT136" s="208" t="s">
        <v>123</v>
      </c>
      <c r="AU136" s="208" t="s">
        <v>81</v>
      </c>
      <c r="AV136" s="12" t="s">
        <v>79</v>
      </c>
      <c r="AW136" s="12" t="s">
        <v>31</v>
      </c>
      <c r="AX136" s="12" t="s">
        <v>74</v>
      </c>
      <c r="AY136" s="208" t="s">
        <v>114</v>
      </c>
    </row>
    <row r="137" spans="2:65" s="13" customFormat="1" ht="11.25">
      <c r="B137" s="209"/>
      <c r="C137" s="210"/>
      <c r="D137" s="200" t="s">
        <v>123</v>
      </c>
      <c r="E137" s="211" t="s">
        <v>1</v>
      </c>
      <c r="F137" s="212" t="s">
        <v>136</v>
      </c>
      <c r="G137" s="210"/>
      <c r="H137" s="213">
        <v>132.30000000000001</v>
      </c>
      <c r="I137" s="214"/>
      <c r="J137" s="210"/>
      <c r="K137" s="210"/>
      <c r="L137" s="215"/>
      <c r="M137" s="216"/>
      <c r="N137" s="217"/>
      <c r="O137" s="217"/>
      <c r="P137" s="217"/>
      <c r="Q137" s="217"/>
      <c r="R137" s="217"/>
      <c r="S137" s="217"/>
      <c r="T137" s="218"/>
      <c r="AT137" s="219" t="s">
        <v>123</v>
      </c>
      <c r="AU137" s="219" t="s">
        <v>81</v>
      </c>
      <c r="AV137" s="13" t="s">
        <v>81</v>
      </c>
      <c r="AW137" s="13" t="s">
        <v>31</v>
      </c>
      <c r="AX137" s="13" t="s">
        <v>74</v>
      </c>
      <c r="AY137" s="219" t="s">
        <v>114</v>
      </c>
    </row>
    <row r="138" spans="2:65" s="12" customFormat="1" ht="11.25">
      <c r="B138" s="198"/>
      <c r="C138" s="199"/>
      <c r="D138" s="200" t="s">
        <v>123</v>
      </c>
      <c r="E138" s="201" t="s">
        <v>1</v>
      </c>
      <c r="F138" s="202" t="s">
        <v>126</v>
      </c>
      <c r="G138" s="199"/>
      <c r="H138" s="201" t="s">
        <v>1</v>
      </c>
      <c r="I138" s="203"/>
      <c r="J138" s="199"/>
      <c r="K138" s="199"/>
      <c r="L138" s="204"/>
      <c r="M138" s="205"/>
      <c r="N138" s="206"/>
      <c r="O138" s="206"/>
      <c r="P138" s="206"/>
      <c r="Q138" s="206"/>
      <c r="R138" s="206"/>
      <c r="S138" s="206"/>
      <c r="T138" s="207"/>
      <c r="AT138" s="208" t="s">
        <v>123</v>
      </c>
      <c r="AU138" s="208" t="s">
        <v>81</v>
      </c>
      <c r="AV138" s="12" t="s">
        <v>79</v>
      </c>
      <c r="AW138" s="12" t="s">
        <v>31</v>
      </c>
      <c r="AX138" s="12" t="s">
        <v>74</v>
      </c>
      <c r="AY138" s="208" t="s">
        <v>114</v>
      </c>
    </row>
    <row r="139" spans="2:65" s="13" customFormat="1" ht="11.25">
      <c r="B139" s="209"/>
      <c r="C139" s="210"/>
      <c r="D139" s="200" t="s">
        <v>123</v>
      </c>
      <c r="E139" s="211" t="s">
        <v>1</v>
      </c>
      <c r="F139" s="212" t="s">
        <v>137</v>
      </c>
      <c r="G139" s="210"/>
      <c r="H139" s="213">
        <v>1941.45</v>
      </c>
      <c r="I139" s="214"/>
      <c r="J139" s="210"/>
      <c r="K139" s="210"/>
      <c r="L139" s="215"/>
      <c r="M139" s="216"/>
      <c r="N139" s="217"/>
      <c r="O139" s="217"/>
      <c r="P139" s="217"/>
      <c r="Q139" s="217"/>
      <c r="R139" s="217"/>
      <c r="S139" s="217"/>
      <c r="T139" s="218"/>
      <c r="AT139" s="219" t="s">
        <v>123</v>
      </c>
      <c r="AU139" s="219" t="s">
        <v>81</v>
      </c>
      <c r="AV139" s="13" t="s">
        <v>81</v>
      </c>
      <c r="AW139" s="13" t="s">
        <v>31</v>
      </c>
      <c r="AX139" s="13" t="s">
        <v>74</v>
      </c>
      <c r="AY139" s="219" t="s">
        <v>114</v>
      </c>
    </row>
    <row r="140" spans="2:65" s="12" customFormat="1" ht="11.25">
      <c r="B140" s="198"/>
      <c r="C140" s="199"/>
      <c r="D140" s="200" t="s">
        <v>123</v>
      </c>
      <c r="E140" s="201" t="s">
        <v>1</v>
      </c>
      <c r="F140" s="202" t="s">
        <v>128</v>
      </c>
      <c r="G140" s="199"/>
      <c r="H140" s="201" t="s">
        <v>1</v>
      </c>
      <c r="I140" s="203"/>
      <c r="J140" s="199"/>
      <c r="K140" s="199"/>
      <c r="L140" s="204"/>
      <c r="M140" s="205"/>
      <c r="N140" s="206"/>
      <c r="O140" s="206"/>
      <c r="P140" s="206"/>
      <c r="Q140" s="206"/>
      <c r="R140" s="206"/>
      <c r="S140" s="206"/>
      <c r="T140" s="207"/>
      <c r="AT140" s="208" t="s">
        <v>123</v>
      </c>
      <c r="AU140" s="208" t="s">
        <v>81</v>
      </c>
      <c r="AV140" s="12" t="s">
        <v>79</v>
      </c>
      <c r="AW140" s="12" t="s">
        <v>31</v>
      </c>
      <c r="AX140" s="12" t="s">
        <v>74</v>
      </c>
      <c r="AY140" s="208" t="s">
        <v>114</v>
      </c>
    </row>
    <row r="141" spans="2:65" s="13" customFormat="1" ht="11.25">
      <c r="B141" s="209"/>
      <c r="C141" s="210"/>
      <c r="D141" s="200" t="s">
        <v>123</v>
      </c>
      <c r="E141" s="211" t="s">
        <v>1</v>
      </c>
      <c r="F141" s="212" t="s">
        <v>138</v>
      </c>
      <c r="G141" s="210"/>
      <c r="H141" s="213">
        <v>63</v>
      </c>
      <c r="I141" s="214"/>
      <c r="J141" s="210"/>
      <c r="K141" s="210"/>
      <c r="L141" s="215"/>
      <c r="M141" s="216"/>
      <c r="N141" s="217"/>
      <c r="O141" s="217"/>
      <c r="P141" s="217"/>
      <c r="Q141" s="217"/>
      <c r="R141" s="217"/>
      <c r="S141" s="217"/>
      <c r="T141" s="218"/>
      <c r="AT141" s="219" t="s">
        <v>123</v>
      </c>
      <c r="AU141" s="219" t="s">
        <v>81</v>
      </c>
      <c r="AV141" s="13" t="s">
        <v>81</v>
      </c>
      <c r="AW141" s="13" t="s">
        <v>31</v>
      </c>
      <c r="AX141" s="13" t="s">
        <v>74</v>
      </c>
      <c r="AY141" s="219" t="s">
        <v>114</v>
      </c>
    </row>
    <row r="142" spans="2:65" s="14" customFormat="1" ht="11.25">
      <c r="B142" s="220"/>
      <c r="C142" s="221"/>
      <c r="D142" s="200" t="s">
        <v>123</v>
      </c>
      <c r="E142" s="222" t="s">
        <v>1</v>
      </c>
      <c r="F142" s="223" t="s">
        <v>130</v>
      </c>
      <c r="G142" s="221"/>
      <c r="H142" s="224">
        <v>2136.75</v>
      </c>
      <c r="I142" s="225"/>
      <c r="J142" s="221"/>
      <c r="K142" s="221"/>
      <c r="L142" s="226"/>
      <c r="M142" s="227"/>
      <c r="N142" s="228"/>
      <c r="O142" s="228"/>
      <c r="P142" s="228"/>
      <c r="Q142" s="228"/>
      <c r="R142" s="228"/>
      <c r="S142" s="228"/>
      <c r="T142" s="229"/>
      <c r="AT142" s="230" t="s">
        <v>123</v>
      </c>
      <c r="AU142" s="230" t="s">
        <v>81</v>
      </c>
      <c r="AV142" s="14" t="s">
        <v>121</v>
      </c>
      <c r="AW142" s="14" t="s">
        <v>31</v>
      </c>
      <c r="AX142" s="14" t="s">
        <v>79</v>
      </c>
      <c r="AY142" s="230" t="s">
        <v>114</v>
      </c>
    </row>
    <row r="143" spans="2:65" s="1" customFormat="1" ht="36" customHeight="1">
      <c r="B143" s="33"/>
      <c r="C143" s="185" t="s">
        <v>139</v>
      </c>
      <c r="D143" s="185" t="s">
        <v>116</v>
      </c>
      <c r="E143" s="186" t="s">
        <v>140</v>
      </c>
      <c r="F143" s="187" t="s">
        <v>141</v>
      </c>
      <c r="G143" s="188" t="s">
        <v>119</v>
      </c>
      <c r="H143" s="189">
        <v>2238.5</v>
      </c>
      <c r="I143" s="190"/>
      <c r="J143" s="191">
        <f>ROUND(I143*H143,2)</f>
        <v>0</v>
      </c>
      <c r="K143" s="187" t="s">
        <v>1</v>
      </c>
      <c r="L143" s="37"/>
      <c r="M143" s="192" t="s">
        <v>1</v>
      </c>
      <c r="N143" s="193" t="s">
        <v>39</v>
      </c>
      <c r="O143" s="65"/>
      <c r="P143" s="194">
        <f>O143*H143</f>
        <v>0</v>
      </c>
      <c r="Q143" s="194">
        <v>0</v>
      </c>
      <c r="R143" s="194">
        <f>Q143*H143</f>
        <v>0</v>
      </c>
      <c r="S143" s="194">
        <v>0</v>
      </c>
      <c r="T143" s="195">
        <f>S143*H143</f>
        <v>0</v>
      </c>
      <c r="AR143" s="196" t="s">
        <v>121</v>
      </c>
      <c r="AT143" s="196" t="s">
        <v>116</v>
      </c>
      <c r="AU143" s="196" t="s">
        <v>81</v>
      </c>
      <c r="AY143" s="16" t="s">
        <v>114</v>
      </c>
      <c r="BE143" s="197">
        <f>IF(N143="základní",J143,0)</f>
        <v>0</v>
      </c>
      <c r="BF143" s="197">
        <f>IF(N143="snížená",J143,0)</f>
        <v>0</v>
      </c>
      <c r="BG143" s="197">
        <f>IF(N143="zákl. přenesená",J143,0)</f>
        <v>0</v>
      </c>
      <c r="BH143" s="197">
        <f>IF(N143="sníž. přenesená",J143,0)</f>
        <v>0</v>
      </c>
      <c r="BI143" s="197">
        <f>IF(N143="nulová",J143,0)</f>
        <v>0</v>
      </c>
      <c r="BJ143" s="16" t="s">
        <v>79</v>
      </c>
      <c r="BK143" s="197">
        <f>ROUND(I143*H143,2)</f>
        <v>0</v>
      </c>
      <c r="BL143" s="16" t="s">
        <v>121</v>
      </c>
      <c r="BM143" s="196" t="s">
        <v>142</v>
      </c>
    </row>
    <row r="144" spans="2:65" s="12" customFormat="1" ht="22.5">
      <c r="B144" s="198"/>
      <c r="C144" s="199"/>
      <c r="D144" s="200" t="s">
        <v>123</v>
      </c>
      <c r="E144" s="201" t="s">
        <v>1</v>
      </c>
      <c r="F144" s="202" t="s">
        <v>143</v>
      </c>
      <c r="G144" s="199"/>
      <c r="H144" s="201" t="s">
        <v>1</v>
      </c>
      <c r="I144" s="203"/>
      <c r="J144" s="199"/>
      <c r="K144" s="199"/>
      <c r="L144" s="204"/>
      <c r="M144" s="205"/>
      <c r="N144" s="206"/>
      <c r="O144" s="206"/>
      <c r="P144" s="206"/>
      <c r="Q144" s="206"/>
      <c r="R144" s="206"/>
      <c r="S144" s="206"/>
      <c r="T144" s="207"/>
      <c r="AT144" s="208" t="s">
        <v>123</v>
      </c>
      <c r="AU144" s="208" t="s">
        <v>81</v>
      </c>
      <c r="AV144" s="12" t="s">
        <v>79</v>
      </c>
      <c r="AW144" s="12" t="s">
        <v>31</v>
      </c>
      <c r="AX144" s="12" t="s">
        <v>74</v>
      </c>
      <c r="AY144" s="208" t="s">
        <v>114</v>
      </c>
    </row>
    <row r="145" spans="2:65" s="12" customFormat="1" ht="11.25">
      <c r="B145" s="198"/>
      <c r="C145" s="199"/>
      <c r="D145" s="200" t="s">
        <v>123</v>
      </c>
      <c r="E145" s="201" t="s">
        <v>1</v>
      </c>
      <c r="F145" s="202" t="s">
        <v>144</v>
      </c>
      <c r="G145" s="199"/>
      <c r="H145" s="201" t="s">
        <v>1</v>
      </c>
      <c r="I145" s="203"/>
      <c r="J145" s="199"/>
      <c r="K145" s="199"/>
      <c r="L145" s="204"/>
      <c r="M145" s="205"/>
      <c r="N145" s="206"/>
      <c r="O145" s="206"/>
      <c r="P145" s="206"/>
      <c r="Q145" s="206"/>
      <c r="R145" s="206"/>
      <c r="S145" s="206"/>
      <c r="T145" s="207"/>
      <c r="AT145" s="208" t="s">
        <v>123</v>
      </c>
      <c r="AU145" s="208" t="s">
        <v>81</v>
      </c>
      <c r="AV145" s="12" t="s">
        <v>79</v>
      </c>
      <c r="AW145" s="12" t="s">
        <v>31</v>
      </c>
      <c r="AX145" s="12" t="s">
        <v>74</v>
      </c>
      <c r="AY145" s="208" t="s">
        <v>114</v>
      </c>
    </row>
    <row r="146" spans="2:65" s="12" customFormat="1" ht="11.25">
      <c r="B146" s="198"/>
      <c r="C146" s="199"/>
      <c r="D146" s="200" t="s">
        <v>123</v>
      </c>
      <c r="E146" s="201" t="s">
        <v>1</v>
      </c>
      <c r="F146" s="202" t="s">
        <v>145</v>
      </c>
      <c r="G146" s="199"/>
      <c r="H146" s="201" t="s">
        <v>1</v>
      </c>
      <c r="I146" s="203"/>
      <c r="J146" s="199"/>
      <c r="K146" s="199"/>
      <c r="L146" s="204"/>
      <c r="M146" s="205"/>
      <c r="N146" s="206"/>
      <c r="O146" s="206"/>
      <c r="P146" s="206"/>
      <c r="Q146" s="206"/>
      <c r="R146" s="206"/>
      <c r="S146" s="206"/>
      <c r="T146" s="207"/>
      <c r="AT146" s="208" t="s">
        <v>123</v>
      </c>
      <c r="AU146" s="208" t="s">
        <v>81</v>
      </c>
      <c r="AV146" s="12" t="s">
        <v>79</v>
      </c>
      <c r="AW146" s="12" t="s">
        <v>31</v>
      </c>
      <c r="AX146" s="12" t="s">
        <v>74</v>
      </c>
      <c r="AY146" s="208" t="s">
        <v>114</v>
      </c>
    </row>
    <row r="147" spans="2:65" s="12" customFormat="1" ht="11.25">
      <c r="B147" s="198"/>
      <c r="C147" s="199"/>
      <c r="D147" s="200" t="s">
        <v>123</v>
      </c>
      <c r="E147" s="201" t="s">
        <v>1</v>
      </c>
      <c r="F147" s="202" t="s">
        <v>124</v>
      </c>
      <c r="G147" s="199"/>
      <c r="H147" s="201" t="s">
        <v>1</v>
      </c>
      <c r="I147" s="203"/>
      <c r="J147" s="199"/>
      <c r="K147" s="199"/>
      <c r="L147" s="204"/>
      <c r="M147" s="205"/>
      <c r="N147" s="206"/>
      <c r="O147" s="206"/>
      <c r="P147" s="206"/>
      <c r="Q147" s="206"/>
      <c r="R147" s="206"/>
      <c r="S147" s="206"/>
      <c r="T147" s="207"/>
      <c r="AT147" s="208" t="s">
        <v>123</v>
      </c>
      <c r="AU147" s="208" t="s">
        <v>81</v>
      </c>
      <c r="AV147" s="12" t="s">
        <v>79</v>
      </c>
      <c r="AW147" s="12" t="s">
        <v>31</v>
      </c>
      <c r="AX147" s="12" t="s">
        <v>74</v>
      </c>
      <c r="AY147" s="208" t="s">
        <v>114</v>
      </c>
    </row>
    <row r="148" spans="2:65" s="13" customFormat="1" ht="11.25">
      <c r="B148" s="209"/>
      <c r="C148" s="210"/>
      <c r="D148" s="200" t="s">
        <v>123</v>
      </c>
      <c r="E148" s="211" t="s">
        <v>1</v>
      </c>
      <c r="F148" s="212" t="s">
        <v>125</v>
      </c>
      <c r="G148" s="210"/>
      <c r="H148" s="213">
        <v>138.6</v>
      </c>
      <c r="I148" s="214"/>
      <c r="J148" s="210"/>
      <c r="K148" s="210"/>
      <c r="L148" s="215"/>
      <c r="M148" s="216"/>
      <c r="N148" s="217"/>
      <c r="O148" s="217"/>
      <c r="P148" s="217"/>
      <c r="Q148" s="217"/>
      <c r="R148" s="217"/>
      <c r="S148" s="217"/>
      <c r="T148" s="218"/>
      <c r="AT148" s="219" t="s">
        <v>123</v>
      </c>
      <c r="AU148" s="219" t="s">
        <v>81</v>
      </c>
      <c r="AV148" s="13" t="s">
        <v>81</v>
      </c>
      <c r="AW148" s="13" t="s">
        <v>31</v>
      </c>
      <c r="AX148" s="13" t="s">
        <v>74</v>
      </c>
      <c r="AY148" s="219" t="s">
        <v>114</v>
      </c>
    </row>
    <row r="149" spans="2:65" s="12" customFormat="1" ht="11.25">
      <c r="B149" s="198"/>
      <c r="C149" s="199"/>
      <c r="D149" s="200" t="s">
        <v>123</v>
      </c>
      <c r="E149" s="201" t="s">
        <v>1</v>
      </c>
      <c r="F149" s="202" t="s">
        <v>126</v>
      </c>
      <c r="G149" s="199"/>
      <c r="H149" s="201" t="s">
        <v>1</v>
      </c>
      <c r="I149" s="203"/>
      <c r="J149" s="199"/>
      <c r="K149" s="199"/>
      <c r="L149" s="204"/>
      <c r="M149" s="205"/>
      <c r="N149" s="206"/>
      <c r="O149" s="206"/>
      <c r="P149" s="206"/>
      <c r="Q149" s="206"/>
      <c r="R149" s="206"/>
      <c r="S149" s="206"/>
      <c r="T149" s="207"/>
      <c r="AT149" s="208" t="s">
        <v>123</v>
      </c>
      <c r="AU149" s="208" t="s">
        <v>81</v>
      </c>
      <c r="AV149" s="12" t="s">
        <v>79</v>
      </c>
      <c r="AW149" s="12" t="s">
        <v>31</v>
      </c>
      <c r="AX149" s="12" t="s">
        <v>74</v>
      </c>
      <c r="AY149" s="208" t="s">
        <v>114</v>
      </c>
    </row>
    <row r="150" spans="2:65" s="13" customFormat="1" ht="11.25">
      <c r="B150" s="209"/>
      <c r="C150" s="210"/>
      <c r="D150" s="200" t="s">
        <v>123</v>
      </c>
      <c r="E150" s="211" t="s">
        <v>1</v>
      </c>
      <c r="F150" s="212" t="s">
        <v>127</v>
      </c>
      <c r="G150" s="210"/>
      <c r="H150" s="213">
        <v>2033.9</v>
      </c>
      <c r="I150" s="214"/>
      <c r="J150" s="210"/>
      <c r="K150" s="210"/>
      <c r="L150" s="215"/>
      <c r="M150" s="216"/>
      <c r="N150" s="217"/>
      <c r="O150" s="217"/>
      <c r="P150" s="217"/>
      <c r="Q150" s="217"/>
      <c r="R150" s="217"/>
      <c r="S150" s="217"/>
      <c r="T150" s="218"/>
      <c r="AT150" s="219" t="s">
        <v>123</v>
      </c>
      <c r="AU150" s="219" t="s">
        <v>81</v>
      </c>
      <c r="AV150" s="13" t="s">
        <v>81</v>
      </c>
      <c r="AW150" s="13" t="s">
        <v>31</v>
      </c>
      <c r="AX150" s="13" t="s">
        <v>74</v>
      </c>
      <c r="AY150" s="219" t="s">
        <v>114</v>
      </c>
    </row>
    <row r="151" spans="2:65" s="12" customFormat="1" ht="11.25">
      <c r="B151" s="198"/>
      <c r="C151" s="199"/>
      <c r="D151" s="200" t="s">
        <v>123</v>
      </c>
      <c r="E151" s="201" t="s">
        <v>1</v>
      </c>
      <c r="F151" s="202" t="s">
        <v>128</v>
      </c>
      <c r="G151" s="199"/>
      <c r="H151" s="201" t="s">
        <v>1</v>
      </c>
      <c r="I151" s="203"/>
      <c r="J151" s="199"/>
      <c r="K151" s="199"/>
      <c r="L151" s="204"/>
      <c r="M151" s="205"/>
      <c r="N151" s="206"/>
      <c r="O151" s="206"/>
      <c r="P151" s="206"/>
      <c r="Q151" s="206"/>
      <c r="R151" s="206"/>
      <c r="S151" s="206"/>
      <c r="T151" s="207"/>
      <c r="AT151" s="208" t="s">
        <v>123</v>
      </c>
      <c r="AU151" s="208" t="s">
        <v>81</v>
      </c>
      <c r="AV151" s="12" t="s">
        <v>79</v>
      </c>
      <c r="AW151" s="12" t="s">
        <v>31</v>
      </c>
      <c r="AX151" s="12" t="s">
        <v>74</v>
      </c>
      <c r="AY151" s="208" t="s">
        <v>114</v>
      </c>
    </row>
    <row r="152" spans="2:65" s="13" customFormat="1" ht="11.25">
      <c r="B152" s="209"/>
      <c r="C152" s="210"/>
      <c r="D152" s="200" t="s">
        <v>123</v>
      </c>
      <c r="E152" s="211" t="s">
        <v>1</v>
      </c>
      <c r="F152" s="212" t="s">
        <v>129</v>
      </c>
      <c r="G152" s="210"/>
      <c r="H152" s="213">
        <v>66</v>
      </c>
      <c r="I152" s="214"/>
      <c r="J152" s="210"/>
      <c r="K152" s="210"/>
      <c r="L152" s="215"/>
      <c r="M152" s="216"/>
      <c r="N152" s="217"/>
      <c r="O152" s="217"/>
      <c r="P152" s="217"/>
      <c r="Q152" s="217"/>
      <c r="R152" s="217"/>
      <c r="S152" s="217"/>
      <c r="T152" s="218"/>
      <c r="AT152" s="219" t="s">
        <v>123</v>
      </c>
      <c r="AU152" s="219" t="s">
        <v>81</v>
      </c>
      <c r="AV152" s="13" t="s">
        <v>81</v>
      </c>
      <c r="AW152" s="13" t="s">
        <v>31</v>
      </c>
      <c r="AX152" s="13" t="s">
        <v>74</v>
      </c>
      <c r="AY152" s="219" t="s">
        <v>114</v>
      </c>
    </row>
    <row r="153" spans="2:65" s="14" customFormat="1" ht="11.25">
      <c r="B153" s="220"/>
      <c r="C153" s="221"/>
      <c r="D153" s="200" t="s">
        <v>123</v>
      </c>
      <c r="E153" s="222" t="s">
        <v>1</v>
      </c>
      <c r="F153" s="223" t="s">
        <v>130</v>
      </c>
      <c r="G153" s="221"/>
      <c r="H153" s="224">
        <v>2238.5</v>
      </c>
      <c r="I153" s="225"/>
      <c r="J153" s="221"/>
      <c r="K153" s="221"/>
      <c r="L153" s="226"/>
      <c r="M153" s="227"/>
      <c r="N153" s="228"/>
      <c r="O153" s="228"/>
      <c r="P153" s="228"/>
      <c r="Q153" s="228"/>
      <c r="R153" s="228"/>
      <c r="S153" s="228"/>
      <c r="T153" s="229"/>
      <c r="AT153" s="230" t="s">
        <v>123</v>
      </c>
      <c r="AU153" s="230" t="s">
        <v>81</v>
      </c>
      <c r="AV153" s="14" t="s">
        <v>121</v>
      </c>
      <c r="AW153" s="14" t="s">
        <v>31</v>
      </c>
      <c r="AX153" s="14" t="s">
        <v>79</v>
      </c>
      <c r="AY153" s="230" t="s">
        <v>114</v>
      </c>
    </row>
    <row r="154" spans="2:65" s="1" customFormat="1" ht="16.5" customHeight="1">
      <c r="B154" s="33"/>
      <c r="C154" s="185" t="s">
        <v>121</v>
      </c>
      <c r="D154" s="185" t="s">
        <v>116</v>
      </c>
      <c r="E154" s="186" t="s">
        <v>146</v>
      </c>
      <c r="F154" s="187" t="s">
        <v>147</v>
      </c>
      <c r="G154" s="188" t="s">
        <v>119</v>
      </c>
      <c r="H154" s="189">
        <v>2238.5</v>
      </c>
      <c r="I154" s="190"/>
      <c r="J154" s="191">
        <f>ROUND(I154*H154,2)</f>
        <v>0</v>
      </c>
      <c r="K154" s="187" t="s">
        <v>1</v>
      </c>
      <c r="L154" s="37"/>
      <c r="M154" s="192" t="s">
        <v>1</v>
      </c>
      <c r="N154" s="193" t="s">
        <v>39</v>
      </c>
      <c r="O154" s="65"/>
      <c r="P154" s="194">
        <f>O154*H154</f>
        <v>0</v>
      </c>
      <c r="Q154" s="194">
        <v>5.6100000000000004E-3</v>
      </c>
      <c r="R154" s="194">
        <f>Q154*H154</f>
        <v>12.557985</v>
      </c>
      <c r="S154" s="194">
        <v>0</v>
      </c>
      <c r="T154" s="195">
        <f>S154*H154</f>
        <v>0</v>
      </c>
      <c r="AR154" s="196" t="s">
        <v>121</v>
      </c>
      <c r="AT154" s="196" t="s">
        <v>116</v>
      </c>
      <c r="AU154" s="196" t="s">
        <v>81</v>
      </c>
      <c r="AY154" s="16" t="s">
        <v>114</v>
      </c>
      <c r="BE154" s="197">
        <f>IF(N154="základní",J154,0)</f>
        <v>0</v>
      </c>
      <c r="BF154" s="197">
        <f>IF(N154="snížená",J154,0)</f>
        <v>0</v>
      </c>
      <c r="BG154" s="197">
        <f>IF(N154="zákl. přenesená",J154,0)</f>
        <v>0</v>
      </c>
      <c r="BH154" s="197">
        <f>IF(N154="sníž. přenesená",J154,0)</f>
        <v>0</v>
      </c>
      <c r="BI154" s="197">
        <f>IF(N154="nulová",J154,0)</f>
        <v>0</v>
      </c>
      <c r="BJ154" s="16" t="s">
        <v>79</v>
      </c>
      <c r="BK154" s="197">
        <f>ROUND(I154*H154,2)</f>
        <v>0</v>
      </c>
      <c r="BL154" s="16" t="s">
        <v>121</v>
      </c>
      <c r="BM154" s="196" t="s">
        <v>148</v>
      </c>
    </row>
    <row r="155" spans="2:65" s="12" customFormat="1" ht="11.25">
      <c r="B155" s="198"/>
      <c r="C155" s="199"/>
      <c r="D155" s="200" t="s">
        <v>123</v>
      </c>
      <c r="E155" s="201" t="s">
        <v>1</v>
      </c>
      <c r="F155" s="202" t="s">
        <v>145</v>
      </c>
      <c r="G155" s="199"/>
      <c r="H155" s="201" t="s">
        <v>1</v>
      </c>
      <c r="I155" s="203"/>
      <c r="J155" s="199"/>
      <c r="K155" s="199"/>
      <c r="L155" s="204"/>
      <c r="M155" s="205"/>
      <c r="N155" s="206"/>
      <c r="O155" s="206"/>
      <c r="P155" s="206"/>
      <c r="Q155" s="206"/>
      <c r="R155" s="206"/>
      <c r="S155" s="206"/>
      <c r="T155" s="207"/>
      <c r="AT155" s="208" t="s">
        <v>123</v>
      </c>
      <c r="AU155" s="208" t="s">
        <v>81</v>
      </c>
      <c r="AV155" s="12" t="s">
        <v>79</v>
      </c>
      <c r="AW155" s="12" t="s">
        <v>31</v>
      </c>
      <c r="AX155" s="12" t="s">
        <v>74</v>
      </c>
      <c r="AY155" s="208" t="s">
        <v>114</v>
      </c>
    </row>
    <row r="156" spans="2:65" s="12" customFormat="1" ht="11.25">
      <c r="B156" s="198"/>
      <c r="C156" s="199"/>
      <c r="D156" s="200" t="s">
        <v>123</v>
      </c>
      <c r="E156" s="201" t="s">
        <v>1</v>
      </c>
      <c r="F156" s="202" t="s">
        <v>124</v>
      </c>
      <c r="G156" s="199"/>
      <c r="H156" s="201" t="s">
        <v>1</v>
      </c>
      <c r="I156" s="203"/>
      <c r="J156" s="199"/>
      <c r="K156" s="199"/>
      <c r="L156" s="204"/>
      <c r="M156" s="205"/>
      <c r="N156" s="206"/>
      <c r="O156" s="206"/>
      <c r="P156" s="206"/>
      <c r="Q156" s="206"/>
      <c r="R156" s="206"/>
      <c r="S156" s="206"/>
      <c r="T156" s="207"/>
      <c r="AT156" s="208" t="s">
        <v>123</v>
      </c>
      <c r="AU156" s="208" t="s">
        <v>81</v>
      </c>
      <c r="AV156" s="12" t="s">
        <v>79</v>
      </c>
      <c r="AW156" s="12" t="s">
        <v>31</v>
      </c>
      <c r="AX156" s="12" t="s">
        <v>74</v>
      </c>
      <c r="AY156" s="208" t="s">
        <v>114</v>
      </c>
    </row>
    <row r="157" spans="2:65" s="13" customFormat="1" ht="11.25">
      <c r="B157" s="209"/>
      <c r="C157" s="210"/>
      <c r="D157" s="200" t="s">
        <v>123</v>
      </c>
      <c r="E157" s="211" t="s">
        <v>1</v>
      </c>
      <c r="F157" s="212" t="s">
        <v>125</v>
      </c>
      <c r="G157" s="210"/>
      <c r="H157" s="213">
        <v>138.6</v>
      </c>
      <c r="I157" s="214"/>
      <c r="J157" s="210"/>
      <c r="K157" s="210"/>
      <c r="L157" s="215"/>
      <c r="M157" s="216"/>
      <c r="N157" s="217"/>
      <c r="O157" s="217"/>
      <c r="P157" s="217"/>
      <c r="Q157" s="217"/>
      <c r="R157" s="217"/>
      <c r="S157" s="217"/>
      <c r="T157" s="218"/>
      <c r="AT157" s="219" t="s">
        <v>123</v>
      </c>
      <c r="AU157" s="219" t="s">
        <v>81</v>
      </c>
      <c r="AV157" s="13" t="s">
        <v>81</v>
      </c>
      <c r="AW157" s="13" t="s">
        <v>31</v>
      </c>
      <c r="AX157" s="13" t="s">
        <v>74</v>
      </c>
      <c r="AY157" s="219" t="s">
        <v>114</v>
      </c>
    </row>
    <row r="158" spans="2:65" s="12" customFormat="1" ht="11.25">
      <c r="B158" s="198"/>
      <c r="C158" s="199"/>
      <c r="D158" s="200" t="s">
        <v>123</v>
      </c>
      <c r="E158" s="201" t="s">
        <v>1</v>
      </c>
      <c r="F158" s="202" t="s">
        <v>126</v>
      </c>
      <c r="G158" s="199"/>
      <c r="H158" s="201" t="s">
        <v>1</v>
      </c>
      <c r="I158" s="203"/>
      <c r="J158" s="199"/>
      <c r="K158" s="199"/>
      <c r="L158" s="204"/>
      <c r="M158" s="205"/>
      <c r="N158" s="206"/>
      <c r="O158" s="206"/>
      <c r="P158" s="206"/>
      <c r="Q158" s="206"/>
      <c r="R158" s="206"/>
      <c r="S158" s="206"/>
      <c r="T158" s="207"/>
      <c r="AT158" s="208" t="s">
        <v>123</v>
      </c>
      <c r="AU158" s="208" t="s">
        <v>81</v>
      </c>
      <c r="AV158" s="12" t="s">
        <v>79</v>
      </c>
      <c r="AW158" s="12" t="s">
        <v>31</v>
      </c>
      <c r="AX158" s="12" t="s">
        <v>74</v>
      </c>
      <c r="AY158" s="208" t="s">
        <v>114</v>
      </c>
    </row>
    <row r="159" spans="2:65" s="13" customFormat="1" ht="11.25">
      <c r="B159" s="209"/>
      <c r="C159" s="210"/>
      <c r="D159" s="200" t="s">
        <v>123</v>
      </c>
      <c r="E159" s="211" t="s">
        <v>1</v>
      </c>
      <c r="F159" s="212" t="s">
        <v>127</v>
      </c>
      <c r="G159" s="210"/>
      <c r="H159" s="213">
        <v>2033.9</v>
      </c>
      <c r="I159" s="214"/>
      <c r="J159" s="210"/>
      <c r="K159" s="210"/>
      <c r="L159" s="215"/>
      <c r="M159" s="216"/>
      <c r="N159" s="217"/>
      <c r="O159" s="217"/>
      <c r="P159" s="217"/>
      <c r="Q159" s="217"/>
      <c r="R159" s="217"/>
      <c r="S159" s="217"/>
      <c r="T159" s="218"/>
      <c r="AT159" s="219" t="s">
        <v>123</v>
      </c>
      <c r="AU159" s="219" t="s">
        <v>81</v>
      </c>
      <c r="AV159" s="13" t="s">
        <v>81</v>
      </c>
      <c r="AW159" s="13" t="s">
        <v>31</v>
      </c>
      <c r="AX159" s="13" t="s">
        <v>74</v>
      </c>
      <c r="AY159" s="219" t="s">
        <v>114</v>
      </c>
    </row>
    <row r="160" spans="2:65" s="12" customFormat="1" ht="11.25">
      <c r="B160" s="198"/>
      <c r="C160" s="199"/>
      <c r="D160" s="200" t="s">
        <v>123</v>
      </c>
      <c r="E160" s="201" t="s">
        <v>1</v>
      </c>
      <c r="F160" s="202" t="s">
        <v>128</v>
      </c>
      <c r="G160" s="199"/>
      <c r="H160" s="201" t="s">
        <v>1</v>
      </c>
      <c r="I160" s="203"/>
      <c r="J160" s="199"/>
      <c r="K160" s="199"/>
      <c r="L160" s="204"/>
      <c r="M160" s="205"/>
      <c r="N160" s="206"/>
      <c r="O160" s="206"/>
      <c r="P160" s="206"/>
      <c r="Q160" s="206"/>
      <c r="R160" s="206"/>
      <c r="S160" s="206"/>
      <c r="T160" s="207"/>
      <c r="AT160" s="208" t="s">
        <v>123</v>
      </c>
      <c r="AU160" s="208" t="s">
        <v>81</v>
      </c>
      <c r="AV160" s="12" t="s">
        <v>79</v>
      </c>
      <c r="AW160" s="12" t="s">
        <v>31</v>
      </c>
      <c r="AX160" s="12" t="s">
        <v>74</v>
      </c>
      <c r="AY160" s="208" t="s">
        <v>114</v>
      </c>
    </row>
    <row r="161" spans="2:65" s="13" customFormat="1" ht="11.25">
      <c r="B161" s="209"/>
      <c r="C161" s="210"/>
      <c r="D161" s="200" t="s">
        <v>123</v>
      </c>
      <c r="E161" s="211" t="s">
        <v>1</v>
      </c>
      <c r="F161" s="212" t="s">
        <v>129</v>
      </c>
      <c r="G161" s="210"/>
      <c r="H161" s="213">
        <v>66</v>
      </c>
      <c r="I161" s="214"/>
      <c r="J161" s="210"/>
      <c r="K161" s="210"/>
      <c r="L161" s="215"/>
      <c r="M161" s="216"/>
      <c r="N161" s="217"/>
      <c r="O161" s="217"/>
      <c r="P161" s="217"/>
      <c r="Q161" s="217"/>
      <c r="R161" s="217"/>
      <c r="S161" s="217"/>
      <c r="T161" s="218"/>
      <c r="AT161" s="219" t="s">
        <v>123</v>
      </c>
      <c r="AU161" s="219" t="s">
        <v>81</v>
      </c>
      <c r="AV161" s="13" t="s">
        <v>81</v>
      </c>
      <c r="AW161" s="13" t="s">
        <v>31</v>
      </c>
      <c r="AX161" s="13" t="s">
        <v>74</v>
      </c>
      <c r="AY161" s="219" t="s">
        <v>114</v>
      </c>
    </row>
    <row r="162" spans="2:65" s="14" customFormat="1" ht="11.25">
      <c r="B162" s="220"/>
      <c r="C162" s="221"/>
      <c r="D162" s="200" t="s">
        <v>123</v>
      </c>
      <c r="E162" s="222" t="s">
        <v>1</v>
      </c>
      <c r="F162" s="223" t="s">
        <v>130</v>
      </c>
      <c r="G162" s="221"/>
      <c r="H162" s="224">
        <v>2238.5</v>
      </c>
      <c r="I162" s="225"/>
      <c r="J162" s="221"/>
      <c r="K162" s="221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123</v>
      </c>
      <c r="AU162" s="230" t="s">
        <v>81</v>
      </c>
      <c r="AV162" s="14" t="s">
        <v>121</v>
      </c>
      <c r="AW162" s="14" t="s">
        <v>31</v>
      </c>
      <c r="AX162" s="14" t="s">
        <v>79</v>
      </c>
      <c r="AY162" s="230" t="s">
        <v>114</v>
      </c>
    </row>
    <row r="163" spans="2:65" s="1" customFormat="1" ht="24" customHeight="1">
      <c r="B163" s="33"/>
      <c r="C163" s="185" t="s">
        <v>131</v>
      </c>
      <c r="D163" s="185" t="s">
        <v>116</v>
      </c>
      <c r="E163" s="186" t="s">
        <v>149</v>
      </c>
      <c r="F163" s="187" t="s">
        <v>150</v>
      </c>
      <c r="G163" s="188" t="s">
        <v>119</v>
      </c>
      <c r="H163" s="189">
        <v>2136.75</v>
      </c>
      <c r="I163" s="190"/>
      <c r="J163" s="191">
        <f>ROUND(I163*H163,2)</f>
        <v>0</v>
      </c>
      <c r="K163" s="187" t="s">
        <v>120</v>
      </c>
      <c r="L163" s="37"/>
      <c r="M163" s="192" t="s">
        <v>1</v>
      </c>
      <c r="N163" s="193" t="s">
        <v>39</v>
      </c>
      <c r="O163" s="65"/>
      <c r="P163" s="194">
        <f>O163*H163</f>
        <v>0</v>
      </c>
      <c r="Q163" s="194">
        <v>7.1000000000000002E-4</v>
      </c>
      <c r="R163" s="194">
        <f>Q163*H163</f>
        <v>1.5170925</v>
      </c>
      <c r="S163" s="194">
        <v>0</v>
      </c>
      <c r="T163" s="195">
        <f>S163*H163</f>
        <v>0</v>
      </c>
      <c r="AR163" s="196" t="s">
        <v>121</v>
      </c>
      <c r="AT163" s="196" t="s">
        <v>116</v>
      </c>
      <c r="AU163" s="196" t="s">
        <v>81</v>
      </c>
      <c r="AY163" s="16" t="s">
        <v>114</v>
      </c>
      <c r="BE163" s="197">
        <f>IF(N163="základní",J163,0)</f>
        <v>0</v>
      </c>
      <c r="BF163" s="197">
        <f>IF(N163="snížená",J163,0)</f>
        <v>0</v>
      </c>
      <c r="BG163" s="197">
        <f>IF(N163="zákl. přenesená",J163,0)</f>
        <v>0</v>
      </c>
      <c r="BH163" s="197">
        <f>IF(N163="sníž. přenesená",J163,0)</f>
        <v>0</v>
      </c>
      <c r="BI163" s="197">
        <f>IF(N163="nulová",J163,0)</f>
        <v>0</v>
      </c>
      <c r="BJ163" s="16" t="s">
        <v>79</v>
      </c>
      <c r="BK163" s="197">
        <f>ROUND(I163*H163,2)</f>
        <v>0</v>
      </c>
      <c r="BL163" s="16" t="s">
        <v>121</v>
      </c>
      <c r="BM163" s="196" t="s">
        <v>151</v>
      </c>
    </row>
    <row r="164" spans="2:65" s="12" customFormat="1" ht="11.25">
      <c r="B164" s="198"/>
      <c r="C164" s="199"/>
      <c r="D164" s="200" t="s">
        <v>123</v>
      </c>
      <c r="E164" s="201" t="s">
        <v>1</v>
      </c>
      <c r="F164" s="202" t="s">
        <v>124</v>
      </c>
      <c r="G164" s="199"/>
      <c r="H164" s="201" t="s">
        <v>1</v>
      </c>
      <c r="I164" s="203"/>
      <c r="J164" s="199"/>
      <c r="K164" s="199"/>
      <c r="L164" s="204"/>
      <c r="M164" s="205"/>
      <c r="N164" s="206"/>
      <c r="O164" s="206"/>
      <c r="P164" s="206"/>
      <c r="Q164" s="206"/>
      <c r="R164" s="206"/>
      <c r="S164" s="206"/>
      <c r="T164" s="207"/>
      <c r="AT164" s="208" t="s">
        <v>123</v>
      </c>
      <c r="AU164" s="208" t="s">
        <v>81</v>
      </c>
      <c r="AV164" s="12" t="s">
        <v>79</v>
      </c>
      <c r="AW164" s="12" t="s">
        <v>31</v>
      </c>
      <c r="AX164" s="12" t="s">
        <v>74</v>
      </c>
      <c r="AY164" s="208" t="s">
        <v>114</v>
      </c>
    </row>
    <row r="165" spans="2:65" s="13" customFormat="1" ht="11.25">
      <c r="B165" s="209"/>
      <c r="C165" s="210"/>
      <c r="D165" s="200" t="s">
        <v>123</v>
      </c>
      <c r="E165" s="211" t="s">
        <v>1</v>
      </c>
      <c r="F165" s="212" t="s">
        <v>136</v>
      </c>
      <c r="G165" s="210"/>
      <c r="H165" s="213">
        <v>132.30000000000001</v>
      </c>
      <c r="I165" s="214"/>
      <c r="J165" s="210"/>
      <c r="K165" s="210"/>
      <c r="L165" s="215"/>
      <c r="M165" s="216"/>
      <c r="N165" s="217"/>
      <c r="O165" s="217"/>
      <c r="P165" s="217"/>
      <c r="Q165" s="217"/>
      <c r="R165" s="217"/>
      <c r="S165" s="217"/>
      <c r="T165" s="218"/>
      <c r="AT165" s="219" t="s">
        <v>123</v>
      </c>
      <c r="AU165" s="219" t="s">
        <v>81</v>
      </c>
      <c r="AV165" s="13" t="s">
        <v>81</v>
      </c>
      <c r="AW165" s="13" t="s">
        <v>31</v>
      </c>
      <c r="AX165" s="13" t="s">
        <v>74</v>
      </c>
      <c r="AY165" s="219" t="s">
        <v>114</v>
      </c>
    </row>
    <row r="166" spans="2:65" s="12" customFormat="1" ht="11.25">
      <c r="B166" s="198"/>
      <c r="C166" s="199"/>
      <c r="D166" s="200" t="s">
        <v>123</v>
      </c>
      <c r="E166" s="201" t="s">
        <v>1</v>
      </c>
      <c r="F166" s="202" t="s">
        <v>126</v>
      </c>
      <c r="G166" s="199"/>
      <c r="H166" s="201" t="s">
        <v>1</v>
      </c>
      <c r="I166" s="203"/>
      <c r="J166" s="199"/>
      <c r="K166" s="199"/>
      <c r="L166" s="204"/>
      <c r="M166" s="205"/>
      <c r="N166" s="206"/>
      <c r="O166" s="206"/>
      <c r="P166" s="206"/>
      <c r="Q166" s="206"/>
      <c r="R166" s="206"/>
      <c r="S166" s="206"/>
      <c r="T166" s="207"/>
      <c r="AT166" s="208" t="s">
        <v>123</v>
      </c>
      <c r="AU166" s="208" t="s">
        <v>81</v>
      </c>
      <c r="AV166" s="12" t="s">
        <v>79</v>
      </c>
      <c r="AW166" s="12" t="s">
        <v>31</v>
      </c>
      <c r="AX166" s="12" t="s">
        <v>74</v>
      </c>
      <c r="AY166" s="208" t="s">
        <v>114</v>
      </c>
    </row>
    <row r="167" spans="2:65" s="13" customFormat="1" ht="11.25">
      <c r="B167" s="209"/>
      <c r="C167" s="210"/>
      <c r="D167" s="200" t="s">
        <v>123</v>
      </c>
      <c r="E167" s="211" t="s">
        <v>1</v>
      </c>
      <c r="F167" s="212" t="s">
        <v>137</v>
      </c>
      <c r="G167" s="210"/>
      <c r="H167" s="213">
        <v>1941.45</v>
      </c>
      <c r="I167" s="214"/>
      <c r="J167" s="210"/>
      <c r="K167" s="210"/>
      <c r="L167" s="215"/>
      <c r="M167" s="216"/>
      <c r="N167" s="217"/>
      <c r="O167" s="217"/>
      <c r="P167" s="217"/>
      <c r="Q167" s="217"/>
      <c r="R167" s="217"/>
      <c r="S167" s="217"/>
      <c r="T167" s="218"/>
      <c r="AT167" s="219" t="s">
        <v>123</v>
      </c>
      <c r="AU167" s="219" t="s">
        <v>81</v>
      </c>
      <c r="AV167" s="13" t="s">
        <v>81</v>
      </c>
      <c r="AW167" s="13" t="s">
        <v>31</v>
      </c>
      <c r="AX167" s="13" t="s">
        <v>74</v>
      </c>
      <c r="AY167" s="219" t="s">
        <v>114</v>
      </c>
    </row>
    <row r="168" spans="2:65" s="12" customFormat="1" ht="11.25">
      <c r="B168" s="198"/>
      <c r="C168" s="199"/>
      <c r="D168" s="200" t="s">
        <v>123</v>
      </c>
      <c r="E168" s="201" t="s">
        <v>1</v>
      </c>
      <c r="F168" s="202" t="s">
        <v>128</v>
      </c>
      <c r="G168" s="199"/>
      <c r="H168" s="201" t="s">
        <v>1</v>
      </c>
      <c r="I168" s="203"/>
      <c r="J168" s="199"/>
      <c r="K168" s="199"/>
      <c r="L168" s="204"/>
      <c r="M168" s="205"/>
      <c r="N168" s="206"/>
      <c r="O168" s="206"/>
      <c r="P168" s="206"/>
      <c r="Q168" s="206"/>
      <c r="R168" s="206"/>
      <c r="S168" s="206"/>
      <c r="T168" s="207"/>
      <c r="AT168" s="208" t="s">
        <v>123</v>
      </c>
      <c r="AU168" s="208" t="s">
        <v>81</v>
      </c>
      <c r="AV168" s="12" t="s">
        <v>79</v>
      </c>
      <c r="AW168" s="12" t="s">
        <v>31</v>
      </c>
      <c r="AX168" s="12" t="s">
        <v>74</v>
      </c>
      <c r="AY168" s="208" t="s">
        <v>114</v>
      </c>
    </row>
    <row r="169" spans="2:65" s="13" customFormat="1" ht="11.25">
      <c r="B169" s="209"/>
      <c r="C169" s="210"/>
      <c r="D169" s="200" t="s">
        <v>123</v>
      </c>
      <c r="E169" s="211" t="s">
        <v>1</v>
      </c>
      <c r="F169" s="212" t="s">
        <v>138</v>
      </c>
      <c r="G169" s="210"/>
      <c r="H169" s="213">
        <v>63</v>
      </c>
      <c r="I169" s="214"/>
      <c r="J169" s="210"/>
      <c r="K169" s="210"/>
      <c r="L169" s="215"/>
      <c r="M169" s="216"/>
      <c r="N169" s="217"/>
      <c r="O169" s="217"/>
      <c r="P169" s="217"/>
      <c r="Q169" s="217"/>
      <c r="R169" s="217"/>
      <c r="S169" s="217"/>
      <c r="T169" s="218"/>
      <c r="AT169" s="219" t="s">
        <v>123</v>
      </c>
      <c r="AU169" s="219" t="s">
        <v>81</v>
      </c>
      <c r="AV169" s="13" t="s">
        <v>81</v>
      </c>
      <c r="AW169" s="13" t="s">
        <v>31</v>
      </c>
      <c r="AX169" s="13" t="s">
        <v>74</v>
      </c>
      <c r="AY169" s="219" t="s">
        <v>114</v>
      </c>
    </row>
    <row r="170" spans="2:65" s="14" customFormat="1" ht="11.25">
      <c r="B170" s="220"/>
      <c r="C170" s="221"/>
      <c r="D170" s="200" t="s">
        <v>123</v>
      </c>
      <c r="E170" s="222" t="s">
        <v>1</v>
      </c>
      <c r="F170" s="223" t="s">
        <v>130</v>
      </c>
      <c r="G170" s="221"/>
      <c r="H170" s="224">
        <v>2136.75</v>
      </c>
      <c r="I170" s="225"/>
      <c r="J170" s="221"/>
      <c r="K170" s="221"/>
      <c r="L170" s="226"/>
      <c r="M170" s="227"/>
      <c r="N170" s="228"/>
      <c r="O170" s="228"/>
      <c r="P170" s="228"/>
      <c r="Q170" s="228"/>
      <c r="R170" s="228"/>
      <c r="S170" s="228"/>
      <c r="T170" s="229"/>
      <c r="AT170" s="230" t="s">
        <v>123</v>
      </c>
      <c r="AU170" s="230" t="s">
        <v>81</v>
      </c>
      <c r="AV170" s="14" t="s">
        <v>121</v>
      </c>
      <c r="AW170" s="14" t="s">
        <v>31</v>
      </c>
      <c r="AX170" s="14" t="s">
        <v>79</v>
      </c>
      <c r="AY170" s="230" t="s">
        <v>114</v>
      </c>
    </row>
    <row r="171" spans="2:65" s="1" customFormat="1" ht="24" customHeight="1">
      <c r="B171" s="33"/>
      <c r="C171" s="185" t="s">
        <v>152</v>
      </c>
      <c r="D171" s="185" t="s">
        <v>116</v>
      </c>
      <c r="E171" s="186" t="s">
        <v>153</v>
      </c>
      <c r="F171" s="187" t="s">
        <v>154</v>
      </c>
      <c r="G171" s="188" t="s">
        <v>119</v>
      </c>
      <c r="H171" s="189">
        <v>2035</v>
      </c>
      <c r="I171" s="190"/>
      <c r="J171" s="191">
        <f>ROUND(I171*H171,2)</f>
        <v>0</v>
      </c>
      <c r="K171" s="187" t="s">
        <v>120</v>
      </c>
      <c r="L171" s="37"/>
      <c r="M171" s="192" t="s">
        <v>1</v>
      </c>
      <c r="N171" s="193" t="s">
        <v>39</v>
      </c>
      <c r="O171" s="65"/>
      <c r="P171" s="194">
        <f>O171*H171</f>
        <v>0</v>
      </c>
      <c r="Q171" s="194">
        <v>0.12966</v>
      </c>
      <c r="R171" s="194">
        <f>Q171*H171</f>
        <v>263.85809999999998</v>
      </c>
      <c r="S171" s="194">
        <v>0</v>
      </c>
      <c r="T171" s="195">
        <f>S171*H171</f>
        <v>0</v>
      </c>
      <c r="AR171" s="196" t="s">
        <v>121</v>
      </c>
      <c r="AT171" s="196" t="s">
        <v>116</v>
      </c>
      <c r="AU171" s="196" t="s">
        <v>81</v>
      </c>
      <c r="AY171" s="16" t="s">
        <v>114</v>
      </c>
      <c r="BE171" s="197">
        <f>IF(N171="základní",J171,0)</f>
        <v>0</v>
      </c>
      <c r="BF171" s="197">
        <f>IF(N171="snížená",J171,0)</f>
        <v>0</v>
      </c>
      <c r="BG171" s="197">
        <f>IF(N171="zákl. přenesená",J171,0)</f>
        <v>0</v>
      </c>
      <c r="BH171" s="197">
        <f>IF(N171="sníž. přenesená",J171,0)</f>
        <v>0</v>
      </c>
      <c r="BI171" s="197">
        <f>IF(N171="nulová",J171,0)</f>
        <v>0</v>
      </c>
      <c r="BJ171" s="16" t="s">
        <v>79</v>
      </c>
      <c r="BK171" s="197">
        <f>ROUND(I171*H171,2)</f>
        <v>0</v>
      </c>
      <c r="BL171" s="16" t="s">
        <v>121</v>
      </c>
      <c r="BM171" s="196" t="s">
        <v>155</v>
      </c>
    </row>
    <row r="172" spans="2:65" s="12" customFormat="1" ht="11.25">
      <c r="B172" s="198"/>
      <c r="C172" s="199"/>
      <c r="D172" s="200" t="s">
        <v>123</v>
      </c>
      <c r="E172" s="201" t="s">
        <v>1</v>
      </c>
      <c r="F172" s="202" t="s">
        <v>156</v>
      </c>
      <c r="G172" s="199"/>
      <c r="H172" s="201" t="s">
        <v>1</v>
      </c>
      <c r="I172" s="203"/>
      <c r="J172" s="199"/>
      <c r="K172" s="199"/>
      <c r="L172" s="204"/>
      <c r="M172" s="205"/>
      <c r="N172" s="206"/>
      <c r="O172" s="206"/>
      <c r="P172" s="206"/>
      <c r="Q172" s="206"/>
      <c r="R172" s="206"/>
      <c r="S172" s="206"/>
      <c r="T172" s="207"/>
      <c r="AT172" s="208" t="s">
        <v>123</v>
      </c>
      <c r="AU172" s="208" t="s">
        <v>81</v>
      </c>
      <c r="AV172" s="12" t="s">
        <v>79</v>
      </c>
      <c r="AW172" s="12" t="s">
        <v>31</v>
      </c>
      <c r="AX172" s="12" t="s">
        <v>74</v>
      </c>
      <c r="AY172" s="208" t="s">
        <v>114</v>
      </c>
    </row>
    <row r="173" spans="2:65" s="12" customFormat="1" ht="11.25">
      <c r="B173" s="198"/>
      <c r="C173" s="199"/>
      <c r="D173" s="200" t="s">
        <v>123</v>
      </c>
      <c r="E173" s="201" t="s">
        <v>1</v>
      </c>
      <c r="F173" s="202" t="s">
        <v>124</v>
      </c>
      <c r="G173" s="199"/>
      <c r="H173" s="201" t="s">
        <v>1</v>
      </c>
      <c r="I173" s="203"/>
      <c r="J173" s="199"/>
      <c r="K173" s="199"/>
      <c r="L173" s="204"/>
      <c r="M173" s="205"/>
      <c r="N173" s="206"/>
      <c r="O173" s="206"/>
      <c r="P173" s="206"/>
      <c r="Q173" s="206"/>
      <c r="R173" s="206"/>
      <c r="S173" s="206"/>
      <c r="T173" s="207"/>
      <c r="AT173" s="208" t="s">
        <v>123</v>
      </c>
      <c r="AU173" s="208" t="s">
        <v>81</v>
      </c>
      <c r="AV173" s="12" t="s">
        <v>79</v>
      </c>
      <c r="AW173" s="12" t="s">
        <v>31</v>
      </c>
      <c r="AX173" s="12" t="s">
        <v>74</v>
      </c>
      <c r="AY173" s="208" t="s">
        <v>114</v>
      </c>
    </row>
    <row r="174" spans="2:65" s="13" customFormat="1" ht="11.25">
      <c r="B174" s="209"/>
      <c r="C174" s="210"/>
      <c r="D174" s="200" t="s">
        <v>123</v>
      </c>
      <c r="E174" s="211" t="s">
        <v>1</v>
      </c>
      <c r="F174" s="212" t="s">
        <v>157</v>
      </c>
      <c r="G174" s="210"/>
      <c r="H174" s="213">
        <v>126</v>
      </c>
      <c r="I174" s="214"/>
      <c r="J174" s="210"/>
      <c r="K174" s="210"/>
      <c r="L174" s="215"/>
      <c r="M174" s="216"/>
      <c r="N174" s="217"/>
      <c r="O174" s="217"/>
      <c r="P174" s="217"/>
      <c r="Q174" s="217"/>
      <c r="R174" s="217"/>
      <c r="S174" s="217"/>
      <c r="T174" s="218"/>
      <c r="AT174" s="219" t="s">
        <v>123</v>
      </c>
      <c r="AU174" s="219" t="s">
        <v>81</v>
      </c>
      <c r="AV174" s="13" t="s">
        <v>81</v>
      </c>
      <c r="AW174" s="13" t="s">
        <v>31</v>
      </c>
      <c r="AX174" s="13" t="s">
        <v>74</v>
      </c>
      <c r="AY174" s="219" t="s">
        <v>114</v>
      </c>
    </row>
    <row r="175" spans="2:65" s="12" customFormat="1" ht="11.25">
      <c r="B175" s="198"/>
      <c r="C175" s="199"/>
      <c r="D175" s="200" t="s">
        <v>123</v>
      </c>
      <c r="E175" s="201" t="s">
        <v>1</v>
      </c>
      <c r="F175" s="202" t="s">
        <v>126</v>
      </c>
      <c r="G175" s="199"/>
      <c r="H175" s="201" t="s">
        <v>1</v>
      </c>
      <c r="I175" s="203"/>
      <c r="J175" s="199"/>
      <c r="K175" s="199"/>
      <c r="L175" s="204"/>
      <c r="M175" s="205"/>
      <c r="N175" s="206"/>
      <c r="O175" s="206"/>
      <c r="P175" s="206"/>
      <c r="Q175" s="206"/>
      <c r="R175" s="206"/>
      <c r="S175" s="206"/>
      <c r="T175" s="207"/>
      <c r="AT175" s="208" t="s">
        <v>123</v>
      </c>
      <c r="AU175" s="208" t="s">
        <v>81</v>
      </c>
      <c r="AV175" s="12" t="s">
        <v>79</v>
      </c>
      <c r="AW175" s="12" t="s">
        <v>31</v>
      </c>
      <c r="AX175" s="12" t="s">
        <v>74</v>
      </c>
      <c r="AY175" s="208" t="s">
        <v>114</v>
      </c>
    </row>
    <row r="176" spans="2:65" s="13" customFormat="1" ht="11.25">
      <c r="B176" s="209"/>
      <c r="C176" s="210"/>
      <c r="D176" s="200" t="s">
        <v>123</v>
      </c>
      <c r="E176" s="211" t="s">
        <v>1</v>
      </c>
      <c r="F176" s="212" t="s">
        <v>158</v>
      </c>
      <c r="G176" s="210"/>
      <c r="H176" s="213">
        <v>1849</v>
      </c>
      <c r="I176" s="214"/>
      <c r="J176" s="210"/>
      <c r="K176" s="210"/>
      <c r="L176" s="215"/>
      <c r="M176" s="216"/>
      <c r="N176" s="217"/>
      <c r="O176" s="217"/>
      <c r="P176" s="217"/>
      <c r="Q176" s="217"/>
      <c r="R176" s="217"/>
      <c r="S176" s="217"/>
      <c r="T176" s="218"/>
      <c r="AT176" s="219" t="s">
        <v>123</v>
      </c>
      <c r="AU176" s="219" t="s">
        <v>81</v>
      </c>
      <c r="AV176" s="13" t="s">
        <v>81</v>
      </c>
      <c r="AW176" s="13" t="s">
        <v>31</v>
      </c>
      <c r="AX176" s="13" t="s">
        <v>74</v>
      </c>
      <c r="AY176" s="219" t="s">
        <v>114</v>
      </c>
    </row>
    <row r="177" spans="2:65" s="12" customFormat="1" ht="11.25">
      <c r="B177" s="198"/>
      <c r="C177" s="199"/>
      <c r="D177" s="200" t="s">
        <v>123</v>
      </c>
      <c r="E177" s="201" t="s">
        <v>1</v>
      </c>
      <c r="F177" s="202" t="s">
        <v>128</v>
      </c>
      <c r="G177" s="199"/>
      <c r="H177" s="201" t="s">
        <v>1</v>
      </c>
      <c r="I177" s="203"/>
      <c r="J177" s="199"/>
      <c r="K177" s="199"/>
      <c r="L177" s="204"/>
      <c r="M177" s="205"/>
      <c r="N177" s="206"/>
      <c r="O177" s="206"/>
      <c r="P177" s="206"/>
      <c r="Q177" s="206"/>
      <c r="R177" s="206"/>
      <c r="S177" s="206"/>
      <c r="T177" s="207"/>
      <c r="AT177" s="208" t="s">
        <v>123</v>
      </c>
      <c r="AU177" s="208" t="s">
        <v>81</v>
      </c>
      <c r="AV177" s="12" t="s">
        <v>79</v>
      </c>
      <c r="AW177" s="12" t="s">
        <v>31</v>
      </c>
      <c r="AX177" s="12" t="s">
        <v>74</v>
      </c>
      <c r="AY177" s="208" t="s">
        <v>114</v>
      </c>
    </row>
    <row r="178" spans="2:65" s="13" customFormat="1" ht="11.25">
      <c r="B178" s="209"/>
      <c r="C178" s="210"/>
      <c r="D178" s="200" t="s">
        <v>123</v>
      </c>
      <c r="E178" s="211" t="s">
        <v>1</v>
      </c>
      <c r="F178" s="212" t="s">
        <v>159</v>
      </c>
      <c r="G178" s="210"/>
      <c r="H178" s="213">
        <v>60</v>
      </c>
      <c r="I178" s="214"/>
      <c r="J178" s="210"/>
      <c r="K178" s="210"/>
      <c r="L178" s="215"/>
      <c r="M178" s="216"/>
      <c r="N178" s="217"/>
      <c r="O178" s="217"/>
      <c r="P178" s="217"/>
      <c r="Q178" s="217"/>
      <c r="R178" s="217"/>
      <c r="S178" s="217"/>
      <c r="T178" s="218"/>
      <c r="AT178" s="219" t="s">
        <v>123</v>
      </c>
      <c r="AU178" s="219" t="s">
        <v>81</v>
      </c>
      <c r="AV178" s="13" t="s">
        <v>81</v>
      </c>
      <c r="AW178" s="13" t="s">
        <v>31</v>
      </c>
      <c r="AX178" s="13" t="s">
        <v>74</v>
      </c>
      <c r="AY178" s="219" t="s">
        <v>114</v>
      </c>
    </row>
    <row r="179" spans="2:65" s="14" customFormat="1" ht="11.25">
      <c r="B179" s="220"/>
      <c r="C179" s="221"/>
      <c r="D179" s="200" t="s">
        <v>123</v>
      </c>
      <c r="E179" s="222" t="s">
        <v>1</v>
      </c>
      <c r="F179" s="223" t="s">
        <v>130</v>
      </c>
      <c r="G179" s="221"/>
      <c r="H179" s="224">
        <v>2035</v>
      </c>
      <c r="I179" s="225"/>
      <c r="J179" s="221"/>
      <c r="K179" s="221"/>
      <c r="L179" s="226"/>
      <c r="M179" s="227"/>
      <c r="N179" s="228"/>
      <c r="O179" s="228"/>
      <c r="P179" s="228"/>
      <c r="Q179" s="228"/>
      <c r="R179" s="228"/>
      <c r="S179" s="228"/>
      <c r="T179" s="229"/>
      <c r="AT179" s="230" t="s">
        <v>123</v>
      </c>
      <c r="AU179" s="230" t="s">
        <v>81</v>
      </c>
      <c r="AV179" s="14" t="s">
        <v>121</v>
      </c>
      <c r="AW179" s="14" t="s">
        <v>31</v>
      </c>
      <c r="AX179" s="14" t="s">
        <v>79</v>
      </c>
      <c r="AY179" s="230" t="s">
        <v>114</v>
      </c>
    </row>
    <row r="180" spans="2:65" s="11" customFormat="1" ht="22.9" customHeight="1">
      <c r="B180" s="169"/>
      <c r="C180" s="170"/>
      <c r="D180" s="171" t="s">
        <v>73</v>
      </c>
      <c r="E180" s="183" t="s">
        <v>160</v>
      </c>
      <c r="F180" s="183" t="s">
        <v>161</v>
      </c>
      <c r="G180" s="170"/>
      <c r="H180" s="170"/>
      <c r="I180" s="173"/>
      <c r="J180" s="184">
        <f>BK180</f>
        <v>0</v>
      </c>
      <c r="K180" s="170"/>
      <c r="L180" s="175"/>
      <c r="M180" s="176"/>
      <c r="N180" s="177"/>
      <c r="O180" s="177"/>
      <c r="P180" s="178">
        <v>0</v>
      </c>
      <c r="Q180" s="177"/>
      <c r="R180" s="178">
        <v>0</v>
      </c>
      <c r="S180" s="177"/>
      <c r="T180" s="179">
        <v>0</v>
      </c>
      <c r="AR180" s="180" t="s">
        <v>79</v>
      </c>
      <c r="AT180" s="181" t="s">
        <v>73</v>
      </c>
      <c r="AU180" s="181" t="s">
        <v>79</v>
      </c>
      <c r="AY180" s="180" t="s">
        <v>114</v>
      </c>
      <c r="BK180" s="182">
        <v>0</v>
      </c>
    </row>
    <row r="181" spans="2:65" s="11" customFormat="1" ht="22.9" customHeight="1">
      <c r="B181" s="169"/>
      <c r="C181" s="170"/>
      <c r="D181" s="171" t="s">
        <v>73</v>
      </c>
      <c r="E181" s="183" t="s">
        <v>162</v>
      </c>
      <c r="F181" s="183" t="s">
        <v>163</v>
      </c>
      <c r="G181" s="170"/>
      <c r="H181" s="170"/>
      <c r="I181" s="173"/>
      <c r="J181" s="184">
        <f>BK181</f>
        <v>0</v>
      </c>
      <c r="K181" s="170"/>
      <c r="L181" s="175"/>
      <c r="M181" s="176"/>
      <c r="N181" s="177"/>
      <c r="O181" s="177"/>
      <c r="P181" s="178">
        <f>SUM(P182:P221)</f>
        <v>0</v>
      </c>
      <c r="Q181" s="177"/>
      <c r="R181" s="178">
        <f>SUM(R182:R221)</f>
        <v>0</v>
      </c>
      <c r="S181" s="177"/>
      <c r="T181" s="179">
        <f>SUM(T182:T221)</f>
        <v>0</v>
      </c>
      <c r="AR181" s="180" t="s">
        <v>79</v>
      </c>
      <c r="AT181" s="181" t="s">
        <v>73</v>
      </c>
      <c r="AU181" s="181" t="s">
        <v>79</v>
      </c>
      <c r="AY181" s="180" t="s">
        <v>114</v>
      </c>
      <c r="BK181" s="182">
        <f>SUM(BK182:BK221)</f>
        <v>0</v>
      </c>
    </row>
    <row r="182" spans="2:65" s="1" customFormat="1" ht="24" customHeight="1">
      <c r="B182" s="33"/>
      <c r="C182" s="185" t="s">
        <v>164</v>
      </c>
      <c r="D182" s="185" t="s">
        <v>116</v>
      </c>
      <c r="E182" s="186" t="s">
        <v>165</v>
      </c>
      <c r="F182" s="187" t="s">
        <v>166</v>
      </c>
      <c r="G182" s="188" t="s">
        <v>167</v>
      </c>
      <c r="H182" s="189">
        <v>335.77499999999998</v>
      </c>
      <c r="I182" s="190"/>
      <c r="J182" s="191">
        <f>ROUND(I182*H182,2)</f>
        <v>0</v>
      </c>
      <c r="K182" s="187" t="s">
        <v>1</v>
      </c>
      <c r="L182" s="37"/>
      <c r="M182" s="192" t="s">
        <v>1</v>
      </c>
      <c r="N182" s="193" t="s">
        <v>39</v>
      </c>
      <c r="O182" s="65"/>
      <c r="P182" s="194">
        <f>O182*H182</f>
        <v>0</v>
      </c>
      <c r="Q182" s="194">
        <v>0</v>
      </c>
      <c r="R182" s="194">
        <f>Q182*H182</f>
        <v>0</v>
      </c>
      <c r="S182" s="194">
        <v>0</v>
      </c>
      <c r="T182" s="195">
        <f>S182*H182</f>
        <v>0</v>
      </c>
      <c r="AR182" s="196" t="s">
        <v>121</v>
      </c>
      <c r="AT182" s="196" t="s">
        <v>116</v>
      </c>
      <c r="AU182" s="196" t="s">
        <v>81</v>
      </c>
      <c r="AY182" s="16" t="s">
        <v>114</v>
      </c>
      <c r="BE182" s="197">
        <f>IF(N182="základní",J182,0)</f>
        <v>0</v>
      </c>
      <c r="BF182" s="197">
        <f>IF(N182="snížená",J182,0)</f>
        <v>0</v>
      </c>
      <c r="BG182" s="197">
        <f>IF(N182="zákl. přenesená",J182,0)</f>
        <v>0</v>
      </c>
      <c r="BH182" s="197">
        <f>IF(N182="sníž. přenesená",J182,0)</f>
        <v>0</v>
      </c>
      <c r="BI182" s="197">
        <f>IF(N182="nulová",J182,0)</f>
        <v>0</v>
      </c>
      <c r="BJ182" s="16" t="s">
        <v>79</v>
      </c>
      <c r="BK182" s="197">
        <f>ROUND(I182*H182,2)</f>
        <v>0</v>
      </c>
      <c r="BL182" s="16" t="s">
        <v>121</v>
      </c>
      <c r="BM182" s="196" t="s">
        <v>168</v>
      </c>
    </row>
    <row r="183" spans="2:65" s="12" customFormat="1" ht="22.5">
      <c r="B183" s="198"/>
      <c r="C183" s="199"/>
      <c r="D183" s="200" t="s">
        <v>123</v>
      </c>
      <c r="E183" s="201" t="s">
        <v>1</v>
      </c>
      <c r="F183" s="202" t="s">
        <v>169</v>
      </c>
      <c r="G183" s="199"/>
      <c r="H183" s="201" t="s">
        <v>1</v>
      </c>
      <c r="I183" s="203"/>
      <c r="J183" s="199"/>
      <c r="K183" s="199"/>
      <c r="L183" s="204"/>
      <c r="M183" s="205"/>
      <c r="N183" s="206"/>
      <c r="O183" s="206"/>
      <c r="P183" s="206"/>
      <c r="Q183" s="206"/>
      <c r="R183" s="206"/>
      <c r="S183" s="206"/>
      <c r="T183" s="207"/>
      <c r="AT183" s="208" t="s">
        <v>123</v>
      </c>
      <c r="AU183" s="208" t="s">
        <v>81</v>
      </c>
      <c r="AV183" s="12" t="s">
        <v>79</v>
      </c>
      <c r="AW183" s="12" t="s">
        <v>31</v>
      </c>
      <c r="AX183" s="12" t="s">
        <v>74</v>
      </c>
      <c r="AY183" s="208" t="s">
        <v>114</v>
      </c>
    </row>
    <row r="184" spans="2:65" s="12" customFormat="1" ht="11.25">
      <c r="B184" s="198"/>
      <c r="C184" s="199"/>
      <c r="D184" s="200" t="s">
        <v>123</v>
      </c>
      <c r="E184" s="201" t="s">
        <v>1</v>
      </c>
      <c r="F184" s="202" t="s">
        <v>156</v>
      </c>
      <c r="G184" s="199"/>
      <c r="H184" s="201" t="s">
        <v>1</v>
      </c>
      <c r="I184" s="203"/>
      <c r="J184" s="199"/>
      <c r="K184" s="199"/>
      <c r="L184" s="204"/>
      <c r="M184" s="205"/>
      <c r="N184" s="206"/>
      <c r="O184" s="206"/>
      <c r="P184" s="206"/>
      <c r="Q184" s="206"/>
      <c r="R184" s="206"/>
      <c r="S184" s="206"/>
      <c r="T184" s="207"/>
      <c r="AT184" s="208" t="s">
        <v>123</v>
      </c>
      <c r="AU184" s="208" t="s">
        <v>81</v>
      </c>
      <c r="AV184" s="12" t="s">
        <v>79</v>
      </c>
      <c r="AW184" s="12" t="s">
        <v>31</v>
      </c>
      <c r="AX184" s="12" t="s">
        <v>74</v>
      </c>
      <c r="AY184" s="208" t="s">
        <v>114</v>
      </c>
    </row>
    <row r="185" spans="2:65" s="12" customFormat="1" ht="11.25">
      <c r="B185" s="198"/>
      <c r="C185" s="199"/>
      <c r="D185" s="200" t="s">
        <v>123</v>
      </c>
      <c r="E185" s="201" t="s">
        <v>1</v>
      </c>
      <c r="F185" s="202" t="s">
        <v>124</v>
      </c>
      <c r="G185" s="199"/>
      <c r="H185" s="201" t="s">
        <v>1</v>
      </c>
      <c r="I185" s="203"/>
      <c r="J185" s="199"/>
      <c r="K185" s="199"/>
      <c r="L185" s="204"/>
      <c r="M185" s="205"/>
      <c r="N185" s="206"/>
      <c r="O185" s="206"/>
      <c r="P185" s="206"/>
      <c r="Q185" s="206"/>
      <c r="R185" s="206"/>
      <c r="S185" s="206"/>
      <c r="T185" s="207"/>
      <c r="AT185" s="208" t="s">
        <v>123</v>
      </c>
      <c r="AU185" s="208" t="s">
        <v>81</v>
      </c>
      <c r="AV185" s="12" t="s">
        <v>79</v>
      </c>
      <c r="AW185" s="12" t="s">
        <v>31</v>
      </c>
      <c r="AX185" s="12" t="s">
        <v>74</v>
      </c>
      <c r="AY185" s="208" t="s">
        <v>114</v>
      </c>
    </row>
    <row r="186" spans="2:65" s="13" customFormat="1" ht="11.25">
      <c r="B186" s="209"/>
      <c r="C186" s="210"/>
      <c r="D186" s="200" t="s">
        <v>123</v>
      </c>
      <c r="E186" s="211" t="s">
        <v>1</v>
      </c>
      <c r="F186" s="212" t="s">
        <v>170</v>
      </c>
      <c r="G186" s="210"/>
      <c r="H186" s="213">
        <v>20.79</v>
      </c>
      <c r="I186" s="214"/>
      <c r="J186" s="210"/>
      <c r="K186" s="210"/>
      <c r="L186" s="215"/>
      <c r="M186" s="216"/>
      <c r="N186" s="217"/>
      <c r="O186" s="217"/>
      <c r="P186" s="217"/>
      <c r="Q186" s="217"/>
      <c r="R186" s="217"/>
      <c r="S186" s="217"/>
      <c r="T186" s="218"/>
      <c r="AT186" s="219" t="s">
        <v>123</v>
      </c>
      <c r="AU186" s="219" t="s">
        <v>81</v>
      </c>
      <c r="AV186" s="13" t="s">
        <v>81</v>
      </c>
      <c r="AW186" s="13" t="s">
        <v>31</v>
      </c>
      <c r="AX186" s="13" t="s">
        <v>74</v>
      </c>
      <c r="AY186" s="219" t="s">
        <v>114</v>
      </c>
    </row>
    <row r="187" spans="2:65" s="12" customFormat="1" ht="11.25">
      <c r="B187" s="198"/>
      <c r="C187" s="199"/>
      <c r="D187" s="200" t="s">
        <v>123</v>
      </c>
      <c r="E187" s="201" t="s">
        <v>1</v>
      </c>
      <c r="F187" s="202" t="s">
        <v>126</v>
      </c>
      <c r="G187" s="199"/>
      <c r="H187" s="201" t="s">
        <v>1</v>
      </c>
      <c r="I187" s="203"/>
      <c r="J187" s="199"/>
      <c r="K187" s="199"/>
      <c r="L187" s="204"/>
      <c r="M187" s="205"/>
      <c r="N187" s="206"/>
      <c r="O187" s="206"/>
      <c r="P187" s="206"/>
      <c r="Q187" s="206"/>
      <c r="R187" s="206"/>
      <c r="S187" s="206"/>
      <c r="T187" s="207"/>
      <c r="AT187" s="208" t="s">
        <v>123</v>
      </c>
      <c r="AU187" s="208" t="s">
        <v>81</v>
      </c>
      <c r="AV187" s="12" t="s">
        <v>79</v>
      </c>
      <c r="AW187" s="12" t="s">
        <v>31</v>
      </c>
      <c r="AX187" s="12" t="s">
        <v>74</v>
      </c>
      <c r="AY187" s="208" t="s">
        <v>114</v>
      </c>
    </row>
    <row r="188" spans="2:65" s="13" customFormat="1" ht="11.25">
      <c r="B188" s="209"/>
      <c r="C188" s="210"/>
      <c r="D188" s="200" t="s">
        <v>123</v>
      </c>
      <c r="E188" s="211" t="s">
        <v>1</v>
      </c>
      <c r="F188" s="212" t="s">
        <v>171</v>
      </c>
      <c r="G188" s="210"/>
      <c r="H188" s="213">
        <v>305.08499999999998</v>
      </c>
      <c r="I188" s="214"/>
      <c r="J188" s="210"/>
      <c r="K188" s="210"/>
      <c r="L188" s="215"/>
      <c r="M188" s="216"/>
      <c r="N188" s="217"/>
      <c r="O188" s="217"/>
      <c r="P188" s="217"/>
      <c r="Q188" s="217"/>
      <c r="R188" s="217"/>
      <c r="S188" s="217"/>
      <c r="T188" s="218"/>
      <c r="AT188" s="219" t="s">
        <v>123</v>
      </c>
      <c r="AU188" s="219" t="s">
        <v>81</v>
      </c>
      <c r="AV188" s="13" t="s">
        <v>81</v>
      </c>
      <c r="AW188" s="13" t="s">
        <v>31</v>
      </c>
      <c r="AX188" s="13" t="s">
        <v>74</v>
      </c>
      <c r="AY188" s="219" t="s">
        <v>114</v>
      </c>
    </row>
    <row r="189" spans="2:65" s="12" customFormat="1" ht="11.25">
      <c r="B189" s="198"/>
      <c r="C189" s="199"/>
      <c r="D189" s="200" t="s">
        <v>123</v>
      </c>
      <c r="E189" s="201" t="s">
        <v>1</v>
      </c>
      <c r="F189" s="202" t="s">
        <v>128</v>
      </c>
      <c r="G189" s="199"/>
      <c r="H189" s="201" t="s">
        <v>1</v>
      </c>
      <c r="I189" s="203"/>
      <c r="J189" s="199"/>
      <c r="K189" s="199"/>
      <c r="L189" s="204"/>
      <c r="M189" s="205"/>
      <c r="N189" s="206"/>
      <c r="O189" s="206"/>
      <c r="P189" s="206"/>
      <c r="Q189" s="206"/>
      <c r="R189" s="206"/>
      <c r="S189" s="206"/>
      <c r="T189" s="207"/>
      <c r="AT189" s="208" t="s">
        <v>123</v>
      </c>
      <c r="AU189" s="208" t="s">
        <v>81</v>
      </c>
      <c r="AV189" s="12" t="s">
        <v>79</v>
      </c>
      <c r="AW189" s="12" t="s">
        <v>31</v>
      </c>
      <c r="AX189" s="12" t="s">
        <v>74</v>
      </c>
      <c r="AY189" s="208" t="s">
        <v>114</v>
      </c>
    </row>
    <row r="190" spans="2:65" s="13" customFormat="1" ht="11.25">
      <c r="B190" s="209"/>
      <c r="C190" s="210"/>
      <c r="D190" s="200" t="s">
        <v>123</v>
      </c>
      <c r="E190" s="211" t="s">
        <v>1</v>
      </c>
      <c r="F190" s="212" t="s">
        <v>172</v>
      </c>
      <c r="G190" s="210"/>
      <c r="H190" s="213">
        <v>9.9</v>
      </c>
      <c r="I190" s="214"/>
      <c r="J190" s="210"/>
      <c r="K190" s="210"/>
      <c r="L190" s="215"/>
      <c r="M190" s="216"/>
      <c r="N190" s="217"/>
      <c r="O190" s="217"/>
      <c r="P190" s="217"/>
      <c r="Q190" s="217"/>
      <c r="R190" s="217"/>
      <c r="S190" s="217"/>
      <c r="T190" s="218"/>
      <c r="AT190" s="219" t="s">
        <v>123</v>
      </c>
      <c r="AU190" s="219" t="s">
        <v>81</v>
      </c>
      <c r="AV190" s="13" t="s">
        <v>81</v>
      </c>
      <c r="AW190" s="13" t="s">
        <v>31</v>
      </c>
      <c r="AX190" s="13" t="s">
        <v>74</v>
      </c>
      <c r="AY190" s="219" t="s">
        <v>114</v>
      </c>
    </row>
    <row r="191" spans="2:65" s="14" customFormat="1" ht="11.25">
      <c r="B191" s="220"/>
      <c r="C191" s="221"/>
      <c r="D191" s="200" t="s">
        <v>123</v>
      </c>
      <c r="E191" s="222" t="s">
        <v>1</v>
      </c>
      <c r="F191" s="223" t="s">
        <v>130</v>
      </c>
      <c r="G191" s="221"/>
      <c r="H191" s="224">
        <v>335.77499999999998</v>
      </c>
      <c r="I191" s="225"/>
      <c r="J191" s="221"/>
      <c r="K191" s="221"/>
      <c r="L191" s="226"/>
      <c r="M191" s="227"/>
      <c r="N191" s="228"/>
      <c r="O191" s="228"/>
      <c r="P191" s="228"/>
      <c r="Q191" s="228"/>
      <c r="R191" s="228"/>
      <c r="S191" s="228"/>
      <c r="T191" s="229"/>
      <c r="AT191" s="230" t="s">
        <v>123</v>
      </c>
      <c r="AU191" s="230" t="s">
        <v>81</v>
      </c>
      <c r="AV191" s="14" t="s">
        <v>121</v>
      </c>
      <c r="AW191" s="14" t="s">
        <v>31</v>
      </c>
      <c r="AX191" s="14" t="s">
        <v>79</v>
      </c>
      <c r="AY191" s="230" t="s">
        <v>114</v>
      </c>
    </row>
    <row r="192" spans="2:65" s="1" customFormat="1" ht="24" customHeight="1">
      <c r="B192" s="33"/>
      <c r="C192" s="185" t="s">
        <v>173</v>
      </c>
      <c r="D192" s="185" t="s">
        <v>116</v>
      </c>
      <c r="E192" s="186" t="s">
        <v>174</v>
      </c>
      <c r="F192" s="187" t="s">
        <v>175</v>
      </c>
      <c r="G192" s="188" t="s">
        <v>167</v>
      </c>
      <c r="H192" s="189">
        <v>335.77499999999998</v>
      </c>
      <c r="I192" s="190"/>
      <c r="J192" s="191">
        <f>ROUND(I192*H192,2)</f>
        <v>0</v>
      </c>
      <c r="K192" s="187" t="s">
        <v>1</v>
      </c>
      <c r="L192" s="37"/>
      <c r="M192" s="192" t="s">
        <v>1</v>
      </c>
      <c r="N192" s="193" t="s">
        <v>39</v>
      </c>
      <c r="O192" s="65"/>
      <c r="P192" s="194">
        <f>O192*H192</f>
        <v>0</v>
      </c>
      <c r="Q192" s="194">
        <v>0</v>
      </c>
      <c r="R192" s="194">
        <f>Q192*H192</f>
        <v>0</v>
      </c>
      <c r="S192" s="194">
        <v>0</v>
      </c>
      <c r="T192" s="195">
        <f>S192*H192</f>
        <v>0</v>
      </c>
      <c r="AR192" s="196" t="s">
        <v>121</v>
      </c>
      <c r="AT192" s="196" t="s">
        <v>116</v>
      </c>
      <c r="AU192" s="196" t="s">
        <v>81</v>
      </c>
      <c r="AY192" s="16" t="s">
        <v>114</v>
      </c>
      <c r="BE192" s="197">
        <f>IF(N192="základní",J192,0)</f>
        <v>0</v>
      </c>
      <c r="BF192" s="197">
        <f>IF(N192="snížená",J192,0)</f>
        <v>0</v>
      </c>
      <c r="BG192" s="197">
        <f>IF(N192="zákl. přenesená",J192,0)</f>
        <v>0</v>
      </c>
      <c r="BH192" s="197">
        <f>IF(N192="sníž. přenesená",J192,0)</f>
        <v>0</v>
      </c>
      <c r="BI192" s="197">
        <f>IF(N192="nulová",J192,0)</f>
        <v>0</v>
      </c>
      <c r="BJ192" s="16" t="s">
        <v>79</v>
      </c>
      <c r="BK192" s="197">
        <f>ROUND(I192*H192,2)</f>
        <v>0</v>
      </c>
      <c r="BL192" s="16" t="s">
        <v>121</v>
      </c>
      <c r="BM192" s="196" t="s">
        <v>176</v>
      </c>
    </row>
    <row r="193" spans="2:65" s="12" customFormat="1" ht="22.5">
      <c r="B193" s="198"/>
      <c r="C193" s="199"/>
      <c r="D193" s="200" t="s">
        <v>123</v>
      </c>
      <c r="E193" s="201" t="s">
        <v>1</v>
      </c>
      <c r="F193" s="202" t="s">
        <v>169</v>
      </c>
      <c r="G193" s="199"/>
      <c r="H193" s="201" t="s">
        <v>1</v>
      </c>
      <c r="I193" s="203"/>
      <c r="J193" s="199"/>
      <c r="K193" s="199"/>
      <c r="L193" s="204"/>
      <c r="M193" s="205"/>
      <c r="N193" s="206"/>
      <c r="O193" s="206"/>
      <c r="P193" s="206"/>
      <c r="Q193" s="206"/>
      <c r="R193" s="206"/>
      <c r="S193" s="206"/>
      <c r="T193" s="207"/>
      <c r="AT193" s="208" t="s">
        <v>123</v>
      </c>
      <c r="AU193" s="208" t="s">
        <v>81</v>
      </c>
      <c r="AV193" s="12" t="s">
        <v>79</v>
      </c>
      <c r="AW193" s="12" t="s">
        <v>31</v>
      </c>
      <c r="AX193" s="12" t="s">
        <v>74</v>
      </c>
      <c r="AY193" s="208" t="s">
        <v>114</v>
      </c>
    </row>
    <row r="194" spans="2:65" s="12" customFormat="1" ht="11.25">
      <c r="B194" s="198"/>
      <c r="C194" s="199"/>
      <c r="D194" s="200" t="s">
        <v>123</v>
      </c>
      <c r="E194" s="201" t="s">
        <v>1</v>
      </c>
      <c r="F194" s="202" t="s">
        <v>156</v>
      </c>
      <c r="G194" s="199"/>
      <c r="H194" s="201" t="s">
        <v>1</v>
      </c>
      <c r="I194" s="203"/>
      <c r="J194" s="199"/>
      <c r="K194" s="199"/>
      <c r="L194" s="204"/>
      <c r="M194" s="205"/>
      <c r="N194" s="206"/>
      <c r="O194" s="206"/>
      <c r="P194" s="206"/>
      <c r="Q194" s="206"/>
      <c r="R194" s="206"/>
      <c r="S194" s="206"/>
      <c r="T194" s="207"/>
      <c r="AT194" s="208" t="s">
        <v>123</v>
      </c>
      <c r="AU194" s="208" t="s">
        <v>81</v>
      </c>
      <c r="AV194" s="12" t="s">
        <v>79</v>
      </c>
      <c r="AW194" s="12" t="s">
        <v>31</v>
      </c>
      <c r="AX194" s="12" t="s">
        <v>74</v>
      </c>
      <c r="AY194" s="208" t="s">
        <v>114</v>
      </c>
    </row>
    <row r="195" spans="2:65" s="12" customFormat="1" ht="11.25">
      <c r="B195" s="198"/>
      <c r="C195" s="199"/>
      <c r="D195" s="200" t="s">
        <v>123</v>
      </c>
      <c r="E195" s="201" t="s">
        <v>1</v>
      </c>
      <c r="F195" s="202" t="s">
        <v>124</v>
      </c>
      <c r="G195" s="199"/>
      <c r="H195" s="201" t="s">
        <v>1</v>
      </c>
      <c r="I195" s="203"/>
      <c r="J195" s="199"/>
      <c r="K195" s="199"/>
      <c r="L195" s="204"/>
      <c r="M195" s="205"/>
      <c r="N195" s="206"/>
      <c r="O195" s="206"/>
      <c r="P195" s="206"/>
      <c r="Q195" s="206"/>
      <c r="R195" s="206"/>
      <c r="S195" s="206"/>
      <c r="T195" s="207"/>
      <c r="AT195" s="208" t="s">
        <v>123</v>
      </c>
      <c r="AU195" s="208" t="s">
        <v>81</v>
      </c>
      <c r="AV195" s="12" t="s">
        <v>79</v>
      </c>
      <c r="AW195" s="12" t="s">
        <v>31</v>
      </c>
      <c r="AX195" s="12" t="s">
        <v>74</v>
      </c>
      <c r="AY195" s="208" t="s">
        <v>114</v>
      </c>
    </row>
    <row r="196" spans="2:65" s="13" customFormat="1" ht="11.25">
      <c r="B196" s="209"/>
      <c r="C196" s="210"/>
      <c r="D196" s="200" t="s">
        <v>123</v>
      </c>
      <c r="E196" s="211" t="s">
        <v>1</v>
      </c>
      <c r="F196" s="212" t="s">
        <v>170</v>
      </c>
      <c r="G196" s="210"/>
      <c r="H196" s="213">
        <v>20.79</v>
      </c>
      <c r="I196" s="214"/>
      <c r="J196" s="210"/>
      <c r="K196" s="210"/>
      <c r="L196" s="215"/>
      <c r="M196" s="216"/>
      <c r="N196" s="217"/>
      <c r="O196" s="217"/>
      <c r="P196" s="217"/>
      <c r="Q196" s="217"/>
      <c r="R196" s="217"/>
      <c r="S196" s="217"/>
      <c r="T196" s="218"/>
      <c r="AT196" s="219" t="s">
        <v>123</v>
      </c>
      <c r="AU196" s="219" t="s">
        <v>81</v>
      </c>
      <c r="AV196" s="13" t="s">
        <v>81</v>
      </c>
      <c r="AW196" s="13" t="s">
        <v>31</v>
      </c>
      <c r="AX196" s="13" t="s">
        <v>74</v>
      </c>
      <c r="AY196" s="219" t="s">
        <v>114</v>
      </c>
    </row>
    <row r="197" spans="2:65" s="12" customFormat="1" ht="11.25">
      <c r="B197" s="198"/>
      <c r="C197" s="199"/>
      <c r="D197" s="200" t="s">
        <v>123</v>
      </c>
      <c r="E197" s="201" t="s">
        <v>1</v>
      </c>
      <c r="F197" s="202" t="s">
        <v>126</v>
      </c>
      <c r="G197" s="199"/>
      <c r="H197" s="201" t="s">
        <v>1</v>
      </c>
      <c r="I197" s="203"/>
      <c r="J197" s="199"/>
      <c r="K197" s="199"/>
      <c r="L197" s="204"/>
      <c r="M197" s="205"/>
      <c r="N197" s="206"/>
      <c r="O197" s="206"/>
      <c r="P197" s="206"/>
      <c r="Q197" s="206"/>
      <c r="R197" s="206"/>
      <c r="S197" s="206"/>
      <c r="T197" s="207"/>
      <c r="AT197" s="208" t="s">
        <v>123</v>
      </c>
      <c r="AU197" s="208" t="s">
        <v>81</v>
      </c>
      <c r="AV197" s="12" t="s">
        <v>79</v>
      </c>
      <c r="AW197" s="12" t="s">
        <v>31</v>
      </c>
      <c r="AX197" s="12" t="s">
        <v>74</v>
      </c>
      <c r="AY197" s="208" t="s">
        <v>114</v>
      </c>
    </row>
    <row r="198" spans="2:65" s="13" customFormat="1" ht="11.25">
      <c r="B198" s="209"/>
      <c r="C198" s="210"/>
      <c r="D198" s="200" t="s">
        <v>123</v>
      </c>
      <c r="E198" s="211" t="s">
        <v>1</v>
      </c>
      <c r="F198" s="212" t="s">
        <v>171</v>
      </c>
      <c r="G198" s="210"/>
      <c r="H198" s="213">
        <v>305.08499999999998</v>
      </c>
      <c r="I198" s="214"/>
      <c r="J198" s="210"/>
      <c r="K198" s="210"/>
      <c r="L198" s="215"/>
      <c r="M198" s="216"/>
      <c r="N198" s="217"/>
      <c r="O198" s="217"/>
      <c r="P198" s="217"/>
      <c r="Q198" s="217"/>
      <c r="R198" s="217"/>
      <c r="S198" s="217"/>
      <c r="T198" s="218"/>
      <c r="AT198" s="219" t="s">
        <v>123</v>
      </c>
      <c r="AU198" s="219" t="s">
        <v>81</v>
      </c>
      <c r="AV198" s="13" t="s">
        <v>81</v>
      </c>
      <c r="AW198" s="13" t="s">
        <v>31</v>
      </c>
      <c r="AX198" s="13" t="s">
        <v>74</v>
      </c>
      <c r="AY198" s="219" t="s">
        <v>114</v>
      </c>
    </row>
    <row r="199" spans="2:65" s="12" customFormat="1" ht="11.25">
      <c r="B199" s="198"/>
      <c r="C199" s="199"/>
      <c r="D199" s="200" t="s">
        <v>123</v>
      </c>
      <c r="E199" s="201" t="s">
        <v>1</v>
      </c>
      <c r="F199" s="202" t="s">
        <v>128</v>
      </c>
      <c r="G199" s="199"/>
      <c r="H199" s="201" t="s">
        <v>1</v>
      </c>
      <c r="I199" s="203"/>
      <c r="J199" s="199"/>
      <c r="K199" s="199"/>
      <c r="L199" s="204"/>
      <c r="M199" s="205"/>
      <c r="N199" s="206"/>
      <c r="O199" s="206"/>
      <c r="P199" s="206"/>
      <c r="Q199" s="206"/>
      <c r="R199" s="206"/>
      <c r="S199" s="206"/>
      <c r="T199" s="207"/>
      <c r="AT199" s="208" t="s">
        <v>123</v>
      </c>
      <c r="AU199" s="208" t="s">
        <v>81</v>
      </c>
      <c r="AV199" s="12" t="s">
        <v>79</v>
      </c>
      <c r="AW199" s="12" t="s">
        <v>31</v>
      </c>
      <c r="AX199" s="12" t="s">
        <v>74</v>
      </c>
      <c r="AY199" s="208" t="s">
        <v>114</v>
      </c>
    </row>
    <row r="200" spans="2:65" s="13" customFormat="1" ht="11.25">
      <c r="B200" s="209"/>
      <c r="C200" s="210"/>
      <c r="D200" s="200" t="s">
        <v>123</v>
      </c>
      <c r="E200" s="211" t="s">
        <v>1</v>
      </c>
      <c r="F200" s="212" t="s">
        <v>172</v>
      </c>
      <c r="G200" s="210"/>
      <c r="H200" s="213">
        <v>9.9</v>
      </c>
      <c r="I200" s="214"/>
      <c r="J200" s="210"/>
      <c r="K200" s="210"/>
      <c r="L200" s="215"/>
      <c r="M200" s="216"/>
      <c r="N200" s="217"/>
      <c r="O200" s="217"/>
      <c r="P200" s="217"/>
      <c r="Q200" s="217"/>
      <c r="R200" s="217"/>
      <c r="S200" s="217"/>
      <c r="T200" s="218"/>
      <c r="AT200" s="219" t="s">
        <v>123</v>
      </c>
      <c r="AU200" s="219" t="s">
        <v>81</v>
      </c>
      <c r="AV200" s="13" t="s">
        <v>81</v>
      </c>
      <c r="AW200" s="13" t="s">
        <v>31</v>
      </c>
      <c r="AX200" s="13" t="s">
        <v>74</v>
      </c>
      <c r="AY200" s="219" t="s">
        <v>114</v>
      </c>
    </row>
    <row r="201" spans="2:65" s="14" customFormat="1" ht="11.25">
      <c r="B201" s="220"/>
      <c r="C201" s="221"/>
      <c r="D201" s="200" t="s">
        <v>123</v>
      </c>
      <c r="E201" s="222" t="s">
        <v>1</v>
      </c>
      <c r="F201" s="223" t="s">
        <v>130</v>
      </c>
      <c r="G201" s="221"/>
      <c r="H201" s="224">
        <v>335.77499999999998</v>
      </c>
      <c r="I201" s="225"/>
      <c r="J201" s="221"/>
      <c r="K201" s="221"/>
      <c r="L201" s="226"/>
      <c r="M201" s="227"/>
      <c r="N201" s="228"/>
      <c r="O201" s="228"/>
      <c r="P201" s="228"/>
      <c r="Q201" s="228"/>
      <c r="R201" s="228"/>
      <c r="S201" s="228"/>
      <c r="T201" s="229"/>
      <c r="AT201" s="230" t="s">
        <v>123</v>
      </c>
      <c r="AU201" s="230" t="s">
        <v>81</v>
      </c>
      <c r="AV201" s="14" t="s">
        <v>121</v>
      </c>
      <c r="AW201" s="14" t="s">
        <v>31</v>
      </c>
      <c r="AX201" s="14" t="s">
        <v>79</v>
      </c>
      <c r="AY201" s="230" t="s">
        <v>114</v>
      </c>
    </row>
    <row r="202" spans="2:65" s="1" customFormat="1" ht="24" customHeight="1">
      <c r="B202" s="33"/>
      <c r="C202" s="185" t="s">
        <v>160</v>
      </c>
      <c r="D202" s="185" t="s">
        <v>116</v>
      </c>
      <c r="E202" s="186" t="s">
        <v>177</v>
      </c>
      <c r="F202" s="187" t="s">
        <v>178</v>
      </c>
      <c r="G202" s="188" t="s">
        <v>167</v>
      </c>
      <c r="H202" s="189">
        <v>3021.9749999999999</v>
      </c>
      <c r="I202" s="190"/>
      <c r="J202" s="191">
        <f>ROUND(I202*H202,2)</f>
        <v>0</v>
      </c>
      <c r="K202" s="187" t="s">
        <v>120</v>
      </c>
      <c r="L202" s="37"/>
      <c r="M202" s="192" t="s">
        <v>1</v>
      </c>
      <c r="N202" s="193" t="s">
        <v>39</v>
      </c>
      <c r="O202" s="65"/>
      <c r="P202" s="194">
        <f>O202*H202</f>
        <v>0</v>
      </c>
      <c r="Q202" s="194">
        <v>0</v>
      </c>
      <c r="R202" s="194">
        <f>Q202*H202</f>
        <v>0</v>
      </c>
      <c r="S202" s="194">
        <v>0</v>
      </c>
      <c r="T202" s="195">
        <f>S202*H202</f>
        <v>0</v>
      </c>
      <c r="AR202" s="196" t="s">
        <v>121</v>
      </c>
      <c r="AT202" s="196" t="s">
        <v>116</v>
      </c>
      <c r="AU202" s="196" t="s">
        <v>81</v>
      </c>
      <c r="AY202" s="16" t="s">
        <v>114</v>
      </c>
      <c r="BE202" s="197">
        <f>IF(N202="základní",J202,0)</f>
        <v>0</v>
      </c>
      <c r="BF202" s="197">
        <f>IF(N202="snížená",J202,0)</f>
        <v>0</v>
      </c>
      <c r="BG202" s="197">
        <f>IF(N202="zákl. přenesená",J202,0)</f>
        <v>0</v>
      </c>
      <c r="BH202" s="197">
        <f>IF(N202="sníž. přenesená",J202,0)</f>
        <v>0</v>
      </c>
      <c r="BI202" s="197">
        <f>IF(N202="nulová",J202,0)</f>
        <v>0</v>
      </c>
      <c r="BJ202" s="16" t="s">
        <v>79</v>
      </c>
      <c r="BK202" s="197">
        <f>ROUND(I202*H202,2)</f>
        <v>0</v>
      </c>
      <c r="BL202" s="16" t="s">
        <v>121</v>
      </c>
      <c r="BM202" s="196" t="s">
        <v>179</v>
      </c>
    </row>
    <row r="203" spans="2:65" s="12" customFormat="1" ht="22.5">
      <c r="B203" s="198"/>
      <c r="C203" s="199"/>
      <c r="D203" s="200" t="s">
        <v>123</v>
      </c>
      <c r="E203" s="201" t="s">
        <v>1</v>
      </c>
      <c r="F203" s="202" t="s">
        <v>169</v>
      </c>
      <c r="G203" s="199"/>
      <c r="H203" s="201" t="s">
        <v>1</v>
      </c>
      <c r="I203" s="203"/>
      <c r="J203" s="199"/>
      <c r="K203" s="199"/>
      <c r="L203" s="204"/>
      <c r="M203" s="205"/>
      <c r="N203" s="206"/>
      <c r="O203" s="206"/>
      <c r="P203" s="206"/>
      <c r="Q203" s="206"/>
      <c r="R203" s="206"/>
      <c r="S203" s="206"/>
      <c r="T203" s="207"/>
      <c r="AT203" s="208" t="s">
        <v>123</v>
      </c>
      <c r="AU203" s="208" t="s">
        <v>81</v>
      </c>
      <c r="AV203" s="12" t="s">
        <v>79</v>
      </c>
      <c r="AW203" s="12" t="s">
        <v>31</v>
      </c>
      <c r="AX203" s="12" t="s">
        <v>74</v>
      </c>
      <c r="AY203" s="208" t="s">
        <v>114</v>
      </c>
    </row>
    <row r="204" spans="2:65" s="12" customFormat="1" ht="11.25">
      <c r="B204" s="198"/>
      <c r="C204" s="199"/>
      <c r="D204" s="200" t="s">
        <v>123</v>
      </c>
      <c r="E204" s="201" t="s">
        <v>1</v>
      </c>
      <c r="F204" s="202" t="s">
        <v>156</v>
      </c>
      <c r="G204" s="199"/>
      <c r="H204" s="201" t="s">
        <v>1</v>
      </c>
      <c r="I204" s="203"/>
      <c r="J204" s="199"/>
      <c r="K204" s="199"/>
      <c r="L204" s="204"/>
      <c r="M204" s="205"/>
      <c r="N204" s="206"/>
      <c r="O204" s="206"/>
      <c r="P204" s="206"/>
      <c r="Q204" s="206"/>
      <c r="R204" s="206"/>
      <c r="S204" s="206"/>
      <c r="T204" s="207"/>
      <c r="AT204" s="208" t="s">
        <v>123</v>
      </c>
      <c r="AU204" s="208" t="s">
        <v>81</v>
      </c>
      <c r="AV204" s="12" t="s">
        <v>79</v>
      </c>
      <c r="AW204" s="12" t="s">
        <v>31</v>
      </c>
      <c r="AX204" s="12" t="s">
        <v>74</v>
      </c>
      <c r="AY204" s="208" t="s">
        <v>114</v>
      </c>
    </row>
    <row r="205" spans="2:65" s="12" customFormat="1" ht="11.25">
      <c r="B205" s="198"/>
      <c r="C205" s="199"/>
      <c r="D205" s="200" t="s">
        <v>123</v>
      </c>
      <c r="E205" s="201" t="s">
        <v>1</v>
      </c>
      <c r="F205" s="202" t="s">
        <v>124</v>
      </c>
      <c r="G205" s="199"/>
      <c r="H205" s="201" t="s">
        <v>1</v>
      </c>
      <c r="I205" s="203"/>
      <c r="J205" s="199"/>
      <c r="K205" s="199"/>
      <c r="L205" s="204"/>
      <c r="M205" s="205"/>
      <c r="N205" s="206"/>
      <c r="O205" s="206"/>
      <c r="P205" s="206"/>
      <c r="Q205" s="206"/>
      <c r="R205" s="206"/>
      <c r="S205" s="206"/>
      <c r="T205" s="207"/>
      <c r="AT205" s="208" t="s">
        <v>123</v>
      </c>
      <c r="AU205" s="208" t="s">
        <v>81</v>
      </c>
      <c r="AV205" s="12" t="s">
        <v>79</v>
      </c>
      <c r="AW205" s="12" t="s">
        <v>31</v>
      </c>
      <c r="AX205" s="12" t="s">
        <v>74</v>
      </c>
      <c r="AY205" s="208" t="s">
        <v>114</v>
      </c>
    </row>
    <row r="206" spans="2:65" s="13" customFormat="1" ht="11.25">
      <c r="B206" s="209"/>
      <c r="C206" s="210"/>
      <c r="D206" s="200" t="s">
        <v>123</v>
      </c>
      <c r="E206" s="211" t="s">
        <v>1</v>
      </c>
      <c r="F206" s="212" t="s">
        <v>180</v>
      </c>
      <c r="G206" s="210"/>
      <c r="H206" s="213">
        <v>187.11</v>
      </c>
      <c r="I206" s="214"/>
      <c r="J206" s="210"/>
      <c r="K206" s="210"/>
      <c r="L206" s="215"/>
      <c r="M206" s="216"/>
      <c r="N206" s="217"/>
      <c r="O206" s="217"/>
      <c r="P206" s="217"/>
      <c r="Q206" s="217"/>
      <c r="R206" s="217"/>
      <c r="S206" s="217"/>
      <c r="T206" s="218"/>
      <c r="AT206" s="219" t="s">
        <v>123</v>
      </c>
      <c r="AU206" s="219" t="s">
        <v>81</v>
      </c>
      <c r="AV206" s="13" t="s">
        <v>81</v>
      </c>
      <c r="AW206" s="13" t="s">
        <v>31</v>
      </c>
      <c r="AX206" s="13" t="s">
        <v>74</v>
      </c>
      <c r="AY206" s="219" t="s">
        <v>114</v>
      </c>
    </row>
    <row r="207" spans="2:65" s="12" customFormat="1" ht="11.25">
      <c r="B207" s="198"/>
      <c r="C207" s="199"/>
      <c r="D207" s="200" t="s">
        <v>123</v>
      </c>
      <c r="E207" s="201" t="s">
        <v>1</v>
      </c>
      <c r="F207" s="202" t="s">
        <v>126</v>
      </c>
      <c r="G207" s="199"/>
      <c r="H207" s="201" t="s">
        <v>1</v>
      </c>
      <c r="I207" s="203"/>
      <c r="J207" s="199"/>
      <c r="K207" s="199"/>
      <c r="L207" s="204"/>
      <c r="M207" s="205"/>
      <c r="N207" s="206"/>
      <c r="O207" s="206"/>
      <c r="P207" s="206"/>
      <c r="Q207" s="206"/>
      <c r="R207" s="206"/>
      <c r="S207" s="206"/>
      <c r="T207" s="207"/>
      <c r="AT207" s="208" t="s">
        <v>123</v>
      </c>
      <c r="AU207" s="208" t="s">
        <v>81</v>
      </c>
      <c r="AV207" s="12" t="s">
        <v>79</v>
      </c>
      <c r="AW207" s="12" t="s">
        <v>31</v>
      </c>
      <c r="AX207" s="12" t="s">
        <v>74</v>
      </c>
      <c r="AY207" s="208" t="s">
        <v>114</v>
      </c>
    </row>
    <row r="208" spans="2:65" s="13" customFormat="1" ht="11.25">
      <c r="B208" s="209"/>
      <c r="C208" s="210"/>
      <c r="D208" s="200" t="s">
        <v>123</v>
      </c>
      <c r="E208" s="211" t="s">
        <v>1</v>
      </c>
      <c r="F208" s="212" t="s">
        <v>181</v>
      </c>
      <c r="G208" s="210"/>
      <c r="H208" s="213">
        <v>2745.7649999999999</v>
      </c>
      <c r="I208" s="214"/>
      <c r="J208" s="210"/>
      <c r="K208" s="210"/>
      <c r="L208" s="215"/>
      <c r="M208" s="216"/>
      <c r="N208" s="217"/>
      <c r="O208" s="217"/>
      <c r="P208" s="217"/>
      <c r="Q208" s="217"/>
      <c r="R208" s="217"/>
      <c r="S208" s="217"/>
      <c r="T208" s="218"/>
      <c r="AT208" s="219" t="s">
        <v>123</v>
      </c>
      <c r="AU208" s="219" t="s">
        <v>81</v>
      </c>
      <c r="AV208" s="13" t="s">
        <v>81</v>
      </c>
      <c r="AW208" s="13" t="s">
        <v>31</v>
      </c>
      <c r="AX208" s="13" t="s">
        <v>74</v>
      </c>
      <c r="AY208" s="219" t="s">
        <v>114</v>
      </c>
    </row>
    <row r="209" spans="2:65" s="12" customFormat="1" ht="11.25">
      <c r="B209" s="198"/>
      <c r="C209" s="199"/>
      <c r="D209" s="200" t="s">
        <v>123</v>
      </c>
      <c r="E209" s="201" t="s">
        <v>1</v>
      </c>
      <c r="F209" s="202" t="s">
        <v>128</v>
      </c>
      <c r="G209" s="199"/>
      <c r="H209" s="201" t="s">
        <v>1</v>
      </c>
      <c r="I209" s="203"/>
      <c r="J209" s="199"/>
      <c r="K209" s="199"/>
      <c r="L209" s="204"/>
      <c r="M209" s="205"/>
      <c r="N209" s="206"/>
      <c r="O209" s="206"/>
      <c r="P209" s="206"/>
      <c r="Q209" s="206"/>
      <c r="R209" s="206"/>
      <c r="S209" s="206"/>
      <c r="T209" s="207"/>
      <c r="AT209" s="208" t="s">
        <v>123</v>
      </c>
      <c r="AU209" s="208" t="s">
        <v>81</v>
      </c>
      <c r="AV209" s="12" t="s">
        <v>79</v>
      </c>
      <c r="AW209" s="12" t="s">
        <v>31</v>
      </c>
      <c r="AX209" s="12" t="s">
        <v>74</v>
      </c>
      <c r="AY209" s="208" t="s">
        <v>114</v>
      </c>
    </row>
    <row r="210" spans="2:65" s="13" customFormat="1" ht="11.25">
      <c r="B210" s="209"/>
      <c r="C210" s="210"/>
      <c r="D210" s="200" t="s">
        <v>123</v>
      </c>
      <c r="E210" s="211" t="s">
        <v>1</v>
      </c>
      <c r="F210" s="212" t="s">
        <v>182</v>
      </c>
      <c r="G210" s="210"/>
      <c r="H210" s="213">
        <v>89.1</v>
      </c>
      <c r="I210" s="214"/>
      <c r="J210" s="210"/>
      <c r="K210" s="210"/>
      <c r="L210" s="215"/>
      <c r="M210" s="216"/>
      <c r="N210" s="217"/>
      <c r="O210" s="217"/>
      <c r="P210" s="217"/>
      <c r="Q210" s="217"/>
      <c r="R210" s="217"/>
      <c r="S210" s="217"/>
      <c r="T210" s="218"/>
      <c r="AT210" s="219" t="s">
        <v>123</v>
      </c>
      <c r="AU210" s="219" t="s">
        <v>81</v>
      </c>
      <c r="AV210" s="13" t="s">
        <v>81</v>
      </c>
      <c r="AW210" s="13" t="s">
        <v>31</v>
      </c>
      <c r="AX210" s="13" t="s">
        <v>74</v>
      </c>
      <c r="AY210" s="219" t="s">
        <v>114</v>
      </c>
    </row>
    <row r="211" spans="2:65" s="14" customFormat="1" ht="11.25">
      <c r="B211" s="220"/>
      <c r="C211" s="221"/>
      <c r="D211" s="200" t="s">
        <v>123</v>
      </c>
      <c r="E211" s="222" t="s">
        <v>1</v>
      </c>
      <c r="F211" s="223" t="s">
        <v>130</v>
      </c>
      <c r="G211" s="221"/>
      <c r="H211" s="224">
        <v>3021.9749999999999</v>
      </c>
      <c r="I211" s="225"/>
      <c r="J211" s="221"/>
      <c r="K211" s="221"/>
      <c r="L211" s="226"/>
      <c r="M211" s="227"/>
      <c r="N211" s="228"/>
      <c r="O211" s="228"/>
      <c r="P211" s="228"/>
      <c r="Q211" s="228"/>
      <c r="R211" s="228"/>
      <c r="S211" s="228"/>
      <c r="T211" s="229"/>
      <c r="AT211" s="230" t="s">
        <v>123</v>
      </c>
      <c r="AU211" s="230" t="s">
        <v>81</v>
      </c>
      <c r="AV211" s="14" t="s">
        <v>121</v>
      </c>
      <c r="AW211" s="14" t="s">
        <v>31</v>
      </c>
      <c r="AX211" s="14" t="s">
        <v>79</v>
      </c>
      <c r="AY211" s="230" t="s">
        <v>114</v>
      </c>
    </row>
    <row r="212" spans="2:65" s="1" customFormat="1" ht="16.5" customHeight="1">
      <c r="B212" s="33"/>
      <c r="C212" s="185" t="s">
        <v>183</v>
      </c>
      <c r="D212" s="185" t="s">
        <v>116</v>
      </c>
      <c r="E212" s="186" t="s">
        <v>184</v>
      </c>
      <c r="F212" s="187" t="s">
        <v>185</v>
      </c>
      <c r="G212" s="188" t="s">
        <v>167</v>
      </c>
      <c r="H212" s="189">
        <v>335.77499999999998</v>
      </c>
      <c r="I212" s="190"/>
      <c r="J212" s="191">
        <f>ROUND(I212*H212,2)</f>
        <v>0</v>
      </c>
      <c r="K212" s="187" t="s">
        <v>120</v>
      </c>
      <c r="L212" s="37"/>
      <c r="M212" s="192" t="s">
        <v>1</v>
      </c>
      <c r="N212" s="193" t="s">
        <v>39</v>
      </c>
      <c r="O212" s="65"/>
      <c r="P212" s="194">
        <f>O212*H212</f>
        <v>0</v>
      </c>
      <c r="Q212" s="194">
        <v>0</v>
      </c>
      <c r="R212" s="194">
        <f>Q212*H212</f>
        <v>0</v>
      </c>
      <c r="S212" s="194">
        <v>0</v>
      </c>
      <c r="T212" s="195">
        <f>S212*H212</f>
        <v>0</v>
      </c>
      <c r="AR212" s="196" t="s">
        <v>121</v>
      </c>
      <c r="AT212" s="196" t="s">
        <v>116</v>
      </c>
      <c r="AU212" s="196" t="s">
        <v>81</v>
      </c>
      <c r="AY212" s="16" t="s">
        <v>114</v>
      </c>
      <c r="BE212" s="197">
        <f>IF(N212="základní",J212,0)</f>
        <v>0</v>
      </c>
      <c r="BF212" s="197">
        <f>IF(N212="snížená",J212,0)</f>
        <v>0</v>
      </c>
      <c r="BG212" s="197">
        <f>IF(N212="zákl. přenesená",J212,0)</f>
        <v>0</v>
      </c>
      <c r="BH212" s="197">
        <f>IF(N212="sníž. přenesená",J212,0)</f>
        <v>0</v>
      </c>
      <c r="BI212" s="197">
        <f>IF(N212="nulová",J212,0)</f>
        <v>0</v>
      </c>
      <c r="BJ212" s="16" t="s">
        <v>79</v>
      </c>
      <c r="BK212" s="197">
        <f>ROUND(I212*H212,2)</f>
        <v>0</v>
      </c>
      <c r="BL212" s="16" t="s">
        <v>121</v>
      </c>
      <c r="BM212" s="196" t="s">
        <v>186</v>
      </c>
    </row>
    <row r="213" spans="2:65" s="12" customFormat="1" ht="22.5">
      <c r="B213" s="198"/>
      <c r="C213" s="199"/>
      <c r="D213" s="200" t="s">
        <v>123</v>
      </c>
      <c r="E213" s="201" t="s">
        <v>1</v>
      </c>
      <c r="F213" s="202" t="s">
        <v>169</v>
      </c>
      <c r="G213" s="199"/>
      <c r="H213" s="201" t="s">
        <v>1</v>
      </c>
      <c r="I213" s="203"/>
      <c r="J213" s="199"/>
      <c r="K213" s="199"/>
      <c r="L213" s="204"/>
      <c r="M213" s="205"/>
      <c r="N213" s="206"/>
      <c r="O213" s="206"/>
      <c r="P213" s="206"/>
      <c r="Q213" s="206"/>
      <c r="R213" s="206"/>
      <c r="S213" s="206"/>
      <c r="T213" s="207"/>
      <c r="AT213" s="208" t="s">
        <v>123</v>
      </c>
      <c r="AU213" s="208" t="s">
        <v>81</v>
      </c>
      <c r="AV213" s="12" t="s">
        <v>79</v>
      </c>
      <c r="AW213" s="12" t="s">
        <v>31</v>
      </c>
      <c r="AX213" s="12" t="s">
        <v>74</v>
      </c>
      <c r="AY213" s="208" t="s">
        <v>114</v>
      </c>
    </row>
    <row r="214" spans="2:65" s="12" customFormat="1" ht="11.25">
      <c r="B214" s="198"/>
      <c r="C214" s="199"/>
      <c r="D214" s="200" t="s">
        <v>123</v>
      </c>
      <c r="E214" s="201" t="s">
        <v>1</v>
      </c>
      <c r="F214" s="202" t="s">
        <v>156</v>
      </c>
      <c r="G214" s="199"/>
      <c r="H214" s="201" t="s">
        <v>1</v>
      </c>
      <c r="I214" s="203"/>
      <c r="J214" s="199"/>
      <c r="K214" s="199"/>
      <c r="L214" s="204"/>
      <c r="M214" s="205"/>
      <c r="N214" s="206"/>
      <c r="O214" s="206"/>
      <c r="P214" s="206"/>
      <c r="Q214" s="206"/>
      <c r="R214" s="206"/>
      <c r="S214" s="206"/>
      <c r="T214" s="207"/>
      <c r="AT214" s="208" t="s">
        <v>123</v>
      </c>
      <c r="AU214" s="208" t="s">
        <v>81</v>
      </c>
      <c r="AV214" s="12" t="s">
        <v>79</v>
      </c>
      <c r="AW214" s="12" t="s">
        <v>31</v>
      </c>
      <c r="AX214" s="12" t="s">
        <v>74</v>
      </c>
      <c r="AY214" s="208" t="s">
        <v>114</v>
      </c>
    </row>
    <row r="215" spans="2:65" s="12" customFormat="1" ht="11.25">
      <c r="B215" s="198"/>
      <c r="C215" s="199"/>
      <c r="D215" s="200" t="s">
        <v>123</v>
      </c>
      <c r="E215" s="201" t="s">
        <v>1</v>
      </c>
      <c r="F215" s="202" t="s">
        <v>124</v>
      </c>
      <c r="G215" s="199"/>
      <c r="H215" s="201" t="s">
        <v>1</v>
      </c>
      <c r="I215" s="203"/>
      <c r="J215" s="199"/>
      <c r="K215" s="199"/>
      <c r="L215" s="204"/>
      <c r="M215" s="205"/>
      <c r="N215" s="206"/>
      <c r="O215" s="206"/>
      <c r="P215" s="206"/>
      <c r="Q215" s="206"/>
      <c r="R215" s="206"/>
      <c r="S215" s="206"/>
      <c r="T215" s="207"/>
      <c r="AT215" s="208" t="s">
        <v>123</v>
      </c>
      <c r="AU215" s="208" t="s">
        <v>81</v>
      </c>
      <c r="AV215" s="12" t="s">
        <v>79</v>
      </c>
      <c r="AW215" s="12" t="s">
        <v>31</v>
      </c>
      <c r="AX215" s="12" t="s">
        <v>74</v>
      </c>
      <c r="AY215" s="208" t="s">
        <v>114</v>
      </c>
    </row>
    <row r="216" spans="2:65" s="13" customFormat="1" ht="11.25">
      <c r="B216" s="209"/>
      <c r="C216" s="210"/>
      <c r="D216" s="200" t="s">
        <v>123</v>
      </c>
      <c r="E216" s="211" t="s">
        <v>1</v>
      </c>
      <c r="F216" s="212" t="s">
        <v>170</v>
      </c>
      <c r="G216" s="210"/>
      <c r="H216" s="213">
        <v>20.79</v>
      </c>
      <c r="I216" s="214"/>
      <c r="J216" s="210"/>
      <c r="K216" s="210"/>
      <c r="L216" s="215"/>
      <c r="M216" s="216"/>
      <c r="N216" s="217"/>
      <c r="O216" s="217"/>
      <c r="P216" s="217"/>
      <c r="Q216" s="217"/>
      <c r="R216" s="217"/>
      <c r="S216" s="217"/>
      <c r="T216" s="218"/>
      <c r="AT216" s="219" t="s">
        <v>123</v>
      </c>
      <c r="AU216" s="219" t="s">
        <v>81</v>
      </c>
      <c r="AV216" s="13" t="s">
        <v>81</v>
      </c>
      <c r="AW216" s="13" t="s">
        <v>31</v>
      </c>
      <c r="AX216" s="13" t="s">
        <v>74</v>
      </c>
      <c r="AY216" s="219" t="s">
        <v>114</v>
      </c>
    </row>
    <row r="217" spans="2:65" s="12" customFormat="1" ht="11.25">
      <c r="B217" s="198"/>
      <c r="C217" s="199"/>
      <c r="D217" s="200" t="s">
        <v>123</v>
      </c>
      <c r="E217" s="201" t="s">
        <v>1</v>
      </c>
      <c r="F217" s="202" t="s">
        <v>126</v>
      </c>
      <c r="G217" s="199"/>
      <c r="H217" s="201" t="s">
        <v>1</v>
      </c>
      <c r="I217" s="203"/>
      <c r="J217" s="199"/>
      <c r="K217" s="199"/>
      <c r="L217" s="204"/>
      <c r="M217" s="205"/>
      <c r="N217" s="206"/>
      <c r="O217" s="206"/>
      <c r="P217" s="206"/>
      <c r="Q217" s="206"/>
      <c r="R217" s="206"/>
      <c r="S217" s="206"/>
      <c r="T217" s="207"/>
      <c r="AT217" s="208" t="s">
        <v>123</v>
      </c>
      <c r="AU217" s="208" t="s">
        <v>81</v>
      </c>
      <c r="AV217" s="12" t="s">
        <v>79</v>
      </c>
      <c r="AW217" s="12" t="s">
        <v>31</v>
      </c>
      <c r="AX217" s="12" t="s">
        <v>74</v>
      </c>
      <c r="AY217" s="208" t="s">
        <v>114</v>
      </c>
    </row>
    <row r="218" spans="2:65" s="13" customFormat="1" ht="11.25">
      <c r="B218" s="209"/>
      <c r="C218" s="210"/>
      <c r="D218" s="200" t="s">
        <v>123</v>
      </c>
      <c r="E218" s="211" t="s">
        <v>1</v>
      </c>
      <c r="F218" s="212" t="s">
        <v>171</v>
      </c>
      <c r="G218" s="210"/>
      <c r="H218" s="213">
        <v>305.08499999999998</v>
      </c>
      <c r="I218" s="214"/>
      <c r="J218" s="210"/>
      <c r="K218" s="210"/>
      <c r="L218" s="215"/>
      <c r="M218" s="216"/>
      <c r="N218" s="217"/>
      <c r="O218" s="217"/>
      <c r="P218" s="217"/>
      <c r="Q218" s="217"/>
      <c r="R218" s="217"/>
      <c r="S218" s="217"/>
      <c r="T218" s="218"/>
      <c r="AT218" s="219" t="s">
        <v>123</v>
      </c>
      <c r="AU218" s="219" t="s">
        <v>81</v>
      </c>
      <c r="AV218" s="13" t="s">
        <v>81</v>
      </c>
      <c r="AW218" s="13" t="s">
        <v>31</v>
      </c>
      <c r="AX218" s="13" t="s">
        <v>74</v>
      </c>
      <c r="AY218" s="219" t="s">
        <v>114</v>
      </c>
    </row>
    <row r="219" spans="2:65" s="12" customFormat="1" ht="11.25">
      <c r="B219" s="198"/>
      <c r="C219" s="199"/>
      <c r="D219" s="200" t="s">
        <v>123</v>
      </c>
      <c r="E219" s="201" t="s">
        <v>1</v>
      </c>
      <c r="F219" s="202" t="s">
        <v>128</v>
      </c>
      <c r="G219" s="199"/>
      <c r="H219" s="201" t="s">
        <v>1</v>
      </c>
      <c r="I219" s="203"/>
      <c r="J219" s="199"/>
      <c r="K219" s="199"/>
      <c r="L219" s="204"/>
      <c r="M219" s="205"/>
      <c r="N219" s="206"/>
      <c r="O219" s="206"/>
      <c r="P219" s="206"/>
      <c r="Q219" s="206"/>
      <c r="R219" s="206"/>
      <c r="S219" s="206"/>
      <c r="T219" s="207"/>
      <c r="AT219" s="208" t="s">
        <v>123</v>
      </c>
      <c r="AU219" s="208" t="s">
        <v>81</v>
      </c>
      <c r="AV219" s="12" t="s">
        <v>79</v>
      </c>
      <c r="AW219" s="12" t="s">
        <v>31</v>
      </c>
      <c r="AX219" s="12" t="s">
        <v>74</v>
      </c>
      <c r="AY219" s="208" t="s">
        <v>114</v>
      </c>
    </row>
    <row r="220" spans="2:65" s="13" customFormat="1" ht="11.25">
      <c r="B220" s="209"/>
      <c r="C220" s="210"/>
      <c r="D220" s="200" t="s">
        <v>123</v>
      </c>
      <c r="E220" s="211" t="s">
        <v>1</v>
      </c>
      <c r="F220" s="212" t="s">
        <v>172</v>
      </c>
      <c r="G220" s="210"/>
      <c r="H220" s="213">
        <v>9.9</v>
      </c>
      <c r="I220" s="214"/>
      <c r="J220" s="210"/>
      <c r="K220" s="210"/>
      <c r="L220" s="215"/>
      <c r="M220" s="216"/>
      <c r="N220" s="217"/>
      <c r="O220" s="217"/>
      <c r="P220" s="217"/>
      <c r="Q220" s="217"/>
      <c r="R220" s="217"/>
      <c r="S220" s="217"/>
      <c r="T220" s="218"/>
      <c r="AT220" s="219" t="s">
        <v>123</v>
      </c>
      <c r="AU220" s="219" t="s">
        <v>81</v>
      </c>
      <c r="AV220" s="13" t="s">
        <v>81</v>
      </c>
      <c r="AW220" s="13" t="s">
        <v>31</v>
      </c>
      <c r="AX220" s="13" t="s">
        <v>74</v>
      </c>
      <c r="AY220" s="219" t="s">
        <v>114</v>
      </c>
    </row>
    <row r="221" spans="2:65" s="14" customFormat="1" ht="11.25">
      <c r="B221" s="220"/>
      <c r="C221" s="221"/>
      <c r="D221" s="200" t="s">
        <v>123</v>
      </c>
      <c r="E221" s="222" t="s">
        <v>1</v>
      </c>
      <c r="F221" s="223" t="s">
        <v>130</v>
      </c>
      <c r="G221" s="221"/>
      <c r="H221" s="224">
        <v>335.77499999999998</v>
      </c>
      <c r="I221" s="225"/>
      <c r="J221" s="221"/>
      <c r="K221" s="221"/>
      <c r="L221" s="226"/>
      <c r="M221" s="227"/>
      <c r="N221" s="228"/>
      <c r="O221" s="228"/>
      <c r="P221" s="228"/>
      <c r="Q221" s="228"/>
      <c r="R221" s="228"/>
      <c r="S221" s="228"/>
      <c r="T221" s="229"/>
      <c r="AT221" s="230" t="s">
        <v>123</v>
      </c>
      <c r="AU221" s="230" t="s">
        <v>81</v>
      </c>
      <c r="AV221" s="14" t="s">
        <v>121</v>
      </c>
      <c r="AW221" s="14" t="s">
        <v>31</v>
      </c>
      <c r="AX221" s="14" t="s">
        <v>79</v>
      </c>
      <c r="AY221" s="230" t="s">
        <v>114</v>
      </c>
    </row>
    <row r="222" spans="2:65" s="11" customFormat="1" ht="22.9" customHeight="1">
      <c r="B222" s="169"/>
      <c r="C222" s="170"/>
      <c r="D222" s="171" t="s">
        <v>73</v>
      </c>
      <c r="E222" s="183" t="s">
        <v>187</v>
      </c>
      <c r="F222" s="183" t="s">
        <v>188</v>
      </c>
      <c r="G222" s="170"/>
      <c r="H222" s="170"/>
      <c r="I222" s="173"/>
      <c r="J222" s="184">
        <f>BK222</f>
        <v>0</v>
      </c>
      <c r="K222" s="170"/>
      <c r="L222" s="175"/>
      <c r="M222" s="176"/>
      <c r="N222" s="177"/>
      <c r="O222" s="177"/>
      <c r="P222" s="178">
        <f>P223</f>
        <v>0</v>
      </c>
      <c r="Q222" s="177"/>
      <c r="R222" s="178">
        <f>R223</f>
        <v>0</v>
      </c>
      <c r="S222" s="177"/>
      <c r="T222" s="179">
        <f>T223</f>
        <v>0</v>
      </c>
      <c r="AR222" s="180" t="s">
        <v>79</v>
      </c>
      <c r="AT222" s="181" t="s">
        <v>73</v>
      </c>
      <c r="AU222" s="181" t="s">
        <v>79</v>
      </c>
      <c r="AY222" s="180" t="s">
        <v>114</v>
      </c>
      <c r="BK222" s="182">
        <f>BK223</f>
        <v>0</v>
      </c>
    </row>
    <row r="223" spans="2:65" s="1" customFormat="1" ht="24" customHeight="1">
      <c r="B223" s="33"/>
      <c r="C223" s="185" t="s">
        <v>189</v>
      </c>
      <c r="D223" s="185" t="s">
        <v>116</v>
      </c>
      <c r="E223" s="186" t="s">
        <v>190</v>
      </c>
      <c r="F223" s="187" t="s">
        <v>191</v>
      </c>
      <c r="G223" s="188" t="s">
        <v>167</v>
      </c>
      <c r="H223" s="189">
        <v>559.72799999999995</v>
      </c>
      <c r="I223" s="190"/>
      <c r="J223" s="191">
        <f>ROUND(I223*H223,2)</f>
        <v>0</v>
      </c>
      <c r="K223" s="187" t="s">
        <v>120</v>
      </c>
      <c r="L223" s="37"/>
      <c r="M223" s="192" t="s">
        <v>1</v>
      </c>
      <c r="N223" s="193" t="s">
        <v>39</v>
      </c>
      <c r="O223" s="65"/>
      <c r="P223" s="194">
        <f>O223*H223</f>
        <v>0</v>
      </c>
      <c r="Q223" s="194">
        <v>0</v>
      </c>
      <c r="R223" s="194">
        <f>Q223*H223</f>
        <v>0</v>
      </c>
      <c r="S223" s="194">
        <v>0</v>
      </c>
      <c r="T223" s="195">
        <f>S223*H223</f>
        <v>0</v>
      </c>
      <c r="AR223" s="196" t="s">
        <v>121</v>
      </c>
      <c r="AT223" s="196" t="s">
        <v>116</v>
      </c>
      <c r="AU223" s="196" t="s">
        <v>81</v>
      </c>
      <c r="AY223" s="16" t="s">
        <v>114</v>
      </c>
      <c r="BE223" s="197">
        <f>IF(N223="základní",J223,0)</f>
        <v>0</v>
      </c>
      <c r="BF223" s="197">
        <f>IF(N223="snížená",J223,0)</f>
        <v>0</v>
      </c>
      <c r="BG223" s="197">
        <f>IF(N223="zákl. přenesená",J223,0)</f>
        <v>0</v>
      </c>
      <c r="BH223" s="197">
        <f>IF(N223="sníž. přenesená",J223,0)</f>
        <v>0</v>
      </c>
      <c r="BI223" s="197">
        <f>IF(N223="nulová",J223,0)</f>
        <v>0</v>
      </c>
      <c r="BJ223" s="16" t="s">
        <v>79</v>
      </c>
      <c r="BK223" s="197">
        <f>ROUND(I223*H223,2)</f>
        <v>0</v>
      </c>
      <c r="BL223" s="16" t="s">
        <v>121</v>
      </c>
      <c r="BM223" s="196" t="s">
        <v>192</v>
      </c>
    </row>
    <row r="224" spans="2:65" s="11" customFormat="1" ht="25.9" customHeight="1">
      <c r="B224" s="169"/>
      <c r="C224" s="170"/>
      <c r="D224" s="171" t="s">
        <v>73</v>
      </c>
      <c r="E224" s="172" t="s">
        <v>193</v>
      </c>
      <c r="F224" s="172" t="s">
        <v>194</v>
      </c>
      <c r="G224" s="170"/>
      <c r="H224" s="170"/>
      <c r="I224" s="173"/>
      <c r="J224" s="174">
        <f>BK224</f>
        <v>0</v>
      </c>
      <c r="K224" s="170"/>
      <c r="L224" s="175"/>
      <c r="M224" s="176"/>
      <c r="N224" s="177"/>
      <c r="O224" s="177"/>
      <c r="P224" s="178">
        <f>P225</f>
        <v>0</v>
      </c>
      <c r="Q224" s="177"/>
      <c r="R224" s="178">
        <f>R225</f>
        <v>0</v>
      </c>
      <c r="S224" s="177"/>
      <c r="T224" s="179">
        <f>T225</f>
        <v>0</v>
      </c>
      <c r="AR224" s="180" t="s">
        <v>121</v>
      </c>
      <c r="AT224" s="181" t="s">
        <v>73</v>
      </c>
      <c r="AU224" s="181" t="s">
        <v>74</v>
      </c>
      <c r="AY224" s="180" t="s">
        <v>114</v>
      </c>
      <c r="BK224" s="182">
        <f>BK225</f>
        <v>0</v>
      </c>
    </row>
    <row r="225" spans="2:65" s="11" customFormat="1" ht="22.9" customHeight="1">
      <c r="B225" s="169"/>
      <c r="C225" s="170"/>
      <c r="D225" s="171" t="s">
        <v>73</v>
      </c>
      <c r="E225" s="183" t="s">
        <v>195</v>
      </c>
      <c r="F225" s="183" t="s">
        <v>194</v>
      </c>
      <c r="G225" s="170"/>
      <c r="H225" s="170"/>
      <c r="I225" s="173"/>
      <c r="J225" s="184">
        <f>BK225</f>
        <v>0</v>
      </c>
      <c r="K225" s="170"/>
      <c r="L225" s="175"/>
      <c r="M225" s="176"/>
      <c r="N225" s="177"/>
      <c r="O225" s="177"/>
      <c r="P225" s="178">
        <f>SUM(P226:P228)</f>
        <v>0</v>
      </c>
      <c r="Q225" s="177"/>
      <c r="R225" s="178">
        <f>SUM(R226:R228)</f>
        <v>0</v>
      </c>
      <c r="S225" s="177"/>
      <c r="T225" s="179">
        <f>SUM(T226:T228)</f>
        <v>0</v>
      </c>
      <c r="AR225" s="180" t="s">
        <v>121</v>
      </c>
      <c r="AT225" s="181" t="s">
        <v>73</v>
      </c>
      <c r="AU225" s="181" t="s">
        <v>79</v>
      </c>
      <c r="AY225" s="180" t="s">
        <v>114</v>
      </c>
      <c r="BK225" s="182">
        <f>SUM(BK226:BK228)</f>
        <v>0</v>
      </c>
    </row>
    <row r="226" spans="2:65" s="1" customFormat="1" ht="16.5" customHeight="1">
      <c r="B226" s="33"/>
      <c r="C226" s="185" t="s">
        <v>196</v>
      </c>
      <c r="D226" s="185" t="s">
        <v>116</v>
      </c>
      <c r="E226" s="186" t="s">
        <v>197</v>
      </c>
      <c r="F226" s="187" t="s">
        <v>198</v>
      </c>
      <c r="G226" s="188" t="s">
        <v>199</v>
      </c>
      <c r="H226" s="189">
        <v>1</v>
      </c>
      <c r="I226" s="190"/>
      <c r="J226" s="191">
        <f>ROUND(I226*H226,2)</f>
        <v>0</v>
      </c>
      <c r="K226" s="187" t="s">
        <v>1</v>
      </c>
      <c r="L226" s="37"/>
      <c r="M226" s="192" t="s">
        <v>1</v>
      </c>
      <c r="N226" s="193" t="s">
        <v>39</v>
      </c>
      <c r="O226" s="65"/>
      <c r="P226" s="194">
        <f>O226*H226</f>
        <v>0</v>
      </c>
      <c r="Q226" s="194">
        <v>0</v>
      </c>
      <c r="R226" s="194">
        <f>Q226*H226</f>
        <v>0</v>
      </c>
      <c r="S226" s="194">
        <v>0</v>
      </c>
      <c r="T226" s="195">
        <f>S226*H226</f>
        <v>0</v>
      </c>
      <c r="AR226" s="196" t="s">
        <v>200</v>
      </c>
      <c r="AT226" s="196" t="s">
        <v>116</v>
      </c>
      <c r="AU226" s="196" t="s">
        <v>81</v>
      </c>
      <c r="AY226" s="16" t="s">
        <v>114</v>
      </c>
      <c r="BE226" s="197">
        <f>IF(N226="základní",J226,0)</f>
        <v>0</v>
      </c>
      <c r="BF226" s="197">
        <f>IF(N226="snížená",J226,0)</f>
        <v>0</v>
      </c>
      <c r="BG226" s="197">
        <f>IF(N226="zákl. přenesená",J226,0)</f>
        <v>0</v>
      </c>
      <c r="BH226" s="197">
        <f>IF(N226="sníž. přenesená",J226,0)</f>
        <v>0</v>
      </c>
      <c r="BI226" s="197">
        <f>IF(N226="nulová",J226,0)</f>
        <v>0</v>
      </c>
      <c r="BJ226" s="16" t="s">
        <v>79</v>
      </c>
      <c r="BK226" s="197">
        <f>ROUND(I226*H226,2)</f>
        <v>0</v>
      </c>
      <c r="BL226" s="16" t="s">
        <v>200</v>
      </c>
      <c r="BM226" s="196" t="s">
        <v>201</v>
      </c>
    </row>
    <row r="227" spans="2:65" s="12" customFormat="1" ht="22.5">
      <c r="B227" s="198"/>
      <c r="C227" s="199"/>
      <c r="D227" s="200" t="s">
        <v>123</v>
      </c>
      <c r="E227" s="201" t="s">
        <v>1</v>
      </c>
      <c r="F227" s="202" t="s">
        <v>202</v>
      </c>
      <c r="G227" s="199"/>
      <c r="H227" s="201" t="s">
        <v>1</v>
      </c>
      <c r="I227" s="203"/>
      <c r="J227" s="199"/>
      <c r="K227" s="199"/>
      <c r="L227" s="204"/>
      <c r="M227" s="205"/>
      <c r="N227" s="206"/>
      <c r="O227" s="206"/>
      <c r="P227" s="206"/>
      <c r="Q227" s="206"/>
      <c r="R227" s="206"/>
      <c r="S227" s="206"/>
      <c r="T227" s="207"/>
      <c r="AT227" s="208" t="s">
        <v>123</v>
      </c>
      <c r="AU227" s="208" t="s">
        <v>81</v>
      </c>
      <c r="AV227" s="12" t="s">
        <v>79</v>
      </c>
      <c r="AW227" s="12" t="s">
        <v>31</v>
      </c>
      <c r="AX227" s="12" t="s">
        <v>74</v>
      </c>
      <c r="AY227" s="208" t="s">
        <v>114</v>
      </c>
    </row>
    <row r="228" spans="2:65" s="13" customFormat="1" ht="11.25">
      <c r="B228" s="209"/>
      <c r="C228" s="210"/>
      <c r="D228" s="200" t="s">
        <v>123</v>
      </c>
      <c r="E228" s="211" t="s">
        <v>1</v>
      </c>
      <c r="F228" s="212" t="s">
        <v>79</v>
      </c>
      <c r="G228" s="210"/>
      <c r="H228" s="213">
        <v>1</v>
      </c>
      <c r="I228" s="214"/>
      <c r="J228" s="210"/>
      <c r="K228" s="210"/>
      <c r="L228" s="215"/>
      <c r="M228" s="216"/>
      <c r="N228" s="217"/>
      <c r="O228" s="217"/>
      <c r="P228" s="217"/>
      <c r="Q228" s="217"/>
      <c r="R228" s="217"/>
      <c r="S228" s="217"/>
      <c r="T228" s="218"/>
      <c r="AT228" s="219" t="s">
        <v>123</v>
      </c>
      <c r="AU228" s="219" t="s">
        <v>81</v>
      </c>
      <c r="AV228" s="13" t="s">
        <v>81</v>
      </c>
      <c r="AW228" s="13" t="s">
        <v>31</v>
      </c>
      <c r="AX228" s="13" t="s">
        <v>79</v>
      </c>
      <c r="AY228" s="219" t="s">
        <v>114</v>
      </c>
    </row>
    <row r="229" spans="2:65" s="11" customFormat="1" ht="25.9" customHeight="1">
      <c r="B229" s="169"/>
      <c r="C229" s="170"/>
      <c r="D229" s="171" t="s">
        <v>73</v>
      </c>
      <c r="E229" s="172" t="s">
        <v>203</v>
      </c>
      <c r="F229" s="172" t="s">
        <v>204</v>
      </c>
      <c r="G229" s="170"/>
      <c r="H229" s="170"/>
      <c r="I229" s="173"/>
      <c r="J229" s="174">
        <f>BK229</f>
        <v>0</v>
      </c>
      <c r="K229" s="170"/>
      <c r="L229" s="175"/>
      <c r="M229" s="176"/>
      <c r="N229" s="177"/>
      <c r="O229" s="177"/>
      <c r="P229" s="178">
        <f>P230+P232</f>
        <v>0</v>
      </c>
      <c r="Q229" s="177"/>
      <c r="R229" s="178">
        <f>R230+R232</f>
        <v>0</v>
      </c>
      <c r="S229" s="177"/>
      <c r="T229" s="179">
        <f>T230+T232</f>
        <v>0</v>
      </c>
      <c r="AR229" s="180" t="s">
        <v>131</v>
      </c>
      <c r="AT229" s="181" t="s">
        <v>73</v>
      </c>
      <c r="AU229" s="181" t="s">
        <v>74</v>
      </c>
      <c r="AY229" s="180" t="s">
        <v>114</v>
      </c>
      <c r="BK229" s="182">
        <f>BK230+BK232</f>
        <v>0</v>
      </c>
    </row>
    <row r="230" spans="2:65" s="11" customFormat="1" ht="22.9" customHeight="1">
      <c r="B230" s="169"/>
      <c r="C230" s="170"/>
      <c r="D230" s="171" t="s">
        <v>73</v>
      </c>
      <c r="E230" s="183" t="s">
        <v>74</v>
      </c>
      <c r="F230" s="183" t="s">
        <v>204</v>
      </c>
      <c r="G230" s="170"/>
      <c r="H230" s="170"/>
      <c r="I230" s="173"/>
      <c r="J230" s="184">
        <f>BK230</f>
        <v>0</v>
      </c>
      <c r="K230" s="170"/>
      <c r="L230" s="175"/>
      <c r="M230" s="176"/>
      <c r="N230" s="177"/>
      <c r="O230" s="177"/>
      <c r="P230" s="178">
        <f>P231</f>
        <v>0</v>
      </c>
      <c r="Q230" s="177"/>
      <c r="R230" s="178">
        <f>R231</f>
        <v>0</v>
      </c>
      <c r="S230" s="177"/>
      <c r="T230" s="179">
        <f>T231</f>
        <v>0</v>
      </c>
      <c r="AR230" s="180" t="s">
        <v>131</v>
      </c>
      <c r="AT230" s="181" t="s">
        <v>73</v>
      </c>
      <c r="AU230" s="181" t="s">
        <v>79</v>
      </c>
      <c r="AY230" s="180" t="s">
        <v>114</v>
      </c>
      <c r="BK230" s="182">
        <f>BK231</f>
        <v>0</v>
      </c>
    </row>
    <row r="231" spans="2:65" s="1" customFormat="1" ht="16.5" customHeight="1">
      <c r="B231" s="33"/>
      <c r="C231" s="185" t="s">
        <v>205</v>
      </c>
      <c r="D231" s="185" t="s">
        <v>116</v>
      </c>
      <c r="E231" s="186" t="s">
        <v>206</v>
      </c>
      <c r="F231" s="187" t="s">
        <v>207</v>
      </c>
      <c r="G231" s="188" t="s">
        <v>208</v>
      </c>
      <c r="H231" s="189">
        <v>2</v>
      </c>
      <c r="I231" s="190"/>
      <c r="J231" s="191">
        <f>ROUND(I231*H231,2)</f>
        <v>0</v>
      </c>
      <c r="K231" s="187" t="s">
        <v>120</v>
      </c>
      <c r="L231" s="37"/>
      <c r="M231" s="192" t="s">
        <v>1</v>
      </c>
      <c r="N231" s="193" t="s">
        <v>39</v>
      </c>
      <c r="O231" s="65"/>
      <c r="P231" s="194">
        <f>O231*H231</f>
        <v>0</v>
      </c>
      <c r="Q231" s="194">
        <v>0</v>
      </c>
      <c r="R231" s="194">
        <f>Q231*H231</f>
        <v>0</v>
      </c>
      <c r="S231" s="194">
        <v>0</v>
      </c>
      <c r="T231" s="195">
        <f>S231*H231</f>
        <v>0</v>
      </c>
      <c r="AR231" s="196" t="s">
        <v>209</v>
      </c>
      <c r="AT231" s="196" t="s">
        <v>116</v>
      </c>
      <c r="AU231" s="196" t="s">
        <v>81</v>
      </c>
      <c r="AY231" s="16" t="s">
        <v>114</v>
      </c>
      <c r="BE231" s="197">
        <f>IF(N231="základní",J231,0)</f>
        <v>0</v>
      </c>
      <c r="BF231" s="197">
        <f>IF(N231="snížená",J231,0)</f>
        <v>0</v>
      </c>
      <c r="BG231" s="197">
        <f>IF(N231="zákl. přenesená",J231,0)</f>
        <v>0</v>
      </c>
      <c r="BH231" s="197">
        <f>IF(N231="sníž. přenesená",J231,0)</f>
        <v>0</v>
      </c>
      <c r="BI231" s="197">
        <f>IF(N231="nulová",J231,0)</f>
        <v>0</v>
      </c>
      <c r="BJ231" s="16" t="s">
        <v>79</v>
      </c>
      <c r="BK231" s="197">
        <f>ROUND(I231*H231,2)</f>
        <v>0</v>
      </c>
      <c r="BL231" s="16" t="s">
        <v>209</v>
      </c>
      <c r="BM231" s="196" t="s">
        <v>210</v>
      </c>
    </row>
    <row r="232" spans="2:65" s="11" customFormat="1" ht="22.9" customHeight="1">
      <c r="B232" s="169"/>
      <c r="C232" s="170"/>
      <c r="D232" s="171" t="s">
        <v>73</v>
      </c>
      <c r="E232" s="183" t="s">
        <v>211</v>
      </c>
      <c r="F232" s="183" t="s">
        <v>212</v>
      </c>
      <c r="G232" s="170"/>
      <c r="H232" s="170"/>
      <c r="I232" s="173"/>
      <c r="J232" s="184">
        <f>BK232</f>
        <v>0</v>
      </c>
      <c r="K232" s="170"/>
      <c r="L232" s="175"/>
      <c r="M232" s="176"/>
      <c r="N232" s="177"/>
      <c r="O232" s="177"/>
      <c r="P232" s="178">
        <f>P233</f>
        <v>0</v>
      </c>
      <c r="Q232" s="177"/>
      <c r="R232" s="178">
        <f>R233</f>
        <v>0</v>
      </c>
      <c r="S232" s="177"/>
      <c r="T232" s="179">
        <f>T233</f>
        <v>0</v>
      </c>
      <c r="AR232" s="180" t="s">
        <v>131</v>
      </c>
      <c r="AT232" s="181" t="s">
        <v>73</v>
      </c>
      <c r="AU232" s="181" t="s">
        <v>79</v>
      </c>
      <c r="AY232" s="180" t="s">
        <v>114</v>
      </c>
      <c r="BK232" s="182">
        <f>BK233</f>
        <v>0</v>
      </c>
    </row>
    <row r="233" spans="2:65" s="1" customFormat="1" ht="16.5" customHeight="1">
      <c r="B233" s="33"/>
      <c r="C233" s="185" t="s">
        <v>213</v>
      </c>
      <c r="D233" s="185" t="s">
        <v>116</v>
      </c>
      <c r="E233" s="186" t="s">
        <v>214</v>
      </c>
      <c r="F233" s="187" t="s">
        <v>215</v>
      </c>
      <c r="G233" s="188" t="s">
        <v>208</v>
      </c>
      <c r="H233" s="189">
        <v>1</v>
      </c>
      <c r="I233" s="190"/>
      <c r="J233" s="191">
        <f>ROUND(I233*H233,2)</f>
        <v>0</v>
      </c>
      <c r="K233" s="187" t="s">
        <v>120</v>
      </c>
      <c r="L233" s="37"/>
      <c r="M233" s="231" t="s">
        <v>1</v>
      </c>
      <c r="N233" s="232" t="s">
        <v>39</v>
      </c>
      <c r="O233" s="233"/>
      <c r="P233" s="234">
        <f>O233*H233</f>
        <v>0</v>
      </c>
      <c r="Q233" s="234">
        <v>0</v>
      </c>
      <c r="R233" s="234">
        <f>Q233*H233</f>
        <v>0</v>
      </c>
      <c r="S233" s="234">
        <v>0</v>
      </c>
      <c r="T233" s="235">
        <f>S233*H233</f>
        <v>0</v>
      </c>
      <c r="AR233" s="196" t="s">
        <v>209</v>
      </c>
      <c r="AT233" s="196" t="s">
        <v>116</v>
      </c>
      <c r="AU233" s="196" t="s">
        <v>81</v>
      </c>
      <c r="AY233" s="16" t="s">
        <v>114</v>
      </c>
      <c r="BE233" s="197">
        <f>IF(N233="základní",J233,0)</f>
        <v>0</v>
      </c>
      <c r="BF233" s="197">
        <f>IF(N233="snížená",J233,0)</f>
        <v>0</v>
      </c>
      <c r="BG233" s="197">
        <f>IF(N233="zákl. přenesená",J233,0)</f>
        <v>0</v>
      </c>
      <c r="BH233" s="197">
        <f>IF(N233="sníž. přenesená",J233,0)</f>
        <v>0</v>
      </c>
      <c r="BI233" s="197">
        <f>IF(N233="nulová",J233,0)</f>
        <v>0</v>
      </c>
      <c r="BJ233" s="16" t="s">
        <v>79</v>
      </c>
      <c r="BK233" s="197">
        <f>ROUND(I233*H233,2)</f>
        <v>0</v>
      </c>
      <c r="BL233" s="16" t="s">
        <v>209</v>
      </c>
      <c r="BM233" s="196" t="s">
        <v>216</v>
      </c>
    </row>
    <row r="234" spans="2:65" s="1" customFormat="1" ht="6.95" customHeight="1">
      <c r="B234" s="48"/>
      <c r="C234" s="49"/>
      <c r="D234" s="49"/>
      <c r="E234" s="49"/>
      <c r="F234" s="49"/>
      <c r="G234" s="49"/>
      <c r="H234" s="49"/>
      <c r="I234" s="136"/>
      <c r="J234" s="49"/>
      <c r="K234" s="49"/>
      <c r="L234" s="37"/>
    </row>
  </sheetData>
  <sheetProtection algorithmName="SHA-512" hashValue="eM64iB0d6EmhGKalyyEG2NFGxEyf2pUXyfqAVtiKos8Ar6O0ImnrEbQYGSOhDisabpOR/1XzW3ZBFrAwOvFZvA==" saltValue="AdqV11ag5InjNIpvI0f/d54VVM6Mnbl0/oOOhZ+wWlWnnM2ymO9xpq80AVw5NbrMafF4XsAwDV3p6TUf21ggQg==" spinCount="100000" sheet="1" objects="1" scenarios="1" formatColumns="0" formatRows="0" autoFilter="0"/>
  <autoFilter ref="C122:K233" xr:uid="{00000000-0009-0000-0000-000001000000}"/>
  <mergeCells count="6">
    <mergeCell ref="L2:V2"/>
    <mergeCell ref="E7:H7"/>
    <mergeCell ref="E16:H16"/>
    <mergeCell ref="E25:H25"/>
    <mergeCell ref="E85:H85"/>
    <mergeCell ref="E115:H11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001c - Oprava povrchu mís...</vt:lpstr>
      <vt:lpstr>'001c - Oprava povrchu mís...'!Názvy_tisku</vt:lpstr>
      <vt:lpstr>'Rekapitulace stavby'!Názvy_tisku</vt:lpstr>
      <vt:lpstr>'001c - Oprava povrchu mís...'!Oblast_tisku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DESKTOP-LR3EJNP\Sváťa</dc:creator>
  <cp:lastModifiedBy>Jindřiška Bittnerová</cp:lastModifiedBy>
  <dcterms:created xsi:type="dcterms:W3CDTF">2021-11-25T13:23:38Z</dcterms:created>
  <dcterms:modified xsi:type="dcterms:W3CDTF">2022-07-22T08:42:28Z</dcterms:modified>
</cp:coreProperties>
</file>