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cody-\iCloudDrive\"/>
    </mc:Choice>
  </mc:AlternateContent>
  <bookViews>
    <workbookView xWindow="0" yWindow="0" windowWidth="0" windowHeight="0"/>
  </bookViews>
  <sheets>
    <sheet name="Rekapitulace stavby" sheetId="1" r:id="rId1"/>
    <sheet name="SO101-D.01 - dešťová kana..." sheetId="2" r:id="rId2"/>
    <sheet name="SO101-D.02 - splašková ka..." sheetId="3" r:id="rId3"/>
    <sheet name="SO101-D.05 - veřejné osvě..." sheetId="4" r:id="rId4"/>
    <sheet name="SO101-D.100 - komunikace ..." sheetId="5" r:id="rId5"/>
    <sheet name="SO101-VRN - vedlejší rozp..." sheetId="6" r:id="rId6"/>
    <sheet name="Pokyny pro vyplnění" sheetId="7" r:id="rId7"/>
  </sheets>
  <definedNames>
    <definedName name="_xlnm.Print_Area" localSheetId="0">'Rekapitulace stavby'!$D$4:$AO$36,'Rekapitulace stavby'!$C$42:$AQ$60</definedName>
    <definedName name="_xlnm.Print_Titles" localSheetId="0">'Rekapitulace stavby'!$52:$52</definedName>
    <definedName name="_xlnm._FilterDatabase" localSheetId="1" hidden="1">'SO101-D.01 - dešťová kana...'!$C$97:$K$319</definedName>
    <definedName name="_xlnm.Print_Area" localSheetId="1">'SO101-D.01 - dešťová kana...'!$C$4:$J$39,'SO101-D.01 - dešťová kana...'!$C$45:$J$79,'SO101-D.01 - dešťová kana...'!$C$85:$K$319</definedName>
    <definedName name="_xlnm.Print_Titles" localSheetId="1">'SO101-D.01 - dešťová kana...'!$97:$97</definedName>
    <definedName name="_xlnm._FilterDatabase" localSheetId="2" hidden="1">'SO101-D.02 - splašková ka...'!$C$92:$K$177</definedName>
    <definedName name="_xlnm.Print_Area" localSheetId="2">'SO101-D.02 - splašková ka...'!$C$4:$J$39,'SO101-D.02 - splašková ka...'!$C$45:$J$74,'SO101-D.02 - splašková ka...'!$C$80:$K$177</definedName>
    <definedName name="_xlnm.Print_Titles" localSheetId="2">'SO101-D.02 - splašková ka...'!$92:$92</definedName>
    <definedName name="_xlnm._FilterDatabase" localSheetId="3" hidden="1">'SO101-D.05 - veřejné osvě...'!$C$82:$K$155</definedName>
    <definedName name="_xlnm.Print_Area" localSheetId="3">'SO101-D.05 - veřejné osvě...'!$C$4:$J$39,'SO101-D.05 - veřejné osvě...'!$C$45:$J$64,'SO101-D.05 - veřejné osvě...'!$C$70:$K$155</definedName>
    <definedName name="_xlnm.Print_Titles" localSheetId="3">'SO101-D.05 - veřejné osvě...'!$82:$82</definedName>
    <definedName name="_xlnm._FilterDatabase" localSheetId="4" hidden="1">'SO101-D.100 - komunikace ...'!$C$89:$K$457</definedName>
    <definedName name="_xlnm.Print_Area" localSheetId="4">'SO101-D.100 - komunikace ...'!$C$4:$J$39,'SO101-D.100 - komunikace ...'!$C$45:$J$71,'SO101-D.100 - komunikace ...'!$C$77:$K$457</definedName>
    <definedName name="_xlnm.Print_Titles" localSheetId="4">'SO101-D.100 - komunikace ...'!$89:$89</definedName>
    <definedName name="_xlnm._FilterDatabase" localSheetId="5" hidden="1">'SO101-VRN - vedlejší rozp...'!$C$81:$K$110</definedName>
    <definedName name="_xlnm.Print_Area" localSheetId="5">'SO101-VRN - vedlejší rozp...'!$C$4:$J$39,'SO101-VRN - vedlejší rozp...'!$C$45:$J$63,'SO101-VRN - vedlejší rozp...'!$C$69:$K$110</definedName>
    <definedName name="_xlnm.Print_Titles" localSheetId="5">'SO101-VRN - vedlejší rozp...'!$81:$81</definedName>
    <definedName name="_xlnm.Print_Area" localSheetId="6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6" l="1" r="J37"/>
  <c r="J36"/>
  <c i="1" r="AY59"/>
  <c i="6" r="J35"/>
  <c i="1" r="AX59"/>
  <c i="6" r="BI108"/>
  <c r="BH108"/>
  <c r="BG108"/>
  <c r="BF108"/>
  <c r="T108"/>
  <c r="R108"/>
  <c r="P108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BI87"/>
  <c r="BH87"/>
  <c r="BG87"/>
  <c r="BF87"/>
  <c r="T87"/>
  <c r="R87"/>
  <c r="P87"/>
  <c r="BI84"/>
  <c r="BH84"/>
  <c r="BG84"/>
  <c r="BF84"/>
  <c r="T84"/>
  <c r="R84"/>
  <c r="P84"/>
  <c r="J79"/>
  <c r="J78"/>
  <c r="F78"/>
  <c r="F76"/>
  <c r="E74"/>
  <c r="J55"/>
  <c r="J54"/>
  <c r="F54"/>
  <c r="F52"/>
  <c r="E50"/>
  <c r="J18"/>
  <c r="E18"/>
  <c r="F79"/>
  <c r="J17"/>
  <c r="J12"/>
  <c r="J76"/>
  <c r="E7"/>
  <c r="E72"/>
  <c i="5" r="J37"/>
  <c r="J36"/>
  <c i="1" r="AY58"/>
  <c i="5" r="J35"/>
  <c i="1" r="AX58"/>
  <c i="5" r="BI456"/>
  <c r="BH456"/>
  <c r="BG456"/>
  <c r="BF456"/>
  <c r="T456"/>
  <c r="R456"/>
  <c r="P456"/>
  <c r="BI454"/>
  <c r="BH454"/>
  <c r="BG454"/>
  <c r="BF454"/>
  <c r="T454"/>
  <c r="R454"/>
  <c r="P454"/>
  <c r="BI452"/>
  <c r="BH452"/>
  <c r="BG452"/>
  <c r="BF452"/>
  <c r="T452"/>
  <c r="R452"/>
  <c r="P452"/>
  <c r="BI448"/>
  <c r="BH448"/>
  <c r="BG448"/>
  <c r="BF448"/>
  <c r="T448"/>
  <c r="R448"/>
  <c r="P448"/>
  <c r="BI445"/>
  <c r="BH445"/>
  <c r="BG445"/>
  <c r="BF445"/>
  <c r="T445"/>
  <c r="R445"/>
  <c r="P445"/>
  <c r="BI441"/>
  <c r="BH441"/>
  <c r="BG441"/>
  <c r="BF441"/>
  <c r="T441"/>
  <c r="R441"/>
  <c r="P441"/>
  <c r="BI437"/>
  <c r="BH437"/>
  <c r="BG437"/>
  <c r="BF437"/>
  <c r="T437"/>
  <c r="R437"/>
  <c r="P437"/>
  <c r="BI433"/>
  <c r="BH433"/>
  <c r="BG433"/>
  <c r="BF433"/>
  <c r="T433"/>
  <c r="R433"/>
  <c r="P433"/>
  <c r="BI425"/>
  <c r="BH425"/>
  <c r="BG425"/>
  <c r="BF425"/>
  <c r="T425"/>
  <c r="R425"/>
  <c r="P425"/>
  <c r="BI420"/>
  <c r="BH420"/>
  <c r="BG420"/>
  <c r="BF420"/>
  <c r="T420"/>
  <c r="T419"/>
  <c r="R420"/>
  <c r="R419"/>
  <c r="P420"/>
  <c r="P419"/>
  <c r="BI416"/>
  <c r="BH416"/>
  <c r="BG416"/>
  <c r="BF416"/>
  <c r="T416"/>
  <c r="R416"/>
  <c r="P416"/>
  <c r="BI413"/>
  <c r="BH413"/>
  <c r="BG413"/>
  <c r="BF413"/>
  <c r="T413"/>
  <c r="R413"/>
  <c r="P413"/>
  <c r="BI409"/>
  <c r="BH409"/>
  <c r="BG409"/>
  <c r="BF409"/>
  <c r="T409"/>
  <c r="R409"/>
  <c r="P409"/>
  <c r="BI406"/>
  <c r="BH406"/>
  <c r="BG406"/>
  <c r="BF406"/>
  <c r="T406"/>
  <c r="R406"/>
  <c r="P406"/>
  <c r="BI401"/>
  <c r="BH401"/>
  <c r="BG401"/>
  <c r="BF401"/>
  <c r="T401"/>
  <c r="R401"/>
  <c r="P401"/>
  <c r="BI398"/>
  <c r="BH398"/>
  <c r="BG398"/>
  <c r="BF398"/>
  <c r="T398"/>
  <c r="R398"/>
  <c r="P398"/>
  <c r="BI395"/>
  <c r="BH395"/>
  <c r="BG395"/>
  <c r="BF395"/>
  <c r="T395"/>
  <c r="R395"/>
  <c r="P395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80"/>
  <c r="BH380"/>
  <c r="BG380"/>
  <c r="BF380"/>
  <c r="T380"/>
  <c r="R380"/>
  <c r="P380"/>
  <c r="BI376"/>
  <c r="BH376"/>
  <c r="BG376"/>
  <c r="BF376"/>
  <c r="T376"/>
  <c r="R376"/>
  <c r="P376"/>
  <c r="BI373"/>
  <c r="BH373"/>
  <c r="BG373"/>
  <c r="BF373"/>
  <c r="T373"/>
  <c r="R373"/>
  <c r="P373"/>
  <c r="BI370"/>
  <c r="BH370"/>
  <c r="BG370"/>
  <c r="BF370"/>
  <c r="T370"/>
  <c r="R370"/>
  <c r="P370"/>
  <c r="BI367"/>
  <c r="BH367"/>
  <c r="BG367"/>
  <c r="BF367"/>
  <c r="T367"/>
  <c r="R367"/>
  <c r="P367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6"/>
  <c r="BH336"/>
  <c r="BG336"/>
  <c r="BF336"/>
  <c r="T336"/>
  <c r="R336"/>
  <c r="P336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5"/>
  <c r="BH325"/>
  <c r="BG325"/>
  <c r="BF325"/>
  <c r="T325"/>
  <c r="R325"/>
  <c r="P325"/>
  <c r="BI323"/>
  <c r="BH323"/>
  <c r="BG323"/>
  <c r="BF323"/>
  <c r="T323"/>
  <c r="R323"/>
  <c r="P323"/>
  <c r="BI320"/>
  <c r="BH320"/>
  <c r="BG320"/>
  <c r="BF320"/>
  <c r="T320"/>
  <c r="R320"/>
  <c r="P320"/>
  <c r="BI318"/>
  <c r="BH318"/>
  <c r="BG318"/>
  <c r="BF318"/>
  <c r="T318"/>
  <c r="R318"/>
  <c r="P318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8"/>
  <c r="BH308"/>
  <c r="BG308"/>
  <c r="BF308"/>
  <c r="T308"/>
  <c r="R308"/>
  <c r="P308"/>
  <c r="BI306"/>
  <c r="BH306"/>
  <c r="BG306"/>
  <c r="BF306"/>
  <c r="T306"/>
  <c r="R306"/>
  <c r="P306"/>
  <c r="BI303"/>
  <c r="BH303"/>
  <c r="BG303"/>
  <c r="BF303"/>
  <c r="T303"/>
  <c r="R303"/>
  <c r="P303"/>
  <c r="BI298"/>
  <c r="BH298"/>
  <c r="BG298"/>
  <c r="BF298"/>
  <c r="T298"/>
  <c r="R298"/>
  <c r="P298"/>
  <c r="BI294"/>
  <c r="BH294"/>
  <c r="BG294"/>
  <c r="BF294"/>
  <c r="T294"/>
  <c r="R294"/>
  <c r="P294"/>
  <c r="BI289"/>
  <c r="BH289"/>
  <c r="BG289"/>
  <c r="BF289"/>
  <c r="T289"/>
  <c r="R289"/>
  <c r="P289"/>
  <c r="BI285"/>
  <c r="BH285"/>
  <c r="BG285"/>
  <c r="BF285"/>
  <c r="T285"/>
  <c r="R285"/>
  <c r="P285"/>
  <c r="BI281"/>
  <c r="BH281"/>
  <c r="BG281"/>
  <c r="BF281"/>
  <c r="T281"/>
  <c r="R281"/>
  <c r="P281"/>
  <c r="BI277"/>
  <c r="BH277"/>
  <c r="BG277"/>
  <c r="BF277"/>
  <c r="T277"/>
  <c r="R277"/>
  <c r="P277"/>
  <c r="BI271"/>
  <c r="BH271"/>
  <c r="BG271"/>
  <c r="BF271"/>
  <c r="T271"/>
  <c r="R271"/>
  <c r="P271"/>
  <c r="BI267"/>
  <c r="BH267"/>
  <c r="BG267"/>
  <c r="BF267"/>
  <c r="T267"/>
  <c r="R267"/>
  <c r="P267"/>
  <c r="BI263"/>
  <c r="BH263"/>
  <c r="BG263"/>
  <c r="BF263"/>
  <c r="T263"/>
  <c r="R263"/>
  <c r="P263"/>
  <c r="BI258"/>
  <c r="BH258"/>
  <c r="BG258"/>
  <c r="BF258"/>
  <c r="T258"/>
  <c r="R258"/>
  <c r="P258"/>
  <c r="BI254"/>
  <c r="BH254"/>
  <c r="BG254"/>
  <c r="BF254"/>
  <c r="T254"/>
  <c r="R254"/>
  <c r="P254"/>
  <c r="BI249"/>
  <c r="BH249"/>
  <c r="BG249"/>
  <c r="BF249"/>
  <c r="T249"/>
  <c r="R249"/>
  <c r="P249"/>
  <c r="BI243"/>
  <c r="BH243"/>
  <c r="BG243"/>
  <c r="BF243"/>
  <c r="T243"/>
  <c r="R243"/>
  <c r="P243"/>
  <c r="BI238"/>
  <c r="BH238"/>
  <c r="BG238"/>
  <c r="BF238"/>
  <c r="T238"/>
  <c r="R238"/>
  <c r="P238"/>
  <c r="BI234"/>
  <c r="BH234"/>
  <c r="BG234"/>
  <c r="BF234"/>
  <c r="T234"/>
  <c r="R234"/>
  <c r="P234"/>
  <c r="BI229"/>
  <c r="BH229"/>
  <c r="BG229"/>
  <c r="BF229"/>
  <c r="T229"/>
  <c r="R229"/>
  <c r="P229"/>
  <c r="BI213"/>
  <c r="BH213"/>
  <c r="BG213"/>
  <c r="BF213"/>
  <c r="T213"/>
  <c r="R213"/>
  <c r="P213"/>
  <c r="BI206"/>
  <c r="BH206"/>
  <c r="BG206"/>
  <c r="BF206"/>
  <c r="T206"/>
  <c r="R206"/>
  <c r="P206"/>
  <c r="BI202"/>
  <c r="BH202"/>
  <c r="BG202"/>
  <c r="BF202"/>
  <c r="T202"/>
  <c r="R202"/>
  <c r="P202"/>
  <c r="BI198"/>
  <c r="BH198"/>
  <c r="BG198"/>
  <c r="BF198"/>
  <c r="T198"/>
  <c r="R198"/>
  <c r="P198"/>
  <c r="BI195"/>
  <c r="BH195"/>
  <c r="BG195"/>
  <c r="BF195"/>
  <c r="T195"/>
  <c r="R195"/>
  <c r="P195"/>
  <c r="BI190"/>
  <c r="BH190"/>
  <c r="BG190"/>
  <c r="BF190"/>
  <c r="T190"/>
  <c r="R190"/>
  <c r="P190"/>
  <c r="BI186"/>
  <c r="BH186"/>
  <c r="BG186"/>
  <c r="BF186"/>
  <c r="T186"/>
  <c r="R186"/>
  <c r="P186"/>
  <c r="BI174"/>
  <c r="BH174"/>
  <c r="BG174"/>
  <c r="BF174"/>
  <c r="T174"/>
  <c r="R174"/>
  <c r="P174"/>
  <c r="BI169"/>
  <c r="BH169"/>
  <c r="BG169"/>
  <c r="BF169"/>
  <c r="T169"/>
  <c r="R169"/>
  <c r="P169"/>
  <c r="BI166"/>
  <c r="BH166"/>
  <c r="BG166"/>
  <c r="BF166"/>
  <c r="T166"/>
  <c r="R166"/>
  <c r="P166"/>
  <c r="BI162"/>
  <c r="BH162"/>
  <c r="BG162"/>
  <c r="BF162"/>
  <c r="T162"/>
  <c r="R162"/>
  <c r="P162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25"/>
  <c r="BH125"/>
  <c r="BG125"/>
  <c r="BF125"/>
  <c r="T125"/>
  <c r="R125"/>
  <c r="P125"/>
  <c r="BI122"/>
  <c r="BH122"/>
  <c r="BG122"/>
  <c r="BF122"/>
  <c r="T122"/>
  <c r="R122"/>
  <c r="P122"/>
  <c r="BI117"/>
  <c r="BH117"/>
  <c r="BG117"/>
  <c r="BF117"/>
  <c r="T117"/>
  <c r="R117"/>
  <c r="P117"/>
  <c r="BI114"/>
  <c r="BH114"/>
  <c r="BG114"/>
  <c r="BF114"/>
  <c r="T114"/>
  <c r="R114"/>
  <c r="P114"/>
  <c r="BI110"/>
  <c r="BH110"/>
  <c r="BG110"/>
  <c r="BF110"/>
  <c r="T110"/>
  <c r="R110"/>
  <c r="P110"/>
  <c r="BI106"/>
  <c r="BH106"/>
  <c r="BG106"/>
  <c r="BF106"/>
  <c r="T106"/>
  <c r="R106"/>
  <c r="P106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J87"/>
  <c r="J86"/>
  <c r="F86"/>
  <c r="F84"/>
  <c r="E82"/>
  <c r="J55"/>
  <c r="J54"/>
  <c r="F54"/>
  <c r="F52"/>
  <c r="E50"/>
  <c r="J18"/>
  <c r="E18"/>
  <c r="F55"/>
  <c r="J17"/>
  <c r="J12"/>
  <c r="J52"/>
  <c r="E7"/>
  <c r="E48"/>
  <c i="4" r="J37"/>
  <c r="J36"/>
  <c i="1" r="AY57"/>
  <c i="4" r="J35"/>
  <c i="1" r="AX57"/>
  <c i="4" r="BI154"/>
  <c r="BH154"/>
  <c r="BG154"/>
  <c r="BF154"/>
  <c r="T154"/>
  <c r="T153"/>
  <c r="R154"/>
  <c r="R153"/>
  <c r="P154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BI85"/>
  <c r="BH85"/>
  <c r="BG85"/>
  <c r="BF85"/>
  <c r="T85"/>
  <c r="R85"/>
  <c r="P85"/>
  <c r="J80"/>
  <c r="J79"/>
  <c r="F79"/>
  <c r="F77"/>
  <c r="E75"/>
  <c r="J55"/>
  <c r="J54"/>
  <c r="F54"/>
  <c r="F52"/>
  <c r="E50"/>
  <c r="J18"/>
  <c r="E18"/>
  <c r="F80"/>
  <c r="J17"/>
  <c r="J12"/>
  <c r="J52"/>
  <c r="E7"/>
  <c r="E73"/>
  <c i="3" r="J37"/>
  <c r="J36"/>
  <c i="1" r="AY56"/>
  <c i="3" r="J35"/>
  <c i="1" r="AX56"/>
  <c i="3"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T157"/>
  <c r="R158"/>
  <c r="R157"/>
  <c r="P158"/>
  <c r="P157"/>
  <c r="BI155"/>
  <c r="BH155"/>
  <c r="BG155"/>
  <c r="BF155"/>
  <c r="T155"/>
  <c r="T154"/>
  <c r="R155"/>
  <c r="R154"/>
  <c r="P155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T137"/>
  <c r="R138"/>
  <c r="R137"/>
  <c r="P138"/>
  <c r="P137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T129"/>
  <c r="R130"/>
  <c r="R129"/>
  <c r="P130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5"/>
  <c r="BH95"/>
  <c r="BG95"/>
  <c r="BF95"/>
  <c r="T95"/>
  <c r="T94"/>
  <c r="R95"/>
  <c r="R94"/>
  <c r="P95"/>
  <c r="P94"/>
  <c r="J90"/>
  <c r="J89"/>
  <c r="F89"/>
  <c r="F87"/>
  <c r="E85"/>
  <c r="J55"/>
  <c r="J54"/>
  <c r="F54"/>
  <c r="F52"/>
  <c r="E50"/>
  <c r="J18"/>
  <c r="E18"/>
  <c r="F90"/>
  <c r="J17"/>
  <c r="J12"/>
  <c r="J52"/>
  <c r="E7"/>
  <c r="E83"/>
  <c i="2" r="J37"/>
  <c r="J36"/>
  <c i="1" r="AY55"/>
  <c i="2" r="J35"/>
  <c i="1" r="AX55"/>
  <c i="2"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3"/>
  <c r="BH233"/>
  <c r="BG233"/>
  <c r="BF233"/>
  <c r="T233"/>
  <c r="R233"/>
  <c r="P233"/>
  <c r="BI231"/>
  <c r="BH231"/>
  <c r="BG231"/>
  <c r="BF231"/>
  <c r="T231"/>
  <c r="R231"/>
  <c r="P231"/>
  <c r="BI228"/>
  <c r="BH228"/>
  <c r="BG228"/>
  <c r="BF228"/>
  <c r="T228"/>
  <c r="T227"/>
  <c r="R228"/>
  <c r="R227"/>
  <c r="P228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T180"/>
  <c r="R181"/>
  <c r="R180"/>
  <c r="P181"/>
  <c r="P180"/>
  <c r="BI178"/>
  <c r="BH178"/>
  <c r="BG178"/>
  <c r="BF178"/>
  <c r="T178"/>
  <c r="T177"/>
  <c r="R178"/>
  <c r="R177"/>
  <c r="P178"/>
  <c r="P177"/>
  <c r="BI175"/>
  <c r="BH175"/>
  <c r="BG175"/>
  <c r="BF175"/>
  <c r="T175"/>
  <c r="T174"/>
  <c r="R175"/>
  <c r="R174"/>
  <c r="P175"/>
  <c r="P174"/>
  <c r="BI172"/>
  <c r="BH172"/>
  <c r="BG172"/>
  <c r="BF172"/>
  <c r="T172"/>
  <c r="T171"/>
  <c r="R172"/>
  <c r="R171"/>
  <c r="P172"/>
  <c r="P171"/>
  <c r="BI169"/>
  <c r="BH169"/>
  <c r="BG169"/>
  <c r="BF169"/>
  <c r="T169"/>
  <c r="T168"/>
  <c r="R169"/>
  <c r="R168"/>
  <c r="P169"/>
  <c r="P168"/>
  <c r="BI166"/>
  <c r="BH166"/>
  <c r="BG166"/>
  <c r="BF166"/>
  <c r="T166"/>
  <c r="T165"/>
  <c r="R166"/>
  <c r="R165"/>
  <c r="P166"/>
  <c r="P165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T157"/>
  <c r="R158"/>
  <c r="R157"/>
  <c r="P158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T112"/>
  <c r="R113"/>
  <c r="R112"/>
  <c r="P113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J95"/>
  <c r="J94"/>
  <c r="F94"/>
  <c r="F92"/>
  <c r="E90"/>
  <c r="J55"/>
  <c r="J54"/>
  <c r="F54"/>
  <c r="F52"/>
  <c r="E50"/>
  <c r="J18"/>
  <c r="E18"/>
  <c r="F95"/>
  <c r="J17"/>
  <c r="J12"/>
  <c r="J92"/>
  <c r="E7"/>
  <c r="E88"/>
  <c i="1" r="L50"/>
  <c r="AM50"/>
  <c r="AM49"/>
  <c r="L49"/>
  <c r="AM47"/>
  <c r="L47"/>
  <c r="L45"/>
  <c r="L44"/>
  <c i="2" r="BK302"/>
  <c r="J258"/>
  <c r="BK219"/>
  <c r="BK158"/>
  <c i="3" r="BK133"/>
  <c i="4" r="J93"/>
  <c i="5" r="J441"/>
  <c r="BK234"/>
  <c r="BK229"/>
  <c r="BK114"/>
  <c r="J345"/>
  <c i="6" r="J84"/>
  <c i="2" r="BK221"/>
  <c r="BK172"/>
  <c r="BK124"/>
  <c i="4" r="J151"/>
  <c r="BK115"/>
  <c i="5" r="J298"/>
  <c r="J409"/>
  <c r="BK102"/>
  <c r="J413"/>
  <c r="J373"/>
  <c i="2" r="BK314"/>
  <c r="J286"/>
  <c r="J242"/>
  <c r="J188"/>
  <c r="BK132"/>
  <c i="3" r="BK152"/>
  <c r="BK168"/>
  <c r="J158"/>
  <c i="4" r="BK130"/>
  <c i="5" r="BK454"/>
  <c r="BK406"/>
  <c r="J289"/>
  <c r="BK345"/>
  <c r="J155"/>
  <c i="2" r="J310"/>
  <c r="BK282"/>
  <c r="J244"/>
  <c r="BK186"/>
  <c r="J132"/>
  <c r="J104"/>
  <c i="4" r="J147"/>
  <c r="BK142"/>
  <c i="5" r="BK106"/>
  <c r="BK311"/>
  <c r="J448"/>
  <c r="BK386"/>
  <c i="6" r="J103"/>
  <c i="2" r="BK198"/>
  <c r="J151"/>
  <c r="BK122"/>
  <c i="3" r="J168"/>
  <c r="BK141"/>
  <c r="BK135"/>
  <c r="J98"/>
  <c r="BK150"/>
  <c i="4" r="BK126"/>
  <c r="BK111"/>
  <c i="5" r="J267"/>
  <c r="BK117"/>
  <c r="J386"/>
  <c r="BK186"/>
  <c r="J358"/>
  <c i="2" r="J314"/>
  <c r="J284"/>
  <c r="BK264"/>
  <c r="J225"/>
  <c r="J149"/>
  <c r="BK102"/>
  <c i="4" r="BK122"/>
  <c i="5" r="J313"/>
  <c r="BK349"/>
  <c r="BK258"/>
  <c r="J198"/>
  <c r="J166"/>
  <c i="2" r="BK306"/>
  <c r="BK266"/>
  <c r="J215"/>
  <c r="J139"/>
  <c i="3" r="BK143"/>
  <c r="BK138"/>
  <c r="BK118"/>
  <c i="4" r="BK149"/>
  <c i="2" r="BK298"/>
  <c r="J272"/>
  <c r="J240"/>
  <c r="BK188"/>
  <c r="J130"/>
  <c i="4" r="BK138"/>
  <c r="J149"/>
  <c i="5" r="BK323"/>
  <c r="J332"/>
  <c r="BK332"/>
  <c r="J285"/>
  <c r="J140"/>
  <c r="BK148"/>
  <c r="J148"/>
  <c i="2" r="BK238"/>
  <c r="BK192"/>
  <c r="BK135"/>
  <c i="4" r="BK151"/>
  <c r="J115"/>
  <c i="5" r="BK416"/>
  <c r="J389"/>
  <c r="BK144"/>
  <c r="BK413"/>
  <c r="J151"/>
  <c r="J416"/>
  <c i="6" r="BK96"/>
  <c i="2" r="BK304"/>
  <c r="BK280"/>
  <c r="BK246"/>
  <c r="J203"/>
  <c r="BK116"/>
  <c i="3" r="J133"/>
  <c r="J125"/>
  <c r="BK148"/>
  <c r="J155"/>
  <c i="4" r="BK87"/>
  <c i="5" r="J315"/>
  <c r="J356"/>
  <c r="BK281"/>
  <c r="BK364"/>
  <c r="J258"/>
  <c i="6" r="BK90"/>
  <c i="2" r="BK296"/>
  <c r="BK274"/>
  <c r="J252"/>
  <c r="J219"/>
  <c r="BK169"/>
  <c r="BK118"/>
  <c i="4" r="BK147"/>
  <c r="BK109"/>
  <c i="5" r="J336"/>
  <c r="J162"/>
  <c r="J456"/>
  <c r="J349"/>
  <c r="BK336"/>
  <c i="2" r="F36"/>
  <c i="4" r="BK97"/>
  <c i="5" r="J99"/>
  <c r="BK395"/>
  <c r="BK306"/>
  <c i="6" r="BK84"/>
  <c i="2" r="J290"/>
  <c r="BK260"/>
  <c r="J205"/>
  <c r="BK149"/>
  <c i="3" r="BK176"/>
  <c r="BK130"/>
  <c r="J95"/>
  <c r="BK172"/>
  <c i="4" r="J103"/>
  <c i="2" r="J308"/>
  <c r="BK262"/>
  <c r="J213"/>
  <c r="J166"/>
  <c r="J108"/>
  <c i="4" r="BK99"/>
  <c i="5" r="J277"/>
  <c r="J306"/>
  <c r="J195"/>
  <c r="BK303"/>
  <c i="2" r="BK252"/>
  <c r="J209"/>
  <c r="BK155"/>
  <c r="J34"/>
  <c i="6" r="J93"/>
  <c i="2" r="BK270"/>
  <c r="BK215"/>
  <c r="J163"/>
  <c r="J100"/>
  <c i="3" r="BK95"/>
  <c r="BK98"/>
  <c i="4" r="BK154"/>
  <c i="5" r="J352"/>
  <c r="J254"/>
  <c r="J420"/>
  <c r="J110"/>
  <c i="6" r="BK106"/>
  <c i="2" r="BK286"/>
  <c r="J248"/>
  <c r="J211"/>
  <c r="BK161"/>
  <c i="3" r="BK109"/>
  <c i="4" r="BK140"/>
  <c i="5" r="BK294"/>
  <c r="BK285"/>
  <c r="BK267"/>
  <c r="J125"/>
  <c r="J159"/>
  <c i="6" r="J106"/>
  <c i="2" r="J178"/>
  <c r="J137"/>
  <c r="BK100"/>
  <c i="3" r="BK113"/>
  <c r="J113"/>
  <c r="BK125"/>
  <c r="J130"/>
  <c i="4" r="J85"/>
  <c r="J130"/>
  <c i="5" r="BK370"/>
  <c r="BK271"/>
  <c r="J294"/>
  <c r="BK318"/>
  <c r="J323"/>
  <c r="BK243"/>
  <c i="6" r="BK100"/>
  <c i="2" r="BK288"/>
  <c r="J256"/>
  <c r="BK217"/>
  <c r="BK175"/>
  <c r="J128"/>
  <c i="4" r="J154"/>
  <c i="5" r="J437"/>
  <c r="J186"/>
  <c r="BK380"/>
  <c r="BK93"/>
  <c r="J106"/>
  <c i="6" r="J100"/>
  <c i="2" r="BK300"/>
  <c r="J250"/>
  <c r="J161"/>
  <c i="3" r="J172"/>
  <c r="J174"/>
  <c r="J141"/>
  <c r="BK146"/>
  <c i="4" r="BK95"/>
  <c i="2" r="J316"/>
  <c r="J282"/>
  <c r="J246"/>
  <c r="BK207"/>
  <c r="BK151"/>
  <c r="J102"/>
  <c i="4" r="J140"/>
  <c r="BK93"/>
  <c i="5" r="J425"/>
  <c r="J102"/>
  <c r="BK320"/>
  <c r="J383"/>
  <c r="J281"/>
  <c i="6" r="BK87"/>
  <c i="2" r="J217"/>
  <c r="BK163"/>
  <c r="BK104"/>
  <c i="4" r="BK144"/>
  <c r="J144"/>
  <c i="5" r="BK195"/>
  <c r="BK249"/>
  <c r="J234"/>
  <c r="BK452"/>
  <c r="J144"/>
  <c i="6" r="J96"/>
  <c i="2" r="BK294"/>
  <c r="BK258"/>
  <c r="BK209"/>
  <c r="J153"/>
  <c i="3" r="J104"/>
  <c r="J138"/>
  <c r="BK127"/>
  <c r="J135"/>
  <c i="4" r="BK134"/>
  <c i="5" r="J249"/>
  <c r="BK401"/>
  <c r="BK342"/>
  <c r="J406"/>
  <c i="2" r="J306"/>
  <c r="J278"/>
  <c r="J262"/>
  <c r="BK231"/>
  <c r="J192"/>
  <c r="BK139"/>
  <c r="J110"/>
  <c i="4" r="J113"/>
  <c r="BK85"/>
  <c i="5" r="J243"/>
  <c r="BK362"/>
  <c r="J238"/>
  <c r="BK367"/>
  <c r="J271"/>
  <c i="2" r="J221"/>
  <c r="BK190"/>
  <c r="J158"/>
  <c r="J118"/>
  <c i="3" r="BK115"/>
  <c r="BK161"/>
  <c r="J166"/>
  <c r="J143"/>
  <c r="BK166"/>
  <c i="4" r="J87"/>
  <c r="BK101"/>
  <c i="5" r="BK425"/>
  <c r="BK445"/>
  <c r="BK325"/>
  <c r="BK352"/>
  <c r="J392"/>
  <c i="6" r="J90"/>
  <c i="2" r="J298"/>
  <c r="J268"/>
  <c r="BK242"/>
  <c r="BK213"/>
  <c r="BK166"/>
  <c i="4" r="J122"/>
  <c i="5" r="BK409"/>
  <c r="BK96"/>
  <c r="BK99"/>
  <c r="J202"/>
  <c r="BK169"/>
  <c i="6" r="BK108"/>
  <c i="2" r="J296"/>
  <c r="BK240"/>
  <c r="BK194"/>
  <c r="J106"/>
  <c i="3" r="J106"/>
  <c r="J123"/>
  <c i="4" r="J142"/>
  <c r="J91"/>
  <c i="2" r="J312"/>
  <c r="J288"/>
  <c r="BK250"/>
  <c r="BK200"/>
  <c r="BK137"/>
  <c r="BK113"/>
  <c i="4" r="J89"/>
  <c r="J99"/>
  <c i="5" r="J174"/>
  <c r="J370"/>
  <c r="BK448"/>
  <c r="BK441"/>
  <c r="BK213"/>
  <c r="BK198"/>
  <c i="2" r="BK244"/>
  <c r="J200"/>
  <c r="J144"/>
  <c r="J113"/>
  <c i="4" r="J105"/>
  <c r="BK136"/>
  <c i="5" r="J330"/>
  <c r="J339"/>
  <c r="BK308"/>
  <c r="J229"/>
  <c r="BK360"/>
  <c r="BK174"/>
  <c r="BK313"/>
  <c i="2" r="J318"/>
  <c r="J276"/>
  <c r="J236"/>
  <c r="J172"/>
  <c r="BK106"/>
  <c i="3" r="BK120"/>
  <c r="J120"/>
  <c r="BK111"/>
  <c i="4" r="J128"/>
  <c r="J124"/>
  <c i="5" r="J320"/>
  <c r="BK437"/>
  <c r="J454"/>
  <c r="J362"/>
  <c i="6" r="J108"/>
  <c i="2" r="J292"/>
  <c r="J266"/>
  <c r="BK225"/>
  <c r="BK178"/>
  <c r="J126"/>
  <c i="4" r="J101"/>
  <c r="J97"/>
  <c i="5" r="BK376"/>
  <c r="J380"/>
  <c r="BK420"/>
  <c r="BK347"/>
  <c r="BK151"/>
  <c r="J445"/>
  <c r="J122"/>
  <c i="2" r="J207"/>
  <c r="J169"/>
  <c r="BK128"/>
  <c i="3" r="BK163"/>
  <c r="J176"/>
  <c r="J102"/>
  <c r="BK123"/>
  <c i="4" r="BK103"/>
  <c r="BK105"/>
  <c i="5" r="BK456"/>
  <c r="BK166"/>
  <c r="BK389"/>
  <c r="BK206"/>
  <c r="BK392"/>
  <c r="J308"/>
  <c i="6" r="BK103"/>
  <c i="2" r="J304"/>
  <c r="BK272"/>
  <c r="BK248"/>
  <c r="J190"/>
  <c r="BK120"/>
  <c i="4" r="BK128"/>
  <c r="BK91"/>
  <c i="5" r="J263"/>
  <c r="J213"/>
  <c r="J311"/>
  <c r="BK358"/>
  <c r="BK356"/>
  <c i="2" r="BK312"/>
  <c r="J274"/>
  <c r="BK228"/>
  <c r="BK130"/>
  <c i="3" r="J127"/>
  <c r="J100"/>
  <c r="J118"/>
  <c i="4" r="J138"/>
  <c i="2" r="BK236"/>
  <c r="J135"/>
  <c r="F37"/>
  <c r="BK276"/>
  <c r="BK233"/>
  <c r="J194"/>
  <c r="BK144"/>
  <c r="F34"/>
  <c i="5" r="BK277"/>
  <c r="BK162"/>
  <c i="2" r="BK310"/>
  <c r="BK290"/>
  <c r="J254"/>
  <c r="BK196"/>
  <c r="BK146"/>
  <c i="3" r="J161"/>
  <c r="J152"/>
  <c r="BK174"/>
  <c r="J170"/>
  <c i="4" r="J109"/>
  <c r="J118"/>
  <c i="5" r="BK159"/>
  <c r="J328"/>
  <c r="BK140"/>
  <c r="BK238"/>
  <c i="1" r="AS54"/>
  <c i="2" r="BK256"/>
  <c r="J198"/>
  <c r="J146"/>
  <c i="4" r="J132"/>
  <c r="BK120"/>
  <c i="5" r="J433"/>
  <c r="J347"/>
  <c r="J190"/>
  <c r="BK383"/>
  <c r="BK254"/>
  <c r="BK202"/>
  <c i="2" r="BK211"/>
  <c r="J186"/>
  <c r="BK141"/>
  <c r="BK108"/>
  <c i="3" r="J146"/>
  <c r="J111"/>
  <c r="BK170"/>
  <c r="BK100"/>
  <c r="BK106"/>
  <c i="4" r="J107"/>
  <c r="BK89"/>
  <c i="5" r="BK328"/>
  <c r="BK330"/>
  <c r="BK155"/>
  <c r="J169"/>
  <c r="J206"/>
  <c r="BK190"/>
  <c i="2" r="BK308"/>
  <c r="BK278"/>
  <c r="J233"/>
  <c r="J196"/>
  <c r="J141"/>
  <c r="BK110"/>
  <c i="4" r="BK118"/>
  <c r="J95"/>
  <c i="5" r="J395"/>
  <c r="BK315"/>
  <c r="J401"/>
  <c r="J398"/>
  <c i="6" r="BK93"/>
  <c i="2" r="J280"/>
  <c r="BK254"/>
  <c r="J184"/>
  <c r="J124"/>
  <c i="3" r="J150"/>
  <c r="BK104"/>
  <c r="BK158"/>
  <c r="J163"/>
  <c i="4" r="BK132"/>
  <c i="2" r="J294"/>
  <c r="BK268"/>
  <c r="J228"/>
  <c r="BK181"/>
  <c r="J122"/>
  <c i="4" r="BK107"/>
  <c r="BK113"/>
  <c i="5" r="BK373"/>
  <c r="J364"/>
  <c r="J114"/>
  <c r="J367"/>
  <c r="J93"/>
  <c i="6" r="J87"/>
  <c i="2" r="J231"/>
  <c r="BK184"/>
  <c r="J120"/>
  <c i="4" r="J111"/>
  <c r="J136"/>
  <c i="5" r="J452"/>
  <c r="J117"/>
  <c r="BK354"/>
  <c r="J325"/>
  <c r="J360"/>
  <c r="J318"/>
  <c i="2" r="J300"/>
  <c r="J264"/>
  <c r="J223"/>
  <c r="J181"/>
  <c r="BK126"/>
  <c i="3" r="BK102"/>
  <c r="BK155"/>
  <c r="J109"/>
  <c i="4" r="J120"/>
  <c i="5" r="BK398"/>
  <c r="BK110"/>
  <c r="BK122"/>
  <c r="BK339"/>
  <c r="BK289"/>
  <c i="2" r="J302"/>
  <c r="J270"/>
  <c r="J238"/>
  <c r="BK205"/>
  <c r="BK153"/>
  <c r="F35"/>
  <c i="5" r="J376"/>
  <c r="J96"/>
  <c r="BK433"/>
  <c r="BK125"/>
  <c i="2" r="BK316"/>
  <c r="BK292"/>
  <c r="J260"/>
  <c r="BK203"/>
  <c r="J155"/>
  <c i="4" r="J134"/>
  <c r="J126"/>
  <c i="5" r="J342"/>
  <c r="J303"/>
  <c r="J354"/>
  <c r="BK263"/>
  <c r="BK298"/>
  <c i="2" r="BK318"/>
  <c r="BK284"/>
  <c r="BK223"/>
  <c r="J175"/>
  <c r="J116"/>
  <c i="3" r="J148"/>
  <c r="J115"/>
  <c i="4" r="BK124"/>
  <c i="2" l="1" r="P99"/>
  <c r="P115"/>
  <c r="T134"/>
  <c r="T143"/>
  <c r="BK160"/>
  <c r="J160"/>
  <c r="J67"/>
  <c r="P235"/>
  <c i="5" r="BK92"/>
  <c r="P205"/>
  <c i="2" r="T148"/>
  <c r="BK183"/>
  <c r="J183"/>
  <c r="J74"/>
  <c r="T183"/>
  <c r="R202"/>
  <c r="BK230"/>
  <c r="J230"/>
  <c r="J77"/>
  <c r="T230"/>
  <c i="3" r="R97"/>
  <c r="P117"/>
  <c r="T122"/>
  <c r="BK132"/>
  <c r="J132"/>
  <c r="J66"/>
  <c r="P145"/>
  <c r="P160"/>
  <c r="R165"/>
  <c i="4" r="BK84"/>
  <c r="J84"/>
  <c r="J60"/>
  <c r="P117"/>
  <c r="T146"/>
  <c i="2" r="BK115"/>
  <c r="J115"/>
  <c r="J62"/>
  <c r="P134"/>
  <c r="P143"/>
  <c r="P148"/>
  <c r="R160"/>
  <c r="R183"/>
  <c r="P202"/>
  <c r="R230"/>
  <c i="3" r="BK97"/>
  <c r="J97"/>
  <c r="J61"/>
  <c r="R108"/>
  <c r="T117"/>
  <c r="R140"/>
  <c r="R160"/>
  <c i="4" r="T84"/>
  <c r="BK146"/>
  <c r="J146"/>
  <c r="J62"/>
  <c i="5" r="R92"/>
  <c r="T205"/>
  <c r="R341"/>
  <c r="BK424"/>
  <c r="J424"/>
  <c r="J69"/>
  <c r="T451"/>
  <c i="2" r="R99"/>
  <c r="R115"/>
  <c r="BK143"/>
  <c r="J143"/>
  <c r="J64"/>
  <c r="R148"/>
  <c r="T160"/>
  <c r="P183"/>
  <c r="BK202"/>
  <c r="J202"/>
  <c r="J75"/>
  <c r="T202"/>
  <c r="P230"/>
  <c i="3" r="T97"/>
  <c r="BK117"/>
  <c r="J117"/>
  <c r="J63"/>
  <c r="R122"/>
  <c r="T132"/>
  <c r="P140"/>
  <c r="T145"/>
  <c r="P165"/>
  <c i="4" r="R84"/>
  <c r="R146"/>
  <c i="5" r="P92"/>
  <c r="P185"/>
  <c r="T185"/>
  <c r="R302"/>
  <c r="T302"/>
  <c r="BK405"/>
  <c r="J405"/>
  <c r="J66"/>
  <c r="P451"/>
  <c i="2" r="T99"/>
  <c r="T115"/>
  <c r="R134"/>
  <c r="R143"/>
  <c r="P160"/>
  <c r="BK235"/>
  <c r="J235"/>
  <c r="J78"/>
  <c i="3" r="P97"/>
  <c r="T108"/>
  <c r="P122"/>
  <c r="P132"/>
  <c r="T140"/>
  <c r="T160"/>
  <c i="4" r="R117"/>
  <c i="5" r="T92"/>
  <c r="R205"/>
  <c r="BK341"/>
  <c r="J341"/>
  <c r="J65"/>
  <c r="P405"/>
  <c r="R424"/>
  <c r="R423"/>
  <c r="R451"/>
  <c i="6" r="R86"/>
  <c i="2" r="BK134"/>
  <c r="J134"/>
  <c r="J63"/>
  <c r="R235"/>
  <c i="3" r="P108"/>
  <c r="BK122"/>
  <c r="J122"/>
  <c r="J64"/>
  <c r="BK145"/>
  <c r="J145"/>
  <c r="J69"/>
  <c r="T165"/>
  <c i="4" r="P84"/>
  <c r="T117"/>
  <c i="5" r="BK205"/>
  <c r="J205"/>
  <c r="J63"/>
  <c r="P302"/>
  <c r="T341"/>
  <c r="T405"/>
  <c r="P424"/>
  <c r="P423"/>
  <c r="BK451"/>
  <c r="J451"/>
  <c r="J70"/>
  <c i="6" r="T86"/>
  <c i="2" r="BK99"/>
  <c r="BK148"/>
  <c r="J148"/>
  <c r="J65"/>
  <c r="T235"/>
  <c i="3" r="BK108"/>
  <c r="J108"/>
  <c r="J62"/>
  <c r="R117"/>
  <c r="R132"/>
  <c r="BK140"/>
  <c r="J140"/>
  <c r="J68"/>
  <c r="R145"/>
  <c r="BK160"/>
  <c r="J160"/>
  <c r="J72"/>
  <c r="BK165"/>
  <c r="J165"/>
  <c r="J73"/>
  <c i="4" r="BK117"/>
  <c r="J117"/>
  <c r="J61"/>
  <c r="P146"/>
  <c i="5" r="BK185"/>
  <c r="J185"/>
  <c r="J62"/>
  <c r="R185"/>
  <c r="BK302"/>
  <c r="J302"/>
  <c r="J64"/>
  <c r="P341"/>
  <c r="R405"/>
  <c r="T424"/>
  <c r="T423"/>
  <c i="6" r="BK86"/>
  <c r="J86"/>
  <c r="J61"/>
  <c r="P86"/>
  <c r="P83"/>
  <c r="P82"/>
  <c i="1" r="AU59"/>
  <c i="6" r="BK99"/>
  <c r="J99"/>
  <c r="J62"/>
  <c r="P99"/>
  <c r="R99"/>
  <c r="T99"/>
  <c i="2" r="BK177"/>
  <c r="J177"/>
  <c r="J72"/>
  <c i="3" r="BK94"/>
  <c i="2" r="BK168"/>
  <c r="J168"/>
  <c r="J69"/>
  <c r="BK227"/>
  <c r="J227"/>
  <c r="J76"/>
  <c i="6" r="BK83"/>
  <c r="J83"/>
  <c r="J60"/>
  <c i="5" r="BK419"/>
  <c r="J419"/>
  <c r="J67"/>
  <c i="2" r="BK157"/>
  <c r="J157"/>
  <c r="J66"/>
  <c r="BK174"/>
  <c r="J174"/>
  <c r="J71"/>
  <c i="3" r="BK154"/>
  <c r="J154"/>
  <c r="J70"/>
  <c i="4" r="BK153"/>
  <c r="J153"/>
  <c r="J63"/>
  <c i="3" r="BK137"/>
  <c r="J137"/>
  <c r="J67"/>
  <c r="BK157"/>
  <c r="J157"/>
  <c r="J71"/>
  <c i="2" r="BK112"/>
  <c r="J112"/>
  <c r="J61"/>
  <c r="BK165"/>
  <c r="J165"/>
  <c r="J68"/>
  <c r="BK171"/>
  <c r="J171"/>
  <c r="J70"/>
  <c r="BK180"/>
  <c r="J180"/>
  <c r="J73"/>
  <c i="3" r="BK129"/>
  <c r="J129"/>
  <c r="J65"/>
  <c i="5" r="BK423"/>
  <c r="J423"/>
  <c r="J68"/>
  <c i="6" r="J52"/>
  <c r="BE90"/>
  <c r="BE100"/>
  <c r="BE108"/>
  <c r="E48"/>
  <c r="BE84"/>
  <c r="BE87"/>
  <c r="BE93"/>
  <c r="BE96"/>
  <c i="5" r="J92"/>
  <c r="J61"/>
  <c i="6" r="F55"/>
  <c r="BE103"/>
  <c r="BE106"/>
  <c i="5" r="F87"/>
  <c r="BE99"/>
  <c r="BE238"/>
  <c r="BE243"/>
  <c r="BE271"/>
  <c r="BE277"/>
  <c r="BE285"/>
  <c r="BE254"/>
  <c r="BE320"/>
  <c r="BE323"/>
  <c r="BE332"/>
  <c r="BE352"/>
  <c r="E80"/>
  <c r="BE190"/>
  <c r="BE195"/>
  <c r="BE198"/>
  <c r="BE202"/>
  <c r="BE234"/>
  <c r="BE289"/>
  <c r="BE342"/>
  <c r="BE347"/>
  <c r="BE373"/>
  <c r="BE376"/>
  <c r="BE380"/>
  <c r="BE386"/>
  <c r="BE389"/>
  <c r="BE445"/>
  <c r="BE452"/>
  <c r="BE456"/>
  <c i="4" r="BK83"/>
  <c r="J83"/>
  <c r="J59"/>
  <c i="5" r="J84"/>
  <c r="BE102"/>
  <c r="BE345"/>
  <c r="BE349"/>
  <c r="BE159"/>
  <c r="BE162"/>
  <c r="BE166"/>
  <c r="BE174"/>
  <c r="BE306"/>
  <c r="BE313"/>
  <c r="BE315"/>
  <c r="BE367"/>
  <c r="BE370"/>
  <c r="BE383"/>
  <c r="BE401"/>
  <c r="BE416"/>
  <c r="BE425"/>
  <c r="BE433"/>
  <c r="BE117"/>
  <c r="BE148"/>
  <c r="BE151"/>
  <c r="BE206"/>
  <c r="BE213"/>
  <c r="BE249"/>
  <c r="BE298"/>
  <c r="BE303"/>
  <c r="BE318"/>
  <c r="BE330"/>
  <c r="BE336"/>
  <c r="BE339"/>
  <c r="BE356"/>
  <c r="BE358"/>
  <c r="BE360"/>
  <c r="BE398"/>
  <c r="BE93"/>
  <c r="BE96"/>
  <c r="BE106"/>
  <c r="BE122"/>
  <c r="BE125"/>
  <c r="BE140"/>
  <c r="BE186"/>
  <c r="BE229"/>
  <c r="BE258"/>
  <c r="BE263"/>
  <c r="BE267"/>
  <c r="BE281"/>
  <c r="BE294"/>
  <c r="BE325"/>
  <c r="BE328"/>
  <c r="BE409"/>
  <c r="BE420"/>
  <c r="BE437"/>
  <c r="BE441"/>
  <c r="BE454"/>
  <c r="BE110"/>
  <c r="BE114"/>
  <c r="BE144"/>
  <c r="BE155"/>
  <c r="BE169"/>
  <c r="BE308"/>
  <c r="BE311"/>
  <c r="BE354"/>
  <c r="BE362"/>
  <c r="BE364"/>
  <c r="BE392"/>
  <c r="BE395"/>
  <c r="BE406"/>
  <c r="BE413"/>
  <c r="BE448"/>
  <c i="4" r="BE101"/>
  <c r="BE105"/>
  <c r="BE113"/>
  <c r="BE122"/>
  <c r="BE132"/>
  <c r="BE138"/>
  <c r="BE147"/>
  <c r="J77"/>
  <c r="BE142"/>
  <c r="BE85"/>
  <c r="BE93"/>
  <c r="BE99"/>
  <c r="BE107"/>
  <c r="BE126"/>
  <c r="BE144"/>
  <c r="BE109"/>
  <c r="BE124"/>
  <c r="BE130"/>
  <c r="BE140"/>
  <c i="3" r="J94"/>
  <c r="J60"/>
  <c i="4" r="E48"/>
  <c r="BE89"/>
  <c r="BE103"/>
  <c r="BE134"/>
  <c r="BE154"/>
  <c r="F55"/>
  <c r="BE97"/>
  <c r="BE111"/>
  <c r="BE115"/>
  <c r="BE136"/>
  <c r="BE91"/>
  <c r="BE95"/>
  <c r="BE128"/>
  <c r="BE149"/>
  <c r="BE151"/>
  <c r="BE87"/>
  <c r="BE118"/>
  <c r="BE120"/>
  <c i="3" r="J87"/>
  <c r="BE141"/>
  <c r="BE143"/>
  <c r="BE109"/>
  <c r="BE115"/>
  <c r="BE123"/>
  <c r="BE148"/>
  <c r="BE161"/>
  <c r="BE163"/>
  <c r="BE166"/>
  <c r="BE168"/>
  <c r="BE170"/>
  <c r="E48"/>
  <c r="F55"/>
  <c r="BE102"/>
  <c r="BE104"/>
  <c r="BE106"/>
  <c r="BE130"/>
  <c r="BE133"/>
  <c r="BE135"/>
  <c r="BE138"/>
  <c r="BE150"/>
  <c r="BE118"/>
  <c r="BE125"/>
  <c r="BE127"/>
  <c r="BE146"/>
  <c r="BE172"/>
  <c r="BE174"/>
  <c r="BE176"/>
  <c i="2" r="J99"/>
  <c r="J60"/>
  <c i="3" r="BE95"/>
  <c r="BE100"/>
  <c r="BE111"/>
  <c r="BE158"/>
  <c r="BE98"/>
  <c r="BE113"/>
  <c r="BE120"/>
  <c r="BE152"/>
  <c r="BE155"/>
  <c i="1" r="AW55"/>
  <c r="BA55"/>
  <c r="BC55"/>
  <c r="BB55"/>
  <c i="2" r="E48"/>
  <c r="J52"/>
  <c r="F55"/>
  <c r="BE100"/>
  <c r="BE102"/>
  <c r="BE104"/>
  <c r="BE106"/>
  <c r="BE108"/>
  <c r="BE110"/>
  <c r="BE113"/>
  <c r="BE116"/>
  <c r="BE118"/>
  <c r="BE120"/>
  <c r="BE122"/>
  <c r="BE124"/>
  <c r="BE126"/>
  <c r="BE128"/>
  <c r="BE130"/>
  <c r="BE132"/>
  <c r="BE135"/>
  <c r="BE137"/>
  <c r="BE139"/>
  <c r="BE141"/>
  <c r="BE144"/>
  <c r="BE146"/>
  <c r="BE149"/>
  <c r="BE151"/>
  <c r="BE153"/>
  <c r="BE155"/>
  <c r="BE158"/>
  <c r="BE161"/>
  <c r="BE163"/>
  <c r="BE166"/>
  <c r="BE169"/>
  <c r="BE172"/>
  <c r="BE175"/>
  <c r="BE178"/>
  <c r="BE181"/>
  <c r="BE184"/>
  <c r="BE186"/>
  <c r="BE188"/>
  <c r="BE190"/>
  <c r="BE192"/>
  <c r="BE194"/>
  <c r="BE196"/>
  <c r="BE198"/>
  <c r="BE200"/>
  <c r="BE203"/>
  <c r="BE205"/>
  <c r="BE207"/>
  <c r="BE209"/>
  <c r="BE211"/>
  <c r="BE213"/>
  <c r="BE215"/>
  <c r="BE217"/>
  <c r="BE219"/>
  <c r="BE221"/>
  <c r="BE223"/>
  <c r="BE225"/>
  <c r="BE228"/>
  <c r="BE231"/>
  <c r="BE233"/>
  <c r="BE236"/>
  <c r="BE238"/>
  <c r="BE240"/>
  <c r="BE242"/>
  <c r="BE244"/>
  <c r="BE246"/>
  <c r="BE248"/>
  <c r="BE250"/>
  <c r="BE252"/>
  <c r="BE254"/>
  <c r="BE256"/>
  <c r="BE258"/>
  <c r="BE260"/>
  <c r="BE262"/>
  <c r="BE264"/>
  <c r="BE266"/>
  <c r="BE268"/>
  <c r="BE270"/>
  <c r="BE272"/>
  <c r="BE274"/>
  <c r="BE276"/>
  <c r="BE278"/>
  <c r="BE280"/>
  <c r="BE282"/>
  <c r="BE284"/>
  <c r="BE286"/>
  <c r="BE288"/>
  <c r="BE290"/>
  <c r="BE292"/>
  <c r="BE294"/>
  <c r="BE296"/>
  <c r="BE298"/>
  <c r="BE300"/>
  <c r="BE302"/>
  <c r="BE304"/>
  <c r="BE306"/>
  <c r="BE308"/>
  <c r="BE310"/>
  <c r="BE312"/>
  <c r="BE314"/>
  <c r="BE316"/>
  <c r="BE318"/>
  <c i="1" r="BD55"/>
  <c i="5" r="F34"/>
  <c i="1" r="BA58"/>
  <c i="3" r="J34"/>
  <c i="1" r="AW56"/>
  <c i="6" r="F34"/>
  <c i="1" r="BA59"/>
  <c i="4" r="F36"/>
  <c i="1" r="BC57"/>
  <c i="5" r="F35"/>
  <c i="1" r="BB58"/>
  <c i="4" r="J34"/>
  <c i="1" r="AW57"/>
  <c i="6" r="F37"/>
  <c i="1" r="BD59"/>
  <c i="6" r="J34"/>
  <c i="1" r="AW59"/>
  <c i="5" r="F36"/>
  <c i="1" r="BC58"/>
  <c i="3" r="F37"/>
  <c i="1" r="BD56"/>
  <c i="6" r="F35"/>
  <c i="1" r="BB59"/>
  <c i="6" r="F36"/>
  <c i="1" r="BC59"/>
  <c i="5" r="J34"/>
  <c i="1" r="AW58"/>
  <c i="4" r="F34"/>
  <c i="1" r="BA57"/>
  <c i="4" r="F35"/>
  <c i="1" r="BB57"/>
  <c i="4" r="F37"/>
  <c i="1" r="BD57"/>
  <c i="5" r="F37"/>
  <c i="1" r="BD58"/>
  <c i="3" r="F36"/>
  <c i="1" r="BC56"/>
  <c i="3" r="F35"/>
  <c i="1" r="BB56"/>
  <c i="3" r="F34"/>
  <c i="1" r="BA56"/>
  <c i="6" l="1" r="T83"/>
  <c r="T82"/>
  <c i="3" r="P93"/>
  <c i="1" r="AU56"/>
  <c i="6" r="R83"/>
  <c r="R82"/>
  <c i="4" r="P83"/>
  <c i="1" r="AU57"/>
  <c i="5" r="P91"/>
  <c r="P90"/>
  <c i="1" r="AU58"/>
  <c i="2" r="R98"/>
  <c i="3" r="R93"/>
  <c i="5" r="T91"/>
  <c r="T90"/>
  <c i="3" r="T93"/>
  <c i="2" r="BK98"/>
  <c r="J98"/>
  <c r="J59"/>
  <c i="5" r="R91"/>
  <c r="R90"/>
  <c r="BK91"/>
  <c r="J91"/>
  <c r="J60"/>
  <c i="3" r="BK93"/>
  <c r="J93"/>
  <c r="J59"/>
  <c i="2" r="T98"/>
  <c i="4" r="R83"/>
  <c r="T83"/>
  <c i="2" r="P98"/>
  <c i="1" r="AU55"/>
  <c i="6" r="BK82"/>
  <c r="J82"/>
  <c r="J59"/>
  <c i="1" r="BC54"/>
  <c r="W32"/>
  <c r="BB54"/>
  <c r="W31"/>
  <c i="5" r="F33"/>
  <c i="1" r="AZ58"/>
  <c i="2" r="F33"/>
  <c i="1" r="AZ55"/>
  <c i="3" r="J33"/>
  <c i="1" r="AV56"/>
  <c r="AT56"/>
  <c i="5" r="J33"/>
  <c i="1" r="AV58"/>
  <c r="AT58"/>
  <c r="BA54"/>
  <c r="W30"/>
  <c i="2" r="J33"/>
  <c i="1" r="AV55"/>
  <c r="AT55"/>
  <c i="6" r="F33"/>
  <c i="1" r="AZ59"/>
  <c i="3" r="F33"/>
  <c i="1" r="AZ56"/>
  <c i="4" r="J30"/>
  <c i="1" r="AG57"/>
  <c i="4" r="J33"/>
  <c i="1" r="AV57"/>
  <c r="AT57"/>
  <c i="6" r="J33"/>
  <c i="1" r="AV59"/>
  <c r="AT59"/>
  <c i="4" r="F33"/>
  <c i="1" r="AZ57"/>
  <c r="BD54"/>
  <c r="W33"/>
  <c i="5" l="1" r="BK90"/>
  <c r="J90"/>
  <c r="J59"/>
  <c i="1" r="AN57"/>
  <c i="4" r="J39"/>
  <c i="1" r="AU54"/>
  <c i="3" r="J30"/>
  <c i="1" r="AG56"/>
  <c r="AY54"/>
  <c i="2" r="J30"/>
  <c i="1" r="AG55"/>
  <c r="AX54"/>
  <c i="6" r="J30"/>
  <c i="1" r="AG59"/>
  <c r="AZ54"/>
  <c r="W29"/>
  <c r="AW54"/>
  <c r="AK30"/>
  <c i="3" l="1" r="J39"/>
  <c i="6" r="J39"/>
  <c i="2" r="J39"/>
  <c i="1" r="AN56"/>
  <c r="AN55"/>
  <c r="AN59"/>
  <c i="5" r="J30"/>
  <c i="1" r="AG58"/>
  <c r="AN58"/>
  <c r="AV54"/>
  <c r="AK29"/>
  <c i="5" l="1" r="J39"/>
  <c i="1" r="AG54"/>
  <c r="AK26"/>
  <c r="AT54"/>
  <c r="AN54"/>
  <c l="1"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<sst xmlns="http://schemas.openxmlformats.org/spreadsheetml/2006/main">
  <si>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</si>
  <si>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</si>
  <si>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</si>
  <si>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</si>
  <si>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</si>
  <si>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{a29513e1-d835-4c12-902d-6510d522e14d}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</si>
  <si>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</si>
  <si>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</si>
  <si>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</si>
  <si>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</si>
  <si>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</si>
  <si>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</si>
  <si>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</si>
  <si>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</si>
  <si>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200702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</si>
  <si>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</si>
  <si>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</si>
  <si>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Obytná zóna Včelnice</t>
  </si>
  <si>
    <t>KSO:</t>
  </si>
  <si>
    <t/>
  </si>
  <si>
    <t>CC-CZ:</t>
  </si>
  <si>
    <t>Místo:</t>
  </si>
  <si>
    <t>Chodová Planá</t>
  </si>
  <si>
    <t>Datum:</t>
  </si>
  <si>
    <t>8. 3. 2023</t>
  </si>
  <si>
    <t>Zadavatel:</t>
  </si>
  <si>
    <t>IČ:</t>
  </si>
  <si>
    <t>Městys Chodová Planá</t>
  </si>
  <si>
    <t>DIČ:</t>
  </si>
  <si>
    <t>Uchazeč:</t>
  </si>
  <si>
    <t>Vyplň údaj</t>
  </si>
  <si>
    <t>Projektant:</t>
  </si>
  <si>
    <t>64825663</t>
  </si>
  <si>
    <t>S P I R A L spol. s r. o.</t>
  </si>
  <si>
    <t>CZ64825663</t>
  </si>
  <si>
    <t>True</t>
  </si>
  <si>
    <t>Zpracovatel:</t>
  </si>
  <si>
    <t>Milan Hájek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</si>
  <si>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</si>
  <si>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</si>
  <si>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</si>
  <si>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</si>
  <si>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</si>
  <si>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</si>
  <si>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</si>
  <si>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</si>
  <si>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</si>
  <si>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</si>
  <si>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</si>
  <si>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</si>
  <si>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</si>
  <si>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</si>
  <si>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</si>
  <si>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</si>
  <si>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</si>
  <si>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</si>
  <si>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</si>
  <si>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</si>
  <si>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</si>
  <si>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</si>
  <si>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</si>
  <si>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</si>
  <si>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</si>
  <si>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</si>
  <si>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</si>
  <si>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</si>
  <si>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</si>
  <si>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</si>
  <si>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</si>
  <si>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</si>
  <si>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</si>
  <si>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</si>
  <si>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</si>
  <si>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</si>
  <si>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</si>
  <si>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</si>
  <si>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</si>
  <si>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</si>
  <si>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</si>
  <si>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SO101-D.01</t>
  </si>
  <si>
    <t>dešťová kanalizace</t>
  </si>
  <si>
    <t>STA</t>
  </si>
  <si>
    <t>1</t>
  </si>
  <si>
    <t>{e198180f-616a-4708-84b7-60273e6e00a6}</t>
  </si>
  <si>
    <t>2</t>
  </si>
  <si>
    <t>SO101-D.02</t>
  </si>
  <si>
    <t>splašková kanalizace</t>
  </si>
  <si>
    <t>{577118d7-d5c8-4e57-9f43-12681645656c}</t>
  </si>
  <si>
    <t>SO101-D.05</t>
  </si>
  <si>
    <t>veřejné osvětlení</t>
  </si>
  <si>
    <t>{5df83dce-d415-4814-9496-0dcfd100cf37}</t>
  </si>
  <si>
    <t>SO101-D.100</t>
  </si>
  <si>
    <t>komunikace a zpevněné plochy</t>
  </si>
  <si>
    <t>{7551a935-27bb-4fe9-950a-00608f9caf79}</t>
  </si>
  <si>
    <t>SO101-VRN</t>
  </si>
  <si>
    <t>vedlejší rozpočtové náklady</t>
  </si>
  <si>
    <t>{408c3c01-e597-4ac5-8f3d-3c2f63e1f867}</t>
  </si>
  <si>
    <t>KRYCÍ LIST SOUPISU PRACÍ</t>
  </si>
  <si>
    <t>Objekt:</t>
  </si>
  <si>
    <t>SO101-D.01 - dešťová kanalizace</t>
  </si>
  <si>
    <t>ing. Jaroslav Krystyník</t>
  </si>
  <si>
    <t>REKAPITULACE ČLENĚNÍ SOUPISU PRACÍ</t>
  </si>
  <si>
    <t>Kód dílu - Popis</t>
  </si>
  <si>
    <t>Cena celkem [CZK]</t>
  </si>
  <si>
    <t>-1</t>
  </si>
  <si>
    <t>11 - Přípravné a přidružené práce</t>
  </si>
  <si>
    <t>12 - Odkopávky a prokopávky</t>
  </si>
  <si>
    <t>13 - Hloubené vykopávky</t>
  </si>
  <si>
    <t>15 - Roubení</t>
  </si>
  <si>
    <t>16 - Přemístění výkopku</t>
  </si>
  <si>
    <t>17 - Konstrukce ze zemin</t>
  </si>
  <si>
    <t>171 - Násypy a skládky předepsaných tvarů</t>
  </si>
  <si>
    <t>18 - Povrchové úpravy terénu</t>
  </si>
  <si>
    <t>38 - Různé kompletní konstrukce nedělitelné do stav. dílů</t>
  </si>
  <si>
    <t>45 - Podkladní a vedlejší konstrukce (inženýr. stavby kromě vozovek a železnič. svršku)</t>
  </si>
  <si>
    <t>56 - Podkladní vrstvy komunikací, letišť a ploch</t>
  </si>
  <si>
    <t>59 - Dlažby pozemních komunikací a ploch</t>
  </si>
  <si>
    <t>721 - Vnitřní kanalizace</t>
  </si>
  <si>
    <t>83 - Potrubí z trub kameninových</t>
  </si>
  <si>
    <t>87 - Potrubí z trub plastických, skleněných a čedičových</t>
  </si>
  <si>
    <t>89 - Ostatní konstrukce a práce na trubním vedení</t>
  </si>
  <si>
    <t>97 - Prorážení otvorů a ostatní bourací práce</t>
  </si>
  <si>
    <t>H27 - Vedení trubní dálková a přípojná</t>
  </si>
  <si>
    <t>D1 - Ostatní materiál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</si>
  <si>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</si>
  <si>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</si>
  <si>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</si>
  <si>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</si>
  <si>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</si>
  <si>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</si>
  <si>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</si>
  <si>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</si>
  <si>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</si>
  <si>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</si>
  <si>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</si>
  <si>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</si>
  <si>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</si>
  <si>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11</t>
  </si>
  <si>
    <t>Přípravné a přidružené práce</t>
  </si>
  <si>
    <t>ROZPOCET</t>
  </si>
  <si>
    <t>K</t>
  </si>
  <si>
    <t>113106231R00</t>
  </si>
  <si>
    <t>Rozebrání dlažeb ze zámkové dlažby v kamenivu</t>
  </si>
  <si>
    <t>m2</t>
  </si>
  <si>
    <t>RTS I / 2020</t>
  </si>
  <si>
    <t>4</t>
  </si>
  <si>
    <t>PP</t>
  </si>
  <si>
    <t>113107310R00</t>
  </si>
  <si>
    <t>Odstranění podkladu pl. 50 m2,kam.těžené tl.10 cm</t>
  </si>
  <si>
    <t>3</t>
  </si>
  <si>
    <t>119001401R00</t>
  </si>
  <si>
    <t>Dočasné zajištění ocelového potrubí do DN 200 mm</t>
  </si>
  <si>
    <t>m</t>
  </si>
  <si>
    <t>6</t>
  </si>
  <si>
    <t>119001412R00</t>
  </si>
  <si>
    <t>Dočasné zajištění beton.a plast.potrubí DN 200-500</t>
  </si>
  <si>
    <t>8</t>
  </si>
  <si>
    <t>5</t>
  </si>
  <si>
    <t>119001421R00</t>
  </si>
  <si>
    <t>Dočasné zajištění kabelů - do počtu 3 kabelů</t>
  </si>
  <si>
    <t>10</t>
  </si>
  <si>
    <t>119001422R00</t>
  </si>
  <si>
    <t>Dočasné zajištění kabelů - v počtu 3 - 6 kabelů</t>
  </si>
  <si>
    <t>Odkopávky a prokopávky</t>
  </si>
  <si>
    <t>7</t>
  </si>
  <si>
    <t>121101100R00</t>
  </si>
  <si>
    <t>Sejmutí ornice, pl. do 400 m2, přemístění do 50 m</t>
  </si>
  <si>
    <t>m3</t>
  </si>
  <si>
    <t>14</t>
  </si>
  <si>
    <t>13</t>
  </si>
  <si>
    <t>Hloubené vykopávky</t>
  </si>
  <si>
    <t>130001101R00</t>
  </si>
  <si>
    <t>Příplatek za ztížené hloubení v blízkosti vedení</t>
  </si>
  <si>
    <t>16</t>
  </si>
  <si>
    <t>9</t>
  </si>
  <si>
    <t>132201212R00</t>
  </si>
  <si>
    <t>Hloubení rýh š.do 200 cm hor.3 do 1000m3,STROJNĚ</t>
  </si>
  <si>
    <t>18</t>
  </si>
  <si>
    <t>132201219R00</t>
  </si>
  <si>
    <t>Přípl.za lepivost,hloubení rýh 200cm,hor.3,STROJNĚ</t>
  </si>
  <si>
    <t>20</t>
  </si>
  <si>
    <t>132301212R00</t>
  </si>
  <si>
    <t>Hloubení rýh š.do 200 cm hor.4 do 1000 m3, STROJNĚ</t>
  </si>
  <si>
    <t>22</t>
  </si>
  <si>
    <t>132301219R00</t>
  </si>
  <si>
    <t>Přípl.za lepivost,hloubení rýh 200cm,hor.4,STROJNĚ</t>
  </si>
  <si>
    <t>24</t>
  </si>
  <si>
    <t>131201112R00</t>
  </si>
  <si>
    <t>Hloubení nezapaž. jam hor.3 do 1000 m3, STROJNĚ</t>
  </si>
  <si>
    <t>26</t>
  </si>
  <si>
    <t>131201119R00</t>
  </si>
  <si>
    <t>Příplatek za lepivost - hloubení nezap.jam v hor.3</t>
  </si>
  <si>
    <t>28</t>
  </si>
  <si>
    <t>15</t>
  </si>
  <si>
    <t>131301112R00</t>
  </si>
  <si>
    <t>Hloubení nezapaž. jam hor.4 do 1000 m3, STROJNĚ</t>
  </si>
  <si>
    <t>30</t>
  </si>
  <si>
    <t>131301119R00</t>
  </si>
  <si>
    <t>Příplatek za lepivost - hloubení nezap.jam v hor.4</t>
  </si>
  <si>
    <t>32</t>
  </si>
  <si>
    <t>Roubení</t>
  </si>
  <si>
    <t>17</t>
  </si>
  <si>
    <t>151101101R00</t>
  </si>
  <si>
    <t>Pažení a rozepření stěn rýh - příložné - hl.do 2 m</t>
  </si>
  <si>
    <t>34</t>
  </si>
  <si>
    <t>151101102R00</t>
  </si>
  <si>
    <t>Pažení a rozepření stěn rýh - příložné - hl.do 4 m</t>
  </si>
  <si>
    <t>36</t>
  </si>
  <si>
    <t>19</t>
  </si>
  <si>
    <t>151101111R00</t>
  </si>
  <si>
    <t>Odstranění pažení stěn rýh - příložné - hl. do 2 m</t>
  </si>
  <si>
    <t>38</t>
  </si>
  <si>
    <t>151101112R00</t>
  </si>
  <si>
    <t>Odstranění pažení stěn rýh - příložné - hl. do 4 m</t>
  </si>
  <si>
    <t>40</t>
  </si>
  <si>
    <t>Přemístění výkopku</t>
  </si>
  <si>
    <t>161101101R00</t>
  </si>
  <si>
    <t>Svislé přemístění výkopku z hor.1-4 do 2,5 m</t>
  </si>
  <si>
    <t>42</t>
  </si>
  <si>
    <t>162601102R00</t>
  </si>
  <si>
    <t>Vodorovné přemístění výkopku z hor.1-4 do 5000 m</t>
  </si>
  <si>
    <t>44</t>
  </si>
  <si>
    <t>Konstrukce ze zemin</t>
  </si>
  <si>
    <t>23</t>
  </si>
  <si>
    <t>171201101R00</t>
  </si>
  <si>
    <t>Uložení sypaniny do násypů nezhutněných</t>
  </si>
  <si>
    <t>46</t>
  </si>
  <si>
    <t>174101101R00</t>
  </si>
  <si>
    <t>Zásyp jam, rýh, šachet se zhutněním</t>
  </si>
  <si>
    <t>48</t>
  </si>
  <si>
    <t>25</t>
  </si>
  <si>
    <t>175101101RT2</t>
  </si>
  <si>
    <t>Obsyp potrubí bez prohození sypaniny s dodáním štěrkopísku frakce 0 - 22 mm</t>
  </si>
  <si>
    <t>50</t>
  </si>
  <si>
    <t>175101201R00</t>
  </si>
  <si>
    <t>Obsyp objektu bez prohození sypaniny - obsyp retenčních objektů</t>
  </si>
  <si>
    <t>52</t>
  </si>
  <si>
    <t>171</t>
  </si>
  <si>
    <t>Násypy a skládky předepsaných tvarů</t>
  </si>
  <si>
    <t>27</t>
  </si>
  <si>
    <t>171SKLADKOVNEVD</t>
  </si>
  <si>
    <t>Poplatek za uložení na skládku (zemina a kamení)</t>
  </si>
  <si>
    <t>t</t>
  </si>
  <si>
    <t>54</t>
  </si>
  <si>
    <t>Povrchové úpravy terénu</t>
  </si>
  <si>
    <t>180402111R00</t>
  </si>
  <si>
    <t>Založení trávníku parkového výsevem v rovině</t>
  </si>
  <si>
    <t>56</t>
  </si>
  <si>
    <t>29</t>
  </si>
  <si>
    <t>181301102R00</t>
  </si>
  <si>
    <t>Rozprostření ornice, rovina, tl. 10-15 cm,do 500m2</t>
  </si>
  <si>
    <t>58</t>
  </si>
  <si>
    <t>Různé kompletní konstrukce nedělitelné do stav. dílů</t>
  </si>
  <si>
    <t>386941114R00</t>
  </si>
  <si>
    <t>Montáž odlučovačů benzinu a olejů velikosti IV</t>
  </si>
  <si>
    <t>kus</t>
  </si>
  <si>
    <t>60</t>
  </si>
  <si>
    <t>45</t>
  </si>
  <si>
    <t>Podkladní a vedlejší konstrukce (inženýr. stavby kromě vozovek a železnič. svršku)</t>
  </si>
  <si>
    <t>31</t>
  </si>
  <si>
    <t>451541111R00</t>
  </si>
  <si>
    <t>Lože pod potrubí ze štěrkodrtě 0 - 63 mm</t>
  </si>
  <si>
    <t>62</t>
  </si>
  <si>
    <t>Podkladní vrstvy komunikací, letišť a ploch</t>
  </si>
  <si>
    <t>566901111R00</t>
  </si>
  <si>
    <t>Vyspravení podkladu po překopech štěrkopískem</t>
  </si>
  <si>
    <t>64</t>
  </si>
  <si>
    <t>59</t>
  </si>
  <si>
    <t>Dlažby pozemních komunikací a ploch</t>
  </si>
  <si>
    <t>33</t>
  </si>
  <si>
    <t>596215061R00</t>
  </si>
  <si>
    <t>Kladení zámkové dlažby tl. 10 cm do drtě</t>
  </si>
  <si>
    <t>66</t>
  </si>
  <si>
    <t>721</t>
  </si>
  <si>
    <t>Vnitřní kanalizace</t>
  </si>
  <si>
    <t>721242112R00</t>
  </si>
  <si>
    <t>Lapač střešních splavenin HL600NHO D 110 až 125 mm</t>
  </si>
  <si>
    <t>68</t>
  </si>
  <si>
    <t>83</t>
  </si>
  <si>
    <t>Potrubí z trub kameninových</t>
  </si>
  <si>
    <t>35</t>
  </si>
  <si>
    <t>831263195R00</t>
  </si>
  <si>
    <t>Příplatek za zřízení kanal. přípojky DN 100 - 300</t>
  </si>
  <si>
    <t>70</t>
  </si>
  <si>
    <t>87</t>
  </si>
  <si>
    <t>Potrubí z trub plastických, skleněných a čedičových</t>
  </si>
  <si>
    <t>871313121R00</t>
  </si>
  <si>
    <t>Montáž trub z plastu, gumový kroužek, DN 150</t>
  </si>
  <si>
    <t>72</t>
  </si>
  <si>
    <t>37</t>
  </si>
  <si>
    <t>871353121R00</t>
  </si>
  <si>
    <t>Montáž trub z plastu, gumový kroužek, DN 200</t>
  </si>
  <si>
    <t>74</t>
  </si>
  <si>
    <t>871373121R00</t>
  </si>
  <si>
    <t>Montáž trub z plastu, gumový kroužek, DN 250</t>
  </si>
  <si>
    <t>76</t>
  </si>
  <si>
    <t>39</t>
  </si>
  <si>
    <t>877313123R00</t>
  </si>
  <si>
    <t>Montáž tvarovek jednoos. plast. gum.kroužek DN 150</t>
  </si>
  <si>
    <t>78</t>
  </si>
  <si>
    <t>877313126R00</t>
  </si>
  <si>
    <t>Montáž víčka nebo zátky plast. gum. kroužek DN 150</t>
  </si>
  <si>
    <t>80</t>
  </si>
  <si>
    <t>41</t>
  </si>
  <si>
    <t>877353123R00</t>
  </si>
  <si>
    <t>Montáž tvarovek jednoos. plast. gum.kroužek DN 200</t>
  </si>
  <si>
    <t>82</t>
  </si>
  <si>
    <t>877353126R00</t>
  </si>
  <si>
    <t>Montáž víčka nebo zátky plast. gum. kroužek DN 200</t>
  </si>
  <si>
    <t>84</t>
  </si>
  <si>
    <t>43</t>
  </si>
  <si>
    <t>877353121R00</t>
  </si>
  <si>
    <t>Montáž tvarovek odboč. plast. gum. kroužek DN 150 - obdobná</t>
  </si>
  <si>
    <t>86</t>
  </si>
  <si>
    <t>877353121R00.1</t>
  </si>
  <si>
    <t>Montáž tvarovek odboč. plast. gum. kroužek DN 200</t>
  </si>
  <si>
    <t>88</t>
  </si>
  <si>
    <t>89</t>
  </si>
  <si>
    <t>Ostatní konstrukce a práce na trubním vedení</t>
  </si>
  <si>
    <t>892571111R00</t>
  </si>
  <si>
    <t>Zkouška těsnosti kanalizace DN do 200, vodou</t>
  </si>
  <si>
    <t>90</t>
  </si>
  <si>
    <t>892573111R00</t>
  </si>
  <si>
    <t>Zabezpečení konců kanal. potrubí DN do 200, vodou</t>
  </si>
  <si>
    <t>úsek</t>
  </si>
  <si>
    <t>92</t>
  </si>
  <si>
    <t>47</t>
  </si>
  <si>
    <t>892581111R00</t>
  </si>
  <si>
    <t>Zkouška těsnosti kanalizace DN do 300, vodou</t>
  </si>
  <si>
    <t>94</t>
  </si>
  <si>
    <t>892583111R00</t>
  </si>
  <si>
    <t>Zabezpečení konců kanal. potrubí DN do 300, vodou</t>
  </si>
  <si>
    <t>96</t>
  </si>
  <si>
    <t>49</t>
  </si>
  <si>
    <t>894411111R00</t>
  </si>
  <si>
    <t>Zřízení šachet z dílců,dno C 25/30, potrubí DN 200</t>
  </si>
  <si>
    <t>98</t>
  </si>
  <si>
    <t>894411121R00</t>
  </si>
  <si>
    <t>Zřízení šachet z dílců, dno C25/30, potrubí do DN 300</t>
  </si>
  <si>
    <t>100</t>
  </si>
  <si>
    <t>51</t>
  </si>
  <si>
    <t>894201121R00</t>
  </si>
  <si>
    <t>Dno šachet z betonu C 25/30, tl. nad 20 cm</t>
  </si>
  <si>
    <t>102</t>
  </si>
  <si>
    <t>894201221R00</t>
  </si>
  <si>
    <t>Stěny šachet z betonu C 25/30, tl. nad 20 cm</t>
  </si>
  <si>
    <t>104</t>
  </si>
  <si>
    <t>53</t>
  </si>
  <si>
    <t>894502101R00</t>
  </si>
  <si>
    <t>Bednění stěn šachet pravoúhlých jednostranné</t>
  </si>
  <si>
    <t>106</t>
  </si>
  <si>
    <t>894502301R00</t>
  </si>
  <si>
    <t>Bednění stěn šachet kruhových jednostranné</t>
  </si>
  <si>
    <t>108</t>
  </si>
  <si>
    <t>55</t>
  </si>
  <si>
    <t>899103111RT2</t>
  </si>
  <si>
    <t>Osazení poklopu s rámem do 150 kg</t>
  </si>
  <si>
    <t>110</t>
  </si>
  <si>
    <t>899623161R00</t>
  </si>
  <si>
    <t>Obetonování potrubí nebo zdiva stok betonem C20/25 - napojení na stáv. kanalizaci</t>
  </si>
  <si>
    <t>112</t>
  </si>
  <si>
    <t>97</t>
  </si>
  <si>
    <t>Prorážení otvorů a ostatní bourací práce</t>
  </si>
  <si>
    <t>57</t>
  </si>
  <si>
    <t>970051200R00</t>
  </si>
  <si>
    <t>Vrtání jádrové do ŽB do D 200 mm 2x 0,15 m (napojení na stáv. kanalizaci)</t>
  </si>
  <si>
    <t>114</t>
  </si>
  <si>
    <t>H27</t>
  </si>
  <si>
    <t>Vedení trubní dálková a přípojná</t>
  </si>
  <si>
    <t>998276101R00</t>
  </si>
  <si>
    <t>Přesun hmot, trubní vedení plastová, otevř. výkop</t>
  </si>
  <si>
    <t>116</t>
  </si>
  <si>
    <t>998276118R00</t>
  </si>
  <si>
    <t>Přesun hmot, trubní vedení plastová, příplatek 5km</t>
  </si>
  <si>
    <t>118</t>
  </si>
  <si>
    <t>D1</t>
  </si>
  <si>
    <t>Ostatní materiál</t>
  </si>
  <si>
    <t>00572400</t>
  </si>
  <si>
    <t>Směs travní parková I. běžná zátěž PROFI</t>
  </si>
  <si>
    <t>kg</t>
  </si>
  <si>
    <t>120</t>
  </si>
  <si>
    <t>61</t>
  </si>
  <si>
    <t>283141494</t>
  </si>
  <si>
    <t>Fólie výstražná pro kanal. š. 300 mm šedá</t>
  </si>
  <si>
    <t>122</t>
  </si>
  <si>
    <t>28611143.A</t>
  </si>
  <si>
    <t>Trubka kanalizační KGEM SN 4 PVC 110x3,2x3000 mm</t>
  </si>
  <si>
    <t>124</t>
  </si>
  <si>
    <t>63</t>
  </si>
  <si>
    <t>28614251</t>
  </si>
  <si>
    <t>Trubka kanalizační ULTRA-RIB 2 SN 10 150x3000 mm</t>
  </si>
  <si>
    <t>126</t>
  </si>
  <si>
    <t>28614255</t>
  </si>
  <si>
    <t>Trubka kanalizační ULTRA-RIB 2 SN 10 200x5000 mm</t>
  </si>
  <si>
    <t>128</t>
  </si>
  <si>
    <t>65</t>
  </si>
  <si>
    <t>28614258</t>
  </si>
  <si>
    <t>Trubka kanalizační ULTRA-RIB 2 SN 10 250x5000 mm</t>
  </si>
  <si>
    <t>130</t>
  </si>
  <si>
    <t>28650433</t>
  </si>
  <si>
    <t>Koleno odpadové PVC-U D 110/87°</t>
  </si>
  <si>
    <t>132</t>
  </si>
  <si>
    <t>67</t>
  </si>
  <si>
    <t>28651792</t>
  </si>
  <si>
    <t>Záslepka kanalizační KGK D 160 L 42 mm PVC - obdobná pol.</t>
  </si>
  <si>
    <t>134</t>
  </si>
  <si>
    <t>28651793</t>
  </si>
  <si>
    <t>Záslepka kanalizační KGK D 200 L 50 mm PVC - obdobná pol.</t>
  </si>
  <si>
    <t>136</t>
  </si>
  <si>
    <t>69</t>
  </si>
  <si>
    <t>28656157</t>
  </si>
  <si>
    <t>Redukce kanalizační odolná PPKGR DN 160/125 mm</t>
  </si>
  <si>
    <t>138</t>
  </si>
  <si>
    <t>28656310</t>
  </si>
  <si>
    <t xml:space="preserve">Odbočka kanalizační ULTRA-RIB 2  DN 150/150/45°</t>
  </si>
  <si>
    <t>140</t>
  </si>
  <si>
    <t>Odbočka kanalizační ULTRA-RIB 2 DN 150/150/45°</t>
  </si>
  <si>
    <t>71</t>
  </si>
  <si>
    <t>28656311</t>
  </si>
  <si>
    <t xml:space="preserve">Odbočka kanalizační ULTRA-RIB 2  DN 200/150/45°</t>
  </si>
  <si>
    <t>142</t>
  </si>
  <si>
    <t>Odbočka kanalizační ULTRA-RIB 2 DN 200/150/45°</t>
  </si>
  <si>
    <t>28656331</t>
  </si>
  <si>
    <t xml:space="preserve">Koleno kanalizační ULTRA-RIB 2  DN 150/15°</t>
  </si>
  <si>
    <t>144</t>
  </si>
  <si>
    <t>Koleno kanalizační ULTRA-RIB 2 DN 150/15°</t>
  </si>
  <si>
    <t>73</t>
  </si>
  <si>
    <t>28656332</t>
  </si>
  <si>
    <t xml:space="preserve">Koleno kanalizační ULTRA-RIB 2  DN 150/30°</t>
  </si>
  <si>
    <t>146</t>
  </si>
  <si>
    <t>Koleno kanalizační ULTRA-RIB 2 DN 150/30°</t>
  </si>
  <si>
    <t>28656333</t>
  </si>
  <si>
    <t xml:space="preserve">Koleno kanalizační ULTRA-RIB 2  DN 150/45°</t>
  </si>
  <si>
    <t>148</t>
  </si>
  <si>
    <t>Koleno kanalizační ULTRA-RIB 2 DN 150/45°</t>
  </si>
  <si>
    <t>75</t>
  </si>
  <si>
    <t>28656337</t>
  </si>
  <si>
    <t xml:space="preserve">Koleno kanalizační ULTRA-RIB 2  DN 200/45°</t>
  </si>
  <si>
    <t>150</t>
  </si>
  <si>
    <t>Koleno kanalizační ULTRA-RIB 2 DN 200/45°</t>
  </si>
  <si>
    <t>286563800</t>
  </si>
  <si>
    <t>Přechod UR-KG hrdlo-dřík ULTRA-RIB 2 DN 150/150 mm</t>
  </si>
  <si>
    <t>152</t>
  </si>
  <si>
    <t>77</t>
  </si>
  <si>
    <t>56241512</t>
  </si>
  <si>
    <t>Odlučovač rop látek GSOL-2/10 plast. bez poklopu</t>
  </si>
  <si>
    <t>154</t>
  </si>
  <si>
    <t>56241522</t>
  </si>
  <si>
    <t>Odlučovač ropných látek GSOL-5/20 plast. bez pokl</t>
  </si>
  <si>
    <t>156</t>
  </si>
  <si>
    <t>79</t>
  </si>
  <si>
    <t>58337331</t>
  </si>
  <si>
    <t>Štěrkopísek frakce 0-22 B k obsypu retenčních objektů</t>
  </si>
  <si>
    <t>158</t>
  </si>
  <si>
    <t>59224368.A</t>
  </si>
  <si>
    <t>Dno šachetní přímé TBZ-Q.1 100/100 V max. 60 obdobná pol.</t>
  </si>
  <si>
    <t>160</t>
  </si>
  <si>
    <t>81</t>
  </si>
  <si>
    <t>59224150</t>
  </si>
  <si>
    <t>Skruž TBS-Q 1000/250/120 SP</t>
  </si>
  <si>
    <t>162</t>
  </si>
  <si>
    <t>59224152</t>
  </si>
  <si>
    <t>Skruž TBS-Q 1000/500/120/SP</t>
  </si>
  <si>
    <t>164</t>
  </si>
  <si>
    <t>59224154</t>
  </si>
  <si>
    <t>Skruž TBS-Q 1000/1000/120 SP</t>
  </si>
  <si>
    <t>166</t>
  </si>
  <si>
    <t>59224172</t>
  </si>
  <si>
    <t>Skruž přechodová TBR-Q 625/600/120/SPK (SLK)</t>
  </si>
  <si>
    <t>168</t>
  </si>
  <si>
    <t>85</t>
  </si>
  <si>
    <t>59224174.A</t>
  </si>
  <si>
    <t>Prstenec vyrovnávací TBW-Q 625/40/120</t>
  </si>
  <si>
    <t>170</t>
  </si>
  <si>
    <t>59224175</t>
  </si>
  <si>
    <t>Prstenec vyrovnávací TBW-Q 625/60/120</t>
  </si>
  <si>
    <t>172</t>
  </si>
  <si>
    <t>59224176</t>
  </si>
  <si>
    <t>Prstenec vyrovnávací TBW-Q 625/80/120</t>
  </si>
  <si>
    <t>174</t>
  </si>
  <si>
    <t>59224177</t>
  </si>
  <si>
    <t>Prstenec vyrovnávací TBW-Q 625/100/120</t>
  </si>
  <si>
    <t>176</t>
  </si>
  <si>
    <t>59224177.A</t>
  </si>
  <si>
    <t>Prstenec vyrovnávací TBW-Q 625/120/120</t>
  </si>
  <si>
    <t>178</t>
  </si>
  <si>
    <t>283ECOBLOC2KONVD</t>
  </si>
  <si>
    <t xml:space="preserve">Vsakovací blok GARANTIA EcoBloc-2xzakončení  9+9+8</t>
  </si>
  <si>
    <t>ks</t>
  </si>
  <si>
    <t>180</t>
  </si>
  <si>
    <t>Vsakovací blok GARANTIA EcoBloc-2xzakončení 9+9+8</t>
  </si>
  <si>
    <t>91</t>
  </si>
  <si>
    <t>283ECOBLOCDNOVD</t>
  </si>
  <si>
    <t xml:space="preserve">Vsakovací blok GARANTIA EcoBloc-dno  15+69+44</t>
  </si>
  <si>
    <t>182</t>
  </si>
  <si>
    <t>Vsakovací blok GARANTIA EcoBloc-dno 15+69+44</t>
  </si>
  <si>
    <t>283ECOBLOCVD</t>
  </si>
  <si>
    <t xml:space="preserve">Vsakovací blok GARANTIA EcoBloc-tělo  45+207+88</t>
  </si>
  <si>
    <t>184</t>
  </si>
  <si>
    <t>Vsakovací blok GARANTIA EcoBloc-tělo 45+207+88</t>
  </si>
  <si>
    <t>93</t>
  </si>
  <si>
    <t>283GEOT369023VD</t>
  </si>
  <si>
    <t xml:space="preserve">FILTRAČNÍ GEOTEXTILIE PRO VSAKOVACÍ OBJEKTY 369023  2x (41,6+169+94,6)</t>
  </si>
  <si>
    <t>186</t>
  </si>
  <si>
    <t>FILTRAČNÍ GEOTEXTILIE PRO VSAKOVACÍ OBJEKTY 369023 2x (41,6+169+94,6)</t>
  </si>
  <si>
    <t>283ODHLPVC100VD</t>
  </si>
  <si>
    <t>ODVĚTRÁVACÍ HLAVICE PVC100</t>
  </si>
  <si>
    <t>188</t>
  </si>
  <si>
    <t>95</t>
  </si>
  <si>
    <t>286JF151500VD</t>
  </si>
  <si>
    <t xml:space="preserve">Jezírková folie 1,5mm černá  41,6+169+94,6</t>
  </si>
  <si>
    <t>190</t>
  </si>
  <si>
    <t>Jezírková folie 1,5mm černá 41,6+169+94,6</t>
  </si>
  <si>
    <t>286REG600VD</t>
  </si>
  <si>
    <t>ŠKRTICÍ ŠÁCHTA S REGULOVANÝM ODTOKEM DN 600 ALIAXIS hl. 2,13 m, odtok 2 l/s</t>
  </si>
  <si>
    <t>192</t>
  </si>
  <si>
    <t>286REG600VD.1</t>
  </si>
  <si>
    <t>ŠKRTICÍ ŠÁCHTA S REGULOVANÝM ODTOKEM DN 600 ALIAXIS hl. 2,54 m, odtok 16 l/s</t>
  </si>
  <si>
    <t>194</t>
  </si>
  <si>
    <t>286REG600VD.2</t>
  </si>
  <si>
    <t>ŠKRTICÍ ŠÁCHTA S REGULOVANÝM ODTOKEM DN 600 ALIAXIS hl. 2,20 m, odtok 6 l/s</t>
  </si>
  <si>
    <t>196</t>
  </si>
  <si>
    <t>99</t>
  </si>
  <si>
    <t>286FIL1000VD</t>
  </si>
  <si>
    <t xml:space="preserve">FILTRAČNÍ ŠACHTA EKO 1000 DO 3200 m2 PLOCHY s kalovým prostorem, určena k obetonování  ALIAXIS hl. 1,47 m</t>
  </si>
  <si>
    <t>198</t>
  </si>
  <si>
    <t>FILTRAČNÍ ŠACHTA EKO 1000 DO 3200 m2 PLOCHY s kalovým prostorem, určena k obetonování ALIAXIS hl. 1,47 m</t>
  </si>
  <si>
    <t>286FIL1000VD.1</t>
  </si>
  <si>
    <t xml:space="preserve">FILTRAČNÍ ŠACHTA EKO 1000 DO 3200 m2 PLOCHY s kalovým prostorem, určena k obetonování  ALIAXIS hl. 2,02 m</t>
  </si>
  <si>
    <t>200</t>
  </si>
  <si>
    <t>FILTRAČNÍ ŠACHTA EKO 1000 DO 3200 m2 PLOCHY s kalovým prostorem, určena k obetonování ALIAXIS hl. 2,02 m</t>
  </si>
  <si>
    <t>101</t>
  </si>
  <si>
    <t>286FIL1000VD.2</t>
  </si>
  <si>
    <t xml:space="preserve">FILTRAČNÍ ŠACHTA EKO 1000 DO 3200 m2 PLOCHY s kalovým prostorem, určena k obetonování  ALIAXIS hl. 2,19 m</t>
  </si>
  <si>
    <t>202</t>
  </si>
  <si>
    <t>FILTRAČNÍ ŠACHTA EKO 1000 DO 3200 m2 PLOCHY s kalovým prostorem, určena k obetonování ALIAXIS hl. 2,19 m</t>
  </si>
  <si>
    <t>SO101-D.02 - splašková kanalizace</t>
  </si>
  <si>
    <t>21 - Úprava podloží a základové spáry</t>
  </si>
  <si>
    <t>96 - Bourání konstrukcí</t>
  </si>
  <si>
    <t>132201211R00</t>
  </si>
  <si>
    <t>Hloubení rýh š.do 200 cm hor.3 do 100 m3,STROJNĚ</t>
  </si>
  <si>
    <t>132301211R00</t>
  </si>
  <si>
    <t>Hloubení rýh š.do 200 cm hor.4 do 100 m3, STROJNĚ</t>
  </si>
  <si>
    <t>Úprava podloží a základové spáry</t>
  </si>
  <si>
    <t>212572121R00</t>
  </si>
  <si>
    <t>Lože trativodu z kameniva drobného těženého</t>
  </si>
  <si>
    <t>212753114R00</t>
  </si>
  <si>
    <t>Montáž ohebné dren. trubky do rýhy DN 100,bez lože</t>
  </si>
  <si>
    <t>831362121RT3</t>
  </si>
  <si>
    <t>Montáž trub kameninových, pryž. kroužek, DN 250 včetně dodávky trub kamenin. DN 250 dl. 2500 mm</t>
  </si>
  <si>
    <t>837364111RT2</t>
  </si>
  <si>
    <t>Montáž kameninových útesů s hrdlem DN 250 včetně dodávky trouby DN 250 dl. 2000 mm</t>
  </si>
  <si>
    <t>Osazení poklopu s rámem do 150 kg včetně dodávky poklopu lit. kruhového D 600</t>
  </si>
  <si>
    <t>Bourání konstrukcí</t>
  </si>
  <si>
    <t>967043121R00</t>
  </si>
  <si>
    <t>Odsekání vrstvy betonu na konstrukci tl. do 30 cm</t>
  </si>
  <si>
    <t>971042441R00</t>
  </si>
  <si>
    <t>Vybourání otvorů zdi betonové pl. 0,25 m2, tl.30cm</t>
  </si>
  <si>
    <t>998275101R00</t>
  </si>
  <si>
    <t>Přesun hmot, kanalizace kameninové, otevřený výkop</t>
  </si>
  <si>
    <t>998275118R00</t>
  </si>
  <si>
    <t>Přesun hmot, kanalizace kameninové, příplatek 5 km</t>
  </si>
  <si>
    <t>Dno šachetní přímé TBZ-Q.1 100/100 V max. 60</t>
  </si>
  <si>
    <t>59711520.A</t>
  </si>
  <si>
    <t>Ucpávka kamenina DN 250, FN 40, obdobná položka</t>
  </si>
  <si>
    <t>SO101-D.05 - veřejné osvětlení</t>
  </si>
  <si>
    <t>ing. Miroslav Křístek</t>
  </si>
  <si>
    <t>D1 - MONTÁŽ</t>
  </si>
  <si>
    <t>D2 - MATERIÁL</t>
  </si>
  <si>
    <t>D3 - HZS</t>
  </si>
  <si>
    <t>D4 - DODÁVKY</t>
  </si>
  <si>
    <t>MONTÁŽ</t>
  </si>
  <si>
    <t>Pol1</t>
  </si>
  <si>
    <t>trubka ochr z PE, R=40mm</t>
  </si>
  <si>
    <t>Pol2</t>
  </si>
  <si>
    <t>stožár sadový ocelový bezpaticový do 6m</t>
  </si>
  <si>
    <t>Pol3</t>
  </si>
  <si>
    <t>výložník ocel. 1-ram. (rameno)</t>
  </si>
  <si>
    <t>Pol4</t>
  </si>
  <si>
    <t>elektrovýzbroj stožáru pro 1 okruh</t>
  </si>
  <si>
    <t>Pol5</t>
  </si>
  <si>
    <t>PHILIPS BRP102 LED55/740 II DM42-60A, 39W, 4000K</t>
  </si>
  <si>
    <t>Pol6</t>
  </si>
  <si>
    <t>uzem. v zemi FeZn 30/4mm vč. Svorek, propoj. aj.</t>
  </si>
  <si>
    <t>Pol7</t>
  </si>
  <si>
    <t>FeZn R=10mm</t>
  </si>
  <si>
    <t>Pol8</t>
  </si>
  <si>
    <t>CYKY-CYKYm 3Cx2.5 mm2 750V (PU)</t>
  </si>
  <si>
    <t>Pol9</t>
  </si>
  <si>
    <t>CYKY-CYKYm 4Bx10 mm2 750V (PU)</t>
  </si>
  <si>
    <t>Pol10</t>
  </si>
  <si>
    <t>ukonč.kabelu smršť.zákl. do 4x10mm2</t>
  </si>
  <si>
    <t>Pol11</t>
  </si>
  <si>
    <t>vytyčení trati venk.sil.vedení nn v přehledném terénu</t>
  </si>
  <si>
    <t>km</t>
  </si>
  <si>
    <t>Pol12</t>
  </si>
  <si>
    <t>kabel.rýha 35cm/šiř. 80cm/hl.zem.tř.3</t>
  </si>
  <si>
    <t>Pol13</t>
  </si>
  <si>
    <t>zřízení kabel.lože z pros.zem.písku ve sm.35cm</t>
  </si>
  <si>
    <t>Pol14</t>
  </si>
  <si>
    <t>fólie výstražná PVC šířka 33cm</t>
  </si>
  <si>
    <t>Pol15</t>
  </si>
  <si>
    <t>ruč.zához kabel.rýha 35cm/šiř. 80cm/hl.zem.tř.3</t>
  </si>
  <si>
    <t>Pol16</t>
  </si>
  <si>
    <t>pouzdrový základ pro stožár VO v trase 250x1500</t>
  </si>
  <si>
    <t>D2</t>
  </si>
  <si>
    <t>MATERIÁL</t>
  </si>
  <si>
    <t>Pol17</t>
  </si>
  <si>
    <t>Pol18</t>
  </si>
  <si>
    <t>stožár KOOPERATIVA GA 5-114/89/76 ŽZ</t>
  </si>
  <si>
    <t>Pol19</t>
  </si>
  <si>
    <t>výložník G1-1000 ŽZ</t>
  </si>
  <si>
    <t>Pol20</t>
  </si>
  <si>
    <t>Pol21</t>
  </si>
  <si>
    <t>Pol22</t>
  </si>
  <si>
    <t>FeZn 30/4mm</t>
  </si>
  <si>
    <t>Pol23</t>
  </si>
  <si>
    <t>Pol24</t>
  </si>
  <si>
    <t>propojovací svorka SS spojovací</t>
  </si>
  <si>
    <t>Pol25</t>
  </si>
  <si>
    <t>Pol26</t>
  </si>
  <si>
    <t>Pol27</t>
  </si>
  <si>
    <t>beton. Směs</t>
  </si>
  <si>
    <t>Pol28</t>
  </si>
  <si>
    <t>trubka betonová pro VO základ</t>
  </si>
  <si>
    <t>Pol29</t>
  </si>
  <si>
    <t>fólie výstražná šíře 330</t>
  </si>
  <si>
    <t>Pol30</t>
  </si>
  <si>
    <t>písek kopaný</t>
  </si>
  <si>
    <t>D3</t>
  </si>
  <si>
    <t>HZS</t>
  </si>
  <si>
    <t>Pol31</t>
  </si>
  <si>
    <t>vytýčení tras ostatních podzemních vedení v trase VO</t>
  </si>
  <si>
    <t>Pol32</t>
  </si>
  <si>
    <t>revize elektro</t>
  </si>
  <si>
    <t>hod</t>
  </si>
  <si>
    <t>Pol33</t>
  </si>
  <si>
    <t>geom.zaměření nových rozvodů VO</t>
  </si>
  <si>
    <t>D4</t>
  </si>
  <si>
    <t>DODÁVKY</t>
  </si>
  <si>
    <t>Pol34</t>
  </si>
  <si>
    <t>podružný materiál</t>
  </si>
  <si>
    <t>%</t>
  </si>
  <si>
    <t>SO101-D.100 - komunikace a zpevněné plochy</t>
  </si>
  <si>
    <t>Bc.Pašava Michal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</si>
  <si>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</si>
  <si>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</si>
  <si>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</si>
  <si>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</si>
  <si>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</si>
  <si>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</si>
  <si>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</si>
  <si>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</si>
  <si>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</si>
  <si>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</si>
  <si>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OST - Ostatní</t>
  </si>
  <si>
    <t>HSV</t>
  </si>
  <si>
    <t>Práce a dodávky HSV</t>
  </si>
  <si>
    <t>Zemní práce</t>
  </si>
  <si>
    <t>111211101</t>
  </si>
  <si>
    <t>Odstranění křovin a stromů průměru kmene do 100 mm i s kořeny sklonu terénu do 1:5 ručně</t>
  </si>
  <si>
    <t>CS ÚRS 2022 02</t>
  </si>
  <si>
    <t>-1761268485</t>
  </si>
  <si>
    <t>Odstranění křovin a stromů s odstraněním kořenů ručně průměru kmene do 100 mm jakékoliv plochy v rovině nebo ve svahu o sklonu do 1:5</t>
  </si>
  <si>
    <t>Online PSC</t>
  </si>
  <si>
    <t>https://podminky.urs.cz/item/CS_URS_2022_02/111211101</t>
  </si>
  <si>
    <t>112101101</t>
  </si>
  <si>
    <t>Odstranění stromů listnatých průměru kmene přes 100 do 300 mm</t>
  </si>
  <si>
    <t>-637318118</t>
  </si>
  <si>
    <t>Odstranění stromů s odřezáním kmene a s odvětvením listnatých, průměru kmene přes 100 do 300 mm</t>
  </si>
  <si>
    <t>https://podminky.urs.cz/item/CS_URS_2022_02/112101101</t>
  </si>
  <si>
    <t>112251102</t>
  </si>
  <si>
    <t>Odstranění pařezů průměru přes 300 do 500 mm</t>
  </si>
  <si>
    <t>-1186054196</t>
  </si>
  <si>
    <t>Odstranění pařezů strojně s jejich vykopáním nebo vytrháním průměru přes 300 do 500 mm</t>
  </si>
  <si>
    <t>https://podminky.urs.cz/item/CS_URS_2022_02/112251102</t>
  </si>
  <si>
    <t>113106187</t>
  </si>
  <si>
    <t>Rozebrání dlažeb vozovek ze zámkové dlažby s ložem z kameniva strojně pl do 50 m2</t>
  </si>
  <si>
    <t>1855397066</t>
  </si>
  <si>
    <t>Rozebrání dlažeb vozovek a ploch s přemístěním hmot na skládku na vzdálenost do 3 m nebo s naložením na dopravní prostředek, s jakoukoliv výplní spár strojně plochy jednotlivě do 50 m2 ze zámkové dlažby s ložem z kameniva</t>
  </si>
  <si>
    <t>https://podminky.urs.cz/item/CS_URS_2022_02/113106187</t>
  </si>
  <si>
    <t>VV</t>
  </si>
  <si>
    <t>6 "chodník</t>
  </si>
  <si>
    <t>113107342</t>
  </si>
  <si>
    <t>Odstranění podkladu živičného tl přes 50 do 100 mm strojně pl do 50 m2</t>
  </si>
  <si>
    <t>-249475756</t>
  </si>
  <si>
    <t>Odstranění podkladů nebo krytů strojně plochy jednotlivě do 50 m2 s přemístěním hmot na skládku na vzdálenost do 3 m nebo s naložením na dopravní prostředek živičných, o tl. vrstvy přes 50 do 100 mm</t>
  </si>
  <si>
    <t>https://podminky.urs.cz/item/CS_URS_2022_02/113107342</t>
  </si>
  <si>
    <t>80 "chodník</t>
  </si>
  <si>
    <t>113154113</t>
  </si>
  <si>
    <t>Frézování živičného krytu tl 50 mm pruh š 0,5 m pl do 500 m2 bez překážek v trase</t>
  </si>
  <si>
    <t>-420806780</t>
  </si>
  <si>
    <t>Frézování živičného podkladu nebo krytu s naložením na dopravní prostředek plochy do 500 m2 bez překážek v trase pruhu šířky do 0,5 m, tloušťky vrstvy 50 mm</t>
  </si>
  <si>
    <t>https://podminky.urs.cz/item/CS_URS_2022_02/113154113</t>
  </si>
  <si>
    <t>8 "pracovní spára</t>
  </si>
  <si>
    <t>113154324</t>
  </si>
  <si>
    <t>Frézování živičného krytu tl 100 mm pruh š přes 0,5 do 1 m pl přes 1000 do 10000 m2 bez překážek v trase</t>
  </si>
  <si>
    <t>2086542274</t>
  </si>
  <si>
    <t>Frézování živičného podkladu nebo krytu s naložením na dopravní prostředek plochy přes 1 000 do 10 000 m2 bez překážek v trase pruhu šířky do 1 m, tloušťky vrstvy 100 mm</t>
  </si>
  <si>
    <t>https://podminky.urs.cz/item/CS_URS_2022_02/113154324</t>
  </si>
  <si>
    <t>113201112</t>
  </si>
  <si>
    <t>Vytrhání obrub silničních ležatých</t>
  </si>
  <si>
    <t>-1860674944</t>
  </si>
  <si>
    <t>Vytrhání obrub s vybouráním lože, s přemístěním hmot na skládku na vzdálenost do 3 m nebo s naložením na dopravní prostředek silničních ležatých</t>
  </si>
  <si>
    <t>https://podminky.urs.cz/item/CS_URS_2022_02/113201112</t>
  </si>
  <si>
    <t>42 "obruba betonová chodníková</t>
  </si>
  <si>
    <t>580 "obruba betonová silniční</t>
  </si>
  <si>
    <t>121151113</t>
  </si>
  <si>
    <t>Sejmutí ornice plochy do 500 m2 tl vrstvy do 200 mm strojně</t>
  </si>
  <si>
    <t>-631940701</t>
  </si>
  <si>
    <t>Sejmutí ornice strojně při souvislé ploše přes 100 do 500 m2, tl. vrstvy do 200 mm</t>
  </si>
  <si>
    <t>https://podminky.urs.cz/item/CS_URS_2022_02/121151113</t>
  </si>
  <si>
    <t>122251105</t>
  </si>
  <si>
    <t>Odkopávky a prokopávky nezapažené v hornině třídy těžitelnosti I skupiny 3 objem do 1000 m3 strojně</t>
  </si>
  <si>
    <t>864261342</t>
  </si>
  <si>
    <t>Odkopávky a prokopávky nezapažené strojně v hornině třídy těžitelnosti I skupiny 3 přes 500 do 1 000 m3</t>
  </si>
  <si>
    <t>https://podminky.urs.cz/item/CS_URS_2022_02/122251105</t>
  </si>
  <si>
    <t>1113*0,52 "komunikace - asfalt</t>
  </si>
  <si>
    <t>44*0,52 "sjezdy - bet.dlažba 8 cm</t>
  </si>
  <si>
    <t>377*0,52 "parkoviště - bet.dlažba 8 cm</t>
  </si>
  <si>
    <t>776*0,29 "chodník - bet.dlažba 6 cm</t>
  </si>
  <si>
    <t>19*0,29 "plocha pro kontejnery - bet.dlažba 8 cm</t>
  </si>
  <si>
    <t>39*0,52 "reliéfní dlažba 8 cm</t>
  </si>
  <si>
    <t>29*0,29 "reliéfní dlažba - 6 cm</t>
  </si>
  <si>
    <t>200*0,52 "provizorní asf.napojení</t>
  </si>
  <si>
    <t>1113*0,4 "komunikace - asfalt - sanace</t>
  </si>
  <si>
    <t>44*0,4 "sjezdy - bet.dlažba 8 cm - sanace</t>
  </si>
  <si>
    <t>377*0,4 "parkoviště - bet.dlažba 8 cm - sanace</t>
  </si>
  <si>
    <t>39*0,4 "reliéfní dlažba 8 cm - sanace</t>
  </si>
  <si>
    <t>132251101</t>
  </si>
  <si>
    <t>Hloubení rýh nezapažených š do 800 mm v hornině třídy těžitelnosti I skupiny 3 objem do 20 m3 strojně</t>
  </si>
  <si>
    <t>-1506175425</t>
  </si>
  <si>
    <t>Hloubení nezapažených rýh šířky do 800 mm strojně s urovnáním dna do předepsaného profilu a spádu v hornině třídy těžitelnosti I skupiny 3 do 20 m3</t>
  </si>
  <si>
    <t>https://podminky.urs.cz/item/CS_URS_2022_02/132251101</t>
  </si>
  <si>
    <t>215*0,3*0,5 "drenáž</t>
  </si>
  <si>
    <t>162751117</t>
  </si>
  <si>
    <t>Vodorovné přemístění přes 9 000 do 10000 m výkopku/sypaniny z horniny třídy těžitelnosti I skupiny 1 až 3</t>
  </si>
  <si>
    <t>1511344084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</si>
  <si>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</si>
  <si>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https://podminky.urs.cz/item/CS_URS_2022_02/162751117</t>
  </si>
  <si>
    <t>1790,12+32,25</t>
  </si>
  <si>
    <t>171201201</t>
  </si>
  <si>
    <t>Uložení sypaniny na skládky nebo meziskládky</t>
  </si>
  <si>
    <t>-298504972</t>
  </si>
  <si>
    <t>Uložení sypaniny na skládky</t>
  </si>
  <si>
    <t>https://podminky.urs.cz/item/CS_URS_2022_02/171201201</t>
  </si>
  <si>
    <t>171201231</t>
  </si>
  <si>
    <t>Poplatek za uložení zeminy a kamení na recyklační skládce (skládkovné) kód odpadu 17 05 04</t>
  </si>
  <si>
    <t>195005979</t>
  </si>
  <si>
    <t>Poplatek za uložení stavebního odpadu na recyklační skládce (skládkovné) zeminy a kamení zatříděného do Katalogu odpadů pod kódem 17 05 04</t>
  </si>
  <si>
    <t>https://podminky.urs.cz/item/CS_URS_2022_02/171201231</t>
  </si>
  <si>
    <t>1822,37*2 'Přepočtené koeficientem množství</t>
  </si>
  <si>
    <t>181311103</t>
  </si>
  <si>
    <t>Rozprostření ornice tl vrstvy do 200 mm v rovině nebo ve svahu do 1:5 ručně</t>
  </si>
  <si>
    <t>-374605121</t>
  </si>
  <si>
    <t>Rozprostření a urovnání ornice v rovině nebo ve svahu sklonu do 1:5 ručně při souvislé ploše, tl. vrstvy do 200 mm</t>
  </si>
  <si>
    <t>https://podminky.urs.cz/item/CS_URS_2022_02/181311103</t>
  </si>
  <si>
    <t>475 "travnaté plochy</t>
  </si>
  <si>
    <t>M</t>
  </si>
  <si>
    <t>10371500</t>
  </si>
  <si>
    <t>substrát pro trávníky VL</t>
  </si>
  <si>
    <t>-1416340804</t>
  </si>
  <si>
    <t>475*0,15 'Přepočtené koeficientem množství</t>
  </si>
  <si>
    <t>181411131</t>
  </si>
  <si>
    <t>Založení parkového trávníku výsevem pl do 1000 m2 v rovině a ve svahu do 1:5</t>
  </si>
  <si>
    <t>599487649</t>
  </si>
  <si>
    <t>Založení trávníku na půdě předem připravené plochy do 1000 m2 výsevem včetně utažení parkového v rovině nebo na svahu do 1:5</t>
  </si>
  <si>
    <t>https://podminky.urs.cz/item/CS_URS_2022_02/181411131</t>
  </si>
  <si>
    <t>00572410</t>
  </si>
  <si>
    <t>osivo směs travní parková</t>
  </si>
  <si>
    <t>-131864894</t>
  </si>
  <si>
    <t>475*0,02 'Přepočtené koeficientem množství</t>
  </si>
  <si>
    <t>181951111</t>
  </si>
  <si>
    <t>Úprava pláně v hornině třídy těžitelnosti I skupiny 1 až 3 bez zhutnění strojně</t>
  </si>
  <si>
    <t>-174066840</t>
  </si>
  <si>
    <t>Úprava pláně vyrovnáním výškových rozdílů strojně v hornině třídy těžitelnosti I, skupiny 1 až 3 bez zhutnění</t>
  </si>
  <si>
    <t>https://podminky.urs.cz/item/CS_URS_2022_02/181951111</t>
  </si>
  <si>
    <t>13 "kačírek</t>
  </si>
  <si>
    <t>181951112</t>
  </si>
  <si>
    <t>Úprava pláně v hornině třídy těžitelnosti I skupiny 1 až 3 se zhutněním strojně</t>
  </si>
  <si>
    <t>1173898872</t>
  </si>
  <si>
    <t>Úprava pláně vyrovnáním výškových rozdílů strojně v hornině třídy těžitelnosti I, skupiny 1 až 3 se zhutněním</t>
  </si>
  <si>
    <t>https://podminky.urs.cz/item/CS_URS_2022_02/181951112</t>
  </si>
  <si>
    <t>1113 "komunikace - asfalt</t>
  </si>
  <si>
    <t>44 "sjezdy - bet.dlažba 8 cm</t>
  </si>
  <si>
    <t>377 "parkoviště - bet.dlažba 8 cm</t>
  </si>
  <si>
    <t>776 "chodník - bet.dlažba 6 cm</t>
  </si>
  <si>
    <t>19 "plocha pro kontejnery - bet.dlažba 8 cm</t>
  </si>
  <si>
    <t>39 "reliéfní dlažba 8 cm</t>
  </si>
  <si>
    <t>29 "reliéfní dlažba - 6 cm</t>
  </si>
  <si>
    <t>200 "provizorní asf.napojení</t>
  </si>
  <si>
    <t>Zakládání</t>
  </si>
  <si>
    <t>211561111</t>
  </si>
  <si>
    <t>Výplň odvodňovacích žeber nebo trativodů kamenivem hrubým drceným frakce 4 až 16 mm</t>
  </si>
  <si>
    <t>-1071118491</t>
  </si>
  <si>
    <t>Výplň kamenivem do rýh odvodňovacích žeber nebo trativodů bez zhutnění, s úpravou povrchu výplně kamenivem hrubým drceným frakce 4 až 16 mm</t>
  </si>
  <si>
    <t>https://podminky.urs.cz/item/CS_URS_2022_02/211561111</t>
  </si>
  <si>
    <t>215*0,3*0,4</t>
  </si>
  <si>
    <t>211971110</t>
  </si>
  <si>
    <t>Zřízení opláštění žeber nebo trativodů geotextilií v rýze nebo zářezu sklonu do 1:2</t>
  </si>
  <si>
    <t>1877634229</t>
  </si>
  <si>
    <t>Zřízení opláštění výplně z geotextilie odvodňovacích žeber nebo trativodů v rýze nebo zářezu se stěnami šikmými o sklonu do 1:2</t>
  </si>
  <si>
    <t>https://podminky.urs.cz/item/CS_URS_2022_02/211971110</t>
  </si>
  <si>
    <t>215*0,3*4</t>
  </si>
  <si>
    <t>258*1,1 'Přepočtené koeficientem množství</t>
  </si>
  <si>
    <t>69311172</t>
  </si>
  <si>
    <t>geotextilie PP s ÚV stabilizací 300g/m2</t>
  </si>
  <si>
    <t>869004041</t>
  </si>
  <si>
    <t>textilie ÚV stabilizace 300 g/m2 do š 8,8 m</t>
  </si>
  <si>
    <t>212572121</t>
  </si>
  <si>
    <t>Lože pro trativody z kameniva drobného těženého</t>
  </si>
  <si>
    <t>-1220396908</t>
  </si>
  <si>
    <t>https://podminky.urs.cz/item/CS_URS_2022_02/212572121</t>
  </si>
  <si>
    <t>215*0,3*0,1</t>
  </si>
  <si>
    <t>212755214</t>
  </si>
  <si>
    <t>Trativody z drenážních trubek plastových flexibilních D 100 mm bez lože</t>
  </si>
  <si>
    <t>-1733803621</t>
  </si>
  <si>
    <t>Trativody bez lože z drenážních trubek plastových flexibilních D 100 mm</t>
  </si>
  <si>
    <t>https://podminky.urs.cz/item/CS_URS_2022_02/212755214</t>
  </si>
  <si>
    <t>Komunikace pozemní</t>
  </si>
  <si>
    <t>564760111</t>
  </si>
  <si>
    <t>Podklad z kameniva hrubého drceného vel. 16-32 mm tl 200 mm</t>
  </si>
  <si>
    <t>CS ÚRS 2021 02</t>
  </si>
  <si>
    <t>1181825175</t>
  </si>
  <si>
    <t>Podklad nebo kryt z kameniva hrubého drceného vel. 16-32 mm s rozprostřením a zhutněním, po zhutnění tl. 200 mm</t>
  </si>
  <si>
    <t>https://podminky.urs.cz/item/CS_URS_2021_02/564760111</t>
  </si>
  <si>
    <t>1113*2 "komunikace - asfalt - sanace</t>
  </si>
  <si>
    <t>44*2 "sjezdy - bet.dlažba 8 cm - sanace</t>
  </si>
  <si>
    <t>377*2 "parkoviště - bet.dlažba 8 cm - sanace</t>
  </si>
  <si>
    <t>39*2 "reliéfní dlažba 8 cm - sanace</t>
  </si>
  <si>
    <t>564861111</t>
  </si>
  <si>
    <t>Podklad ze štěrkodrtě ŠD plochy přes 100 m2 tl 200 mm</t>
  </si>
  <si>
    <t>605111951</t>
  </si>
  <si>
    <t>Podklad ze štěrkodrtě ŠD tl 200 mm</t>
  </si>
  <si>
    <t>https://podminky.urs.cz/item/CS_URS_2022_02/564861111</t>
  </si>
  <si>
    <t>1113 "komunikace - asfalt - f 0/32</t>
  </si>
  <si>
    <t>1113 "komunikace - asfalt - f 0/63</t>
  </si>
  <si>
    <t>44 "sjezdy - bet.dlažba 8 cm - f 0/32</t>
  </si>
  <si>
    <t>377 "parkoviště - bet.dlažba 8 cm - f 0/32</t>
  </si>
  <si>
    <t>39 "reliéfní dlažba 8 cm - f 0/32</t>
  </si>
  <si>
    <t>44 "sjezdy - bet.dlažba 8 cm - f 0/63</t>
  </si>
  <si>
    <t>377 "parkoviště - bet.dlažba 8 cm - f 0/63</t>
  </si>
  <si>
    <t>39 "reliéfní dlažba 8 cm - f 0/63</t>
  </si>
  <si>
    <t>19 "plocha pro kontejnery - bet.dlažba 8 cm - f 0/32</t>
  </si>
  <si>
    <t>776 "chodník - bet.dlažba 6 cm - f 0/32</t>
  </si>
  <si>
    <t>29 "reliéfní dlažba - 6 cm - f 0/32</t>
  </si>
  <si>
    <t>200 "provizorní asf.napojení - f 0/32</t>
  </si>
  <si>
    <t>200 "provizorní asf.napojení - f 0/63</t>
  </si>
  <si>
    <t>565165101</t>
  </si>
  <si>
    <t>Asfaltový beton vrstva podkladní ACP 16 (obalované kamenivo OKS) tl 80 mm š do 1,5 m</t>
  </si>
  <si>
    <t>863117796</t>
  </si>
  <si>
    <t>Asfaltový beton vrstva podkladní ACP 16 (obalované kamenivo střednězrnné - OKS) s rozprostřením a zhutněním v pruhu šířky do 1,5 m, po zhutnění tl. 80 mm</t>
  </si>
  <si>
    <t>https://podminky.urs.cz/item/CS_URS_2022_02/565165101</t>
  </si>
  <si>
    <t>571908111</t>
  </si>
  <si>
    <t>Kryt vymývaným dekoračním kamenivem (kačírkem) tl 200 mm</t>
  </si>
  <si>
    <t>812568404</t>
  </si>
  <si>
    <t>Kryt vymývaným dekoračním kamenivem (kačírkem) tl. 200 mm</t>
  </si>
  <si>
    <t>https://podminky.urs.cz/item/CS_URS_2022_02/571908111</t>
  </si>
  <si>
    <t>573111113</t>
  </si>
  <si>
    <t>Postřik živičný infiltrační s posypem z asfaltu množství 1,5 kg/m2</t>
  </si>
  <si>
    <t>-1339090761</t>
  </si>
  <si>
    <t>Postřik infiltrační PI z asfaltu silničního s posypem kamenivem, v množství 1,50 kg/m2</t>
  </si>
  <si>
    <t>https://podminky.urs.cz/item/CS_URS_2022_02/573111113</t>
  </si>
  <si>
    <t>573211112</t>
  </si>
  <si>
    <t>Postřik živičný spojovací z asfaltu v množství 0,70 kg/m2</t>
  </si>
  <si>
    <t>1335702170</t>
  </si>
  <si>
    <t>Postřik spojovací PS bez posypu kamenivem z asfaltu silničního, v množství 0,70 kg/m2</t>
  </si>
  <si>
    <t>https://podminky.urs.cz/item/CS_URS_2022_02/573211112</t>
  </si>
  <si>
    <t>577134111</t>
  </si>
  <si>
    <t>Asfaltový beton vrstva obrusná ACO 11 (ABS) tř. I tl 40 mm š do 3 m z nemodifikovaného asfaltu</t>
  </si>
  <si>
    <t>-1412509240</t>
  </si>
  <si>
    <t>Asfaltový beton vrstva obrusná ACO 11 (ABS) s rozprostřením a se zhutněním z nemodifikovaného asfaltu v pruhu šířky do 3 m tř. I, po zhutnění tl. 40 mm</t>
  </si>
  <si>
    <t>https://podminky.urs.cz/item/CS_URS_2022_02/577134111</t>
  </si>
  <si>
    <t>577144111</t>
  </si>
  <si>
    <t>Asfaltový beton vrstva obrusná ACO 11 (ABS) tř. I tl 50 mm š do 3 m z nemodifikovaného asfaltu</t>
  </si>
  <si>
    <t>175061136</t>
  </si>
  <si>
    <t>Asfaltový beton vrstva obrusná ACO 11 (ABS) s rozprostřením a se zhutněním z nemodifikovaného asfaltu v pruhu šířky do 3 m tř. I, po zhutnění tl. 50 mm</t>
  </si>
  <si>
    <t>https://podminky.urs.cz/item/CS_URS_2022_02/577144111</t>
  </si>
  <si>
    <t>596211111</t>
  </si>
  <si>
    <t>Kladení zámkové dlažby komunikací pro pěší ručně tl 60 mm skupiny A pl přes 50 do 100 m2</t>
  </si>
  <si>
    <t>159916820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</si>
  <si>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50 do 100 m2</t>
  </si>
  <si>
    <t>https://podminky.urs.cz/item/CS_URS_2022_02/596211111</t>
  </si>
  <si>
    <t>59245018</t>
  </si>
  <si>
    <t>dlažba tvar obdélník betonová 200x100x60mm přírodní</t>
  </si>
  <si>
    <t>-1311940627</t>
  </si>
  <si>
    <t>776*1,03 'Přepočtené koeficientem množství</t>
  </si>
  <si>
    <t>59245006</t>
  </si>
  <si>
    <t>dlažba tvar obdélník betonová pro nevidomé 200x100x60mm barevná</t>
  </si>
  <si>
    <t>-1261460484</t>
  </si>
  <si>
    <t>29*1,03 'Přepočtené koeficientem množství</t>
  </si>
  <si>
    <t>596212231</t>
  </si>
  <si>
    <t>Kladení zámkové dlažby pozemních komunikací ručně tl 80 mm skupiny C pl přes 50 do 100 m2</t>
  </si>
  <si>
    <t>-959845462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</si>
  <si>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C, pro plochy přes 50 do 100 m2</t>
  </si>
  <si>
    <t>https://podminky.urs.cz/item/CS_URS_2022_02/596212231</t>
  </si>
  <si>
    <t>59245020</t>
  </si>
  <si>
    <t>dlažba tvar obdélník betonová 200x100x80mm přírodní</t>
  </si>
  <si>
    <t>28769445</t>
  </si>
  <si>
    <t>19*1,03 'Přepočtené koeficientem množství</t>
  </si>
  <si>
    <t>59245030</t>
  </si>
  <si>
    <t>dlažba tvar čtverec betonová 200x200x80mm přírodní</t>
  </si>
  <si>
    <t>649467065</t>
  </si>
  <si>
    <t>44*1,03 'Přepočtené koeficientem množství</t>
  </si>
  <si>
    <t>59245226</t>
  </si>
  <si>
    <t>dlažba tvar obdélník betonová pro nevidomé 200x100x80mm barevná</t>
  </si>
  <si>
    <t>1014659619</t>
  </si>
  <si>
    <t>39*1,03 'Přepočtené koeficientem množství</t>
  </si>
  <si>
    <t>596212232</t>
  </si>
  <si>
    <t>Kladení zámkové dlažby pozemních komunikací ručně tl 80 mm skupiny C pl přes 100 do 300 m2</t>
  </si>
  <si>
    <t>1592844142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</si>
  <si>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C, pro plochy přes 100 do 300 m2</t>
  </si>
  <si>
    <t>https://podminky.urs.cz/item/CS_URS_2022_02/596212232</t>
  </si>
  <si>
    <t>377-29,856 "parkoviště - bet.dlažba 8 cm</t>
  </si>
  <si>
    <t>(28*4,92+6*1,92)*0,2 "oddělená parkovací stání</t>
  </si>
  <si>
    <t>-1336112628</t>
  </si>
  <si>
    <t>347,144*1,03 'Přepočtené koeficientem množství</t>
  </si>
  <si>
    <t>59245004</t>
  </si>
  <si>
    <t>dlažba tvar čtverec betonová 200x200x80mm barevná</t>
  </si>
  <si>
    <t>1070444614</t>
  </si>
  <si>
    <t>29,856*1,03 'Přepočtené koeficientem množství</t>
  </si>
  <si>
    <t>Trubní vedení</t>
  </si>
  <si>
    <t>895941302</t>
  </si>
  <si>
    <t>Osazení vpusti uliční DN 450 z betonových dílců dno s kalištěm</t>
  </si>
  <si>
    <t>1044862453</t>
  </si>
  <si>
    <t>Osazení vpusti uliční z betonových dílců DN 450 dno s kalištěm</t>
  </si>
  <si>
    <t>https://podminky.urs.cz/item/CS_URS_2022_02/895941302</t>
  </si>
  <si>
    <t>59224495</t>
  </si>
  <si>
    <t>vpusť uliční DN 450 kaliště nízké 450/240x50mm</t>
  </si>
  <si>
    <t>811395095</t>
  </si>
  <si>
    <t>895941314</t>
  </si>
  <si>
    <t>Osazení vpusti uliční DN 450 z betonových dílců skruž horní 570 mm</t>
  </si>
  <si>
    <t>-1169036050</t>
  </si>
  <si>
    <t>Osazení vpusti uliční z betonových dílců DN 450 skruž horní 570 mm</t>
  </si>
  <si>
    <t>https://podminky.urs.cz/item/CS_URS_2022_02/895941314</t>
  </si>
  <si>
    <t>59224486</t>
  </si>
  <si>
    <t>vpusť uliční DN 450 skruž horní betonová 450/570x50mm</t>
  </si>
  <si>
    <t>289895961</t>
  </si>
  <si>
    <t>59223864</t>
  </si>
  <si>
    <t>prstenec pro uliční vpusť vyrovnávací betonový 390x60x130mm</t>
  </si>
  <si>
    <t>-1410824521</t>
  </si>
  <si>
    <t>895941322</t>
  </si>
  <si>
    <t>Osazení vpusti uliční DN 450 z betonových dílců skruž středová 295 mm</t>
  </si>
  <si>
    <t>1306421625</t>
  </si>
  <si>
    <t>Osazení vpusti uliční z betonových dílců DN 450 skruž středová 295 mm</t>
  </si>
  <si>
    <t>https://podminky.urs.cz/item/CS_URS_2022_02/895941322</t>
  </si>
  <si>
    <t>59224487</t>
  </si>
  <si>
    <t>vpusť uliční DN 450 skruž střední betonová 450/295x50mm</t>
  </si>
  <si>
    <t>1654192901</t>
  </si>
  <si>
    <t>895941331</t>
  </si>
  <si>
    <t>Osazení vpusti uliční DN 450 z betonových dílců skruž průběžná s výtokem</t>
  </si>
  <si>
    <t>872600715</t>
  </si>
  <si>
    <t>Osazení vpusti uliční z betonových dílců DN 450 skruž průběžná s výtokem</t>
  </si>
  <si>
    <t>https://podminky.urs.cz/item/CS_URS_2022_02/895941331</t>
  </si>
  <si>
    <t>59224489</t>
  </si>
  <si>
    <t>vpusť uliční DN 450 skruž průběžná s odtokem 150mm 450/450x50mm</t>
  </si>
  <si>
    <t>346883193</t>
  </si>
  <si>
    <t>899203112</t>
  </si>
  <si>
    <t>Osazení mříží litinových včetně rámů a košů na bahno pro třídu zatížení B125, C250</t>
  </si>
  <si>
    <t>-199684707</t>
  </si>
  <si>
    <t>https://podminky.urs.cz/item/CS_URS_2022_02/899203112</t>
  </si>
  <si>
    <t>55242323</t>
  </si>
  <si>
    <t>mříž D 400 - konkávní 300x500mm</t>
  </si>
  <si>
    <t>-1167123387</t>
  </si>
  <si>
    <t>28661784</t>
  </si>
  <si>
    <t>revizní šachty D 400-kalový koš pro D 315</t>
  </si>
  <si>
    <t>-1224906513</t>
  </si>
  <si>
    <t>899331111</t>
  </si>
  <si>
    <t>Výšková úprava uličního vstupu nebo vpusti do 200 mm poklopu</t>
  </si>
  <si>
    <t>-599749295</t>
  </si>
  <si>
    <t>Výšková úprava uličního vstupu nebo vpusti do 200 mm zvýšením poklopu</t>
  </si>
  <si>
    <t>https://podminky.urs.cz/item/CS_URS_2022_02/899331111</t>
  </si>
  <si>
    <t>10 "kanalizační šachty</t>
  </si>
  <si>
    <t>899431111</t>
  </si>
  <si>
    <t>Výšková úprava uličního vstupu nebo vpusti do 200 mm krycího hrnce, šoupěte nebo hydrantu</t>
  </si>
  <si>
    <t>-2126848094</t>
  </si>
  <si>
    <t>Výšková úprava uličního vstupu nebo vpusti do 200 mm zvýšením krycího hrnce, šoupěte nebo hydrantu bez úpravy armatur</t>
  </si>
  <si>
    <t>https://podminky.urs.cz/item/CS_URS_2022_02/899431111</t>
  </si>
  <si>
    <t>89943-2</t>
  </si>
  <si>
    <t>označník vody - bourání</t>
  </si>
  <si>
    <t>165469639</t>
  </si>
  <si>
    <t>označník vody do nové nivelety</t>
  </si>
  <si>
    <t>Ostatní konstrukce a práce, bourání</t>
  </si>
  <si>
    <t>914111111</t>
  </si>
  <si>
    <t>Montáž svislé dopravní značky do velikosti 1 m2 objímkami na sloupek nebo konzolu</t>
  </si>
  <si>
    <t>1640653145</t>
  </si>
  <si>
    <t>https://podminky.urs.cz/item/CS_URS_2022_02/914111111</t>
  </si>
  <si>
    <t>40445608</t>
  </si>
  <si>
    <t>značky 700mm</t>
  </si>
  <si>
    <t>700507488</t>
  </si>
  <si>
    <t>značky upravující přednost P1, P4 700mm</t>
  </si>
  <si>
    <t>40445654</t>
  </si>
  <si>
    <t>informativní značky zónové IZ5 1000x750mm</t>
  </si>
  <si>
    <t>904997793</t>
  </si>
  <si>
    <t>914511112</t>
  </si>
  <si>
    <t>Montáž sloupku dopravních značek délky do 3,5 m s betonovým základem a patkou D 60 mm</t>
  </si>
  <si>
    <t>-1751272917</t>
  </si>
  <si>
    <t>Montáž sloupku dopravních značek délky do 3,5 m s betonovým základem a patkou</t>
  </si>
  <si>
    <t>https://podminky.urs.cz/item/CS_URS_2022_02/914511112</t>
  </si>
  <si>
    <t>404452250</t>
  </si>
  <si>
    <t>sloupek pro dopravní značku Zn D 60mm v 3,5m</t>
  </si>
  <si>
    <t>-167387512</t>
  </si>
  <si>
    <t>sloupek Zn 60 - 350</t>
  </si>
  <si>
    <t>404452400</t>
  </si>
  <si>
    <t>patka pro sloupek Al D 60mm</t>
  </si>
  <si>
    <t>777010537</t>
  </si>
  <si>
    <t>patka hliníková HP 60</t>
  </si>
  <si>
    <t>404452530</t>
  </si>
  <si>
    <t>víčko plastové na sloupek D 60mm</t>
  </si>
  <si>
    <t>1199504999</t>
  </si>
  <si>
    <t>víčko plastové na sloupek 60</t>
  </si>
  <si>
    <t>404452560</t>
  </si>
  <si>
    <t>svorka upínací na sloupek dopravní značky D 60mm</t>
  </si>
  <si>
    <t>-887692866</t>
  </si>
  <si>
    <t>upínací svorka na sloupek US 60</t>
  </si>
  <si>
    <t>915-2</t>
  </si>
  <si>
    <t>Demontáž sloupku pro SDZ</t>
  </si>
  <si>
    <t>-1126382611</t>
  </si>
  <si>
    <t>Demontáž SDZ</t>
  </si>
  <si>
    <t>915-3</t>
  </si>
  <si>
    <t>-2071176520</t>
  </si>
  <si>
    <t>915221121</t>
  </si>
  <si>
    <t>Vodorovné dopravní značení vodící čáry přerušované š 250 mm bílý plast</t>
  </si>
  <si>
    <t>-126312317</t>
  </si>
  <si>
    <t>Vodorovné dopravní značení stříkaným plastem vodící čára bílá šířky 250 mm přerušovaná základní</t>
  </si>
  <si>
    <t>https://podminky.urs.cz/item/CS_URS_2022_02/915221121</t>
  </si>
  <si>
    <t>915231111</t>
  </si>
  <si>
    <t>Vodorovné dopravní značení přechody pro chodce, šipky, symboly bílý plast</t>
  </si>
  <si>
    <t>1302997900</t>
  </si>
  <si>
    <t>Vodorovné dopravní značení stříkaným plastem přechody pro chodce, šipky, symboly nápisy bílé základní</t>
  </si>
  <si>
    <t>https://podminky.urs.cz/item/CS_URS_2022_02/915231111</t>
  </si>
  <si>
    <t>915611111</t>
  </si>
  <si>
    <t>Předznačení vodorovného liniového značení</t>
  </si>
  <si>
    <t>1059801977</t>
  </si>
  <si>
    <t>Předznačení pro vodorovné značení stříkané barvou nebo prováděné z nátěrových hmot liniové dělicí čáry, vodicí proužky</t>
  </si>
  <si>
    <t>https://podminky.urs.cz/item/CS_URS_2022_02/915611111</t>
  </si>
  <si>
    <t>915621111</t>
  </si>
  <si>
    <t>Předznačení vodorovného plošného značení</t>
  </si>
  <si>
    <t>-141321639</t>
  </si>
  <si>
    <t>Předznačení pro vodorovné značení stříkané barvou nebo prováděné z nátěrových hmot plošné šipky, symboly, nápisy</t>
  </si>
  <si>
    <t>https://podminky.urs.cz/item/CS_URS_2022_02/915621111</t>
  </si>
  <si>
    <t>916131213</t>
  </si>
  <si>
    <t>Osazení silničního obrubníku betonového stojatého s boční opěrou do lože z betonu prostého</t>
  </si>
  <si>
    <t>-2045406858</t>
  </si>
  <si>
    <t>Osazení silničního obrubníku betonového se zřízením lože, s vyplněním a zatřením spár cementovou maltou stojatého s boční opěrou z betonu prostého, do lože z betonu prostého</t>
  </si>
  <si>
    <t>https://podminky.urs.cz/item/CS_URS_2022_02/916131213</t>
  </si>
  <si>
    <t>352+91+28</t>
  </si>
  <si>
    <t>59217029</t>
  </si>
  <si>
    <t>obrubník betonový silniční nájezdový 1000x150x150mm</t>
  </si>
  <si>
    <t>1858002457</t>
  </si>
  <si>
    <t>91*1,02 'Přepočtené koeficientem množství</t>
  </si>
  <si>
    <t>59217030</t>
  </si>
  <si>
    <t>obrubník betonový silniční přechodový 1000x150x150-250mm</t>
  </si>
  <si>
    <t>-276138231</t>
  </si>
  <si>
    <t>28*1,02 'Přepočtené koeficientem množství</t>
  </si>
  <si>
    <t>59217031</t>
  </si>
  <si>
    <t>obrubník betonový silniční 1000x150x250mm</t>
  </si>
  <si>
    <t>172238663</t>
  </si>
  <si>
    <t>352*1,02 'Přepočtené koeficientem množství</t>
  </si>
  <si>
    <t>916331112</t>
  </si>
  <si>
    <t>Osazení zahradního obrubníku betonového do lože z betonu s boční opěrou</t>
  </si>
  <si>
    <t>1082829957</t>
  </si>
  <si>
    <t>Osazení zahradního obrubníku betonového s ložem tl. od 50 do 100 mm z betonu prostého tř. C 12/15 s boční opěrou z betonu prostého tř. C 12/15</t>
  </si>
  <si>
    <t>https://podminky.urs.cz/item/CS_URS_2022_02/916331112</t>
  </si>
  <si>
    <t>59217012</t>
  </si>
  <si>
    <t>obrubník betonový zahradní 500x80x250mm</t>
  </si>
  <si>
    <t>726894359</t>
  </si>
  <si>
    <t>680*1,02 'Přepočtené koeficientem množství</t>
  </si>
  <si>
    <t>919121111</t>
  </si>
  <si>
    <t>Těsnění spár zálivkou za studena pro komůrky š 10 mm hl 20 mm s těsnicím profilem</t>
  </si>
  <si>
    <t>-2110516201</t>
  </si>
  <si>
    <t>Utěsnění dilatačních spár zálivkou za studena v cementobetonovém nebo živičném krytu včetně adhezního nátěru s těsnicím profilem pod zálivkou, pro komůrky šířky 10 mm, hloubky 20 mm</t>
  </si>
  <si>
    <t>https://podminky.urs.cz/item/CS_URS_2022_02/919121111</t>
  </si>
  <si>
    <t>919735112</t>
  </si>
  <si>
    <t>Řezání stávajícího živičného krytu hl přes 50 do 100 mm</t>
  </si>
  <si>
    <t>-1888863385</t>
  </si>
  <si>
    <t>Řezání stávajícího živičného krytu nebo podkladu hloubky přes 50 do 100 mm</t>
  </si>
  <si>
    <t>https://podminky.urs.cz/item/CS_URS_2022_02/919735112</t>
  </si>
  <si>
    <t>965042241</t>
  </si>
  <si>
    <t>Bourání podkladů pod dlažby nebo mazanin betonových nebo z litého asfaltu tl přes 100 mm pl přes 4 m2</t>
  </si>
  <si>
    <t>-330183077</t>
  </si>
  <si>
    <t>Bourání mazanin betonových nebo z litého asfaltu tl. přes 100 mm, plochy přes 4 m2</t>
  </si>
  <si>
    <t>https://podminky.urs.cz/item/CS_URS_2022_02/965042241</t>
  </si>
  <si>
    <t>14*0,2 "bourání betonů, žlabovky</t>
  </si>
  <si>
    <t>997</t>
  </si>
  <si>
    <t>Přesun sutě</t>
  </si>
  <si>
    <t>997221551</t>
  </si>
  <si>
    <t>Vodorovná doprava suti ze sypkých materiálů do 1 km</t>
  </si>
  <si>
    <t>1896633340</t>
  </si>
  <si>
    <t>Vodorovná doprava suti bez naložení, ale se složením a s hrubým urovnáním ze sypkých materiálů, na vzdálenost do 1 km</t>
  </si>
  <si>
    <t>https://podminky.urs.cz/item/CS_URS_2022_02/997221551</t>
  </si>
  <si>
    <t>997221559</t>
  </si>
  <si>
    <t>Příplatek ZKD 1 km u vodorovné dopravy suti ze sypkých materiálů</t>
  </si>
  <si>
    <t>1302199958</t>
  </si>
  <si>
    <t>Vodorovná doprava suti bez naložení, ale se složením a s hrubým urovnáním Příplatek k ceně za každý další i započatý 1 km přes 1 km</t>
  </si>
  <si>
    <t>https://podminky.urs.cz/item/CS_URS_2022_02/997221559</t>
  </si>
  <si>
    <t>588,63*19 'Přepočtené koeficientem množství</t>
  </si>
  <si>
    <t>997221861</t>
  </si>
  <si>
    <t>Poplatek za uložení stavebního odpadu na recyklační skládce (skládkovné) z prostého betonu pod kódem 17 01 01</t>
  </si>
  <si>
    <t>-1761704942</t>
  </si>
  <si>
    <t>Poplatek za uložení stavebního odpadu na recyklační skládce (skládkovné) z prostého betonu zatříděného do Katalogu odpadů pod kódem 17 01 01</t>
  </si>
  <si>
    <t>https://podminky.urs.cz/item/CS_URS_2022_02/997221861</t>
  </si>
  <si>
    <t>997221875</t>
  </si>
  <si>
    <t>Poplatek za uložení stavebního odpadu na recyklační skládce (skládkovné) asfaltového bez obsahu dehtu zatříděného do Katalogu odpadů pod kódem 17 03 02</t>
  </si>
  <si>
    <t>1140634622</t>
  </si>
  <si>
    <t>https://podminky.urs.cz/item/CS_URS_2022_02/997221875</t>
  </si>
  <si>
    <t>998</t>
  </si>
  <si>
    <t>Přesun hmot</t>
  </si>
  <si>
    <t>998225111</t>
  </si>
  <si>
    <t>Přesun hmot pro pozemní komunikace s krytem z kamene, monolitickým betonovým nebo živičným</t>
  </si>
  <si>
    <t>1957266495</t>
  </si>
  <si>
    <t>https://podminky.urs.cz/item/CS_URS_2022_02/998225111</t>
  </si>
  <si>
    <t>PSV</t>
  </si>
  <si>
    <t>Práce a dodávky PSV</t>
  </si>
  <si>
    <t>711</t>
  </si>
  <si>
    <t>Izolace proti vodě, vlhkosti a plynům</t>
  </si>
  <si>
    <t>711131101</t>
  </si>
  <si>
    <t>Provedení izolace proti zemní vlhkosti pásy na sucho vodorovné AIP nebo tkaninou</t>
  </si>
  <si>
    <t>1410509340</t>
  </si>
  <si>
    <t>Provedení izolace proti zemní vlhkosti pásy na sucho AIP nebo tkaniny na ploše vodorovné V</t>
  </si>
  <si>
    <t>https://podminky.urs.cz/item/CS_URS_2022_02/711131101</t>
  </si>
  <si>
    <t>P</t>
  </si>
  <si>
    <t>Poznámka k položce:_x000d_
V případě, že by bylo nutné přistoupit k sanaci aktivní zóny zemní pláně, je výměra této položky a položek s ní souvisejících uvažována jako maximální a bude fakturována na základě skutečně provedených prací. Rozsah prací bude stanoven na základě zkoušek únosnosti zemní pláně a odsouhlasen TDI a AD. Doloženo bude geodetickým zaměřením nebo jiným způsobem po dohodě s TDI.</t>
  </si>
  <si>
    <t>1113 "komunikace - asfalt - sanace</t>
  </si>
  <si>
    <t>44 "sjezdy - bet.dlažba 8 cm - sanace</t>
  </si>
  <si>
    <t>377 "parkoviště - bet.dlažba 8 cm - sanace</t>
  </si>
  <si>
    <t>39 "reliéfní dlažba 8 cm - sanace</t>
  </si>
  <si>
    <t>69311175</t>
  </si>
  <si>
    <t>geotextilie PP s ÚV stabilizací 500g/m2</t>
  </si>
  <si>
    <t>1257049813</t>
  </si>
  <si>
    <t>textilie ÚV stabilizace 500 g/m2 do š 8,8 m</t>
  </si>
  <si>
    <t>1573*1,15 'Přepočtené koeficientem množství</t>
  </si>
  <si>
    <t>711161112</t>
  </si>
  <si>
    <t>Izolace proti zemní vlhkosti nopovou fólií vodorovná, nopek v 8,0 mm, tl do 0,6 mm</t>
  </si>
  <si>
    <t>1771575624</t>
  </si>
  <si>
    <t>Izolace proti zemní vlhkosti a beztlakové vodě nopovými fóliemi na ploše vodorovné V vrstva ochranná, odvětrávací a drenážní výška nopku 8,0 mm, tl. fólie do 0,6 mm</t>
  </si>
  <si>
    <t>https://podminky.urs.cz/item/CS_URS_2022_02/711161112</t>
  </si>
  <si>
    <t>14*0,6</t>
  </si>
  <si>
    <t>711161212</t>
  </si>
  <si>
    <t>Izolace proti zemní vlhkosti nopovou fólií svislá, nopek v 8,0 mm, tl do 0,6 mm</t>
  </si>
  <si>
    <t>595352955</t>
  </si>
  <si>
    <t>Izolace proti zemní vlhkosti a beztlakové vodě nopovými fóliemi na ploše svislé S vrstva ochranná, odvětrávací a drenážní výška nopku 8,0 mm, tl. fólie do 0,6 mm</t>
  </si>
  <si>
    <t>https://podminky.urs.cz/item/CS_URS_2022_02/711161212</t>
  </si>
  <si>
    <t>711161384</t>
  </si>
  <si>
    <t>Izolace proti zemní vlhkosti nopovou fólií ukončení provětrávací lištou</t>
  </si>
  <si>
    <t>322918004</t>
  </si>
  <si>
    <t>Izolace proti zemní vlhkosti a beztlakové vodě nopovými fóliemi ostatní ukončení izolace provětrávací lištou</t>
  </si>
  <si>
    <t>https://podminky.urs.cz/item/CS_URS_2022_02/711161384</t>
  </si>
  <si>
    <t>998711201</t>
  </si>
  <si>
    <t>Přesun hmot procentní pro izolace proti vodě, vlhkosti a plynům v objektech v do 6 m</t>
  </si>
  <si>
    <t>220739633</t>
  </si>
  <si>
    <t>Přesun hmot pro izolace proti vodě, vlhkosti a plynům stanovený procentní sazbou (%) z ceny vodorovná dopravní vzdálenost do 50 m v objektech výšky do 6 m</t>
  </si>
  <si>
    <t>https://podminky.urs.cz/item/CS_URS_2022_02/998711201</t>
  </si>
  <si>
    <t>OST</t>
  </si>
  <si>
    <t>Ostatní</t>
  </si>
  <si>
    <t>999-VRN-1</t>
  </si>
  <si>
    <t>Práce geotechnika</t>
  </si>
  <si>
    <t>---</t>
  </si>
  <si>
    <t>-244867466</t>
  </si>
  <si>
    <t>999-VRN-2</t>
  </si>
  <si>
    <t>Zkoušky únosnosti pláně</t>
  </si>
  <si>
    <t>-881018198</t>
  </si>
  <si>
    <t>999-VRN-3</t>
  </si>
  <si>
    <t>Přechodné dopravní značení</t>
  </si>
  <si>
    <t>-1026592993</t>
  </si>
  <si>
    <t>SO101-VRN - vedlejší rozpočtové náklady</t>
  </si>
  <si>
    <t>Bc. Michal Pašava</t>
  </si>
  <si>
    <t>VRN - Vedlejší rozpočtové náklady</t>
  </si>
  <si>
    <t xml:space="preserve">    VRN1 - Průzkumné, geodetické a projektové práce</t>
  </si>
  <si>
    <t xml:space="preserve">    VRN3 - Zařízení staveniště</t>
  </si>
  <si>
    <t>VRN</t>
  </si>
  <si>
    <t>Vedlejší rozpočtové náklady</t>
  </si>
  <si>
    <t>030001000</t>
  </si>
  <si>
    <t>Zařízení staveniště, čištění komunikací, územní vlivy, BOZP apod</t>
  </si>
  <si>
    <t>sou</t>
  </si>
  <si>
    <t>436345853</t>
  </si>
  <si>
    <t>VRN1</t>
  </si>
  <si>
    <t>Průzkumné, geodetické a projektové práce</t>
  </si>
  <si>
    <t>012103000</t>
  </si>
  <si>
    <t>Geodetické práce před výstavbou</t>
  </si>
  <si>
    <t>…</t>
  </si>
  <si>
    <t>CS ÚRS 2023 01</t>
  </si>
  <si>
    <t>1024</t>
  </si>
  <si>
    <t>-1117705495</t>
  </si>
  <si>
    <t>https://podminky.urs.cz/item/CS_URS_2023_01/012103000</t>
  </si>
  <si>
    <t>012203000</t>
  </si>
  <si>
    <t>Geodetické práce při provádění stavby</t>
  </si>
  <si>
    <t>-1630877648</t>
  </si>
  <si>
    <t>https://podminky.urs.cz/item/CS_URS_2023_01/012203000</t>
  </si>
  <si>
    <t>012303000</t>
  </si>
  <si>
    <t>Geodetické práce po výstavbě</t>
  </si>
  <si>
    <t>755030717</t>
  </si>
  <si>
    <t>https://podminky.urs.cz/item/CS_URS_2023_01/012303000</t>
  </si>
  <si>
    <t>013254000</t>
  </si>
  <si>
    <t>Dokumentace skutečného provedení stavby</t>
  </si>
  <si>
    <t>1443526543</t>
  </si>
  <si>
    <t>https://podminky.urs.cz/item/CS_URS_2023_01/013254000</t>
  </si>
  <si>
    <t>VRN3</t>
  </si>
  <si>
    <t>Zařízení staveniště</t>
  </si>
  <si>
    <t>032103000</t>
  </si>
  <si>
    <t>Stavební buňky - dovoz, umístění, odvoz</t>
  </si>
  <si>
    <t>CS ÚRS 2023 02</t>
  </si>
  <si>
    <t>1457481245</t>
  </si>
  <si>
    <t>Náklady na stavební buňky - dovoz, umístění, odvoz</t>
  </si>
  <si>
    <t>https://podminky.urs.cz/item/CS_URS_2023_02/032103000</t>
  </si>
  <si>
    <t>032803000</t>
  </si>
  <si>
    <t>Ostatní vybavení staveniště - mobilní WC po celou dobu výstavby</t>
  </si>
  <si>
    <t>811404865</t>
  </si>
  <si>
    <t>Ostatní vybavení staveniště</t>
  </si>
  <si>
    <t>https://podminky.urs.cz/item/CS_URS_2023_02/032803000</t>
  </si>
  <si>
    <t>034503000</t>
  </si>
  <si>
    <t>Informační tabule na staveništi</t>
  </si>
  <si>
    <t>-883686209</t>
  </si>
  <si>
    <t>039203000</t>
  </si>
  <si>
    <t>Úprava terénu po zrušení zařízení staveniště</t>
  </si>
  <si>
    <t>-1634193524</t>
  </si>
  <si>
    <t>https://podminky.urs.cz/item/CS_URS_2023_02/039203000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</si>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</sst>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4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167" fontId="20" fillId="2" borderId="23" xfId="0" applyNumberFormat="1" applyFont="1" applyFill="1" applyBorder="1" applyAlignment="1" applyProtection="1">
      <alignment vertical="center"/>
      <protection locked="0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21" xfId="0" applyFont="1" applyBorder="1" applyAlignment="1" applyProtection="1">
      <alignment horizontal="left" vertical="center"/>
    </xf>
    <xf numFmtId="0" fontId="8" fillId="0" borderId="21" xfId="0" applyFont="1" applyBorder="1" applyAlignment="1" applyProtection="1">
      <alignment vertical="center"/>
    </xf>
    <xf numFmtId="4" fontId="8" fillId="0" borderId="21" xfId="0" applyNumberFormat="1" applyFont="1" applyBorder="1" applyAlignment="1" applyProtection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1211101" TargetMode="External" /><Relationship Id="rId2" Type="http://schemas.openxmlformats.org/officeDocument/2006/relationships/hyperlink" Target="https://podminky.urs.cz/item/CS_URS_2022_02/112101101" TargetMode="External" /><Relationship Id="rId3" Type="http://schemas.openxmlformats.org/officeDocument/2006/relationships/hyperlink" Target="https://podminky.urs.cz/item/CS_URS_2022_02/112251102" TargetMode="External" /><Relationship Id="rId4" Type="http://schemas.openxmlformats.org/officeDocument/2006/relationships/hyperlink" Target="https://podminky.urs.cz/item/CS_URS_2022_02/113106187" TargetMode="External" /><Relationship Id="rId5" Type="http://schemas.openxmlformats.org/officeDocument/2006/relationships/hyperlink" Target="https://podminky.urs.cz/item/CS_URS_2022_02/113107342" TargetMode="External" /><Relationship Id="rId6" Type="http://schemas.openxmlformats.org/officeDocument/2006/relationships/hyperlink" Target="https://podminky.urs.cz/item/CS_URS_2022_02/113154113" TargetMode="External" /><Relationship Id="rId7" Type="http://schemas.openxmlformats.org/officeDocument/2006/relationships/hyperlink" Target="https://podminky.urs.cz/item/CS_URS_2022_02/113154324" TargetMode="External" /><Relationship Id="rId8" Type="http://schemas.openxmlformats.org/officeDocument/2006/relationships/hyperlink" Target="https://podminky.urs.cz/item/CS_URS_2022_02/113201112" TargetMode="External" /><Relationship Id="rId9" Type="http://schemas.openxmlformats.org/officeDocument/2006/relationships/hyperlink" Target="https://podminky.urs.cz/item/CS_URS_2022_02/121151113" TargetMode="External" /><Relationship Id="rId10" Type="http://schemas.openxmlformats.org/officeDocument/2006/relationships/hyperlink" Target="https://podminky.urs.cz/item/CS_URS_2022_02/122251105" TargetMode="External" /><Relationship Id="rId11" Type="http://schemas.openxmlformats.org/officeDocument/2006/relationships/hyperlink" Target="https://podminky.urs.cz/item/CS_URS_2022_02/132251101" TargetMode="External" /><Relationship Id="rId12" Type="http://schemas.openxmlformats.org/officeDocument/2006/relationships/hyperlink" Target="https://podminky.urs.cz/item/CS_URS_2022_02/162751117" TargetMode="External" /><Relationship Id="rId13" Type="http://schemas.openxmlformats.org/officeDocument/2006/relationships/hyperlink" Target="https://podminky.urs.cz/item/CS_URS_2022_02/171201201" TargetMode="External" /><Relationship Id="rId14" Type="http://schemas.openxmlformats.org/officeDocument/2006/relationships/hyperlink" Target="https://podminky.urs.cz/item/CS_URS_2022_02/171201231" TargetMode="External" /><Relationship Id="rId15" Type="http://schemas.openxmlformats.org/officeDocument/2006/relationships/hyperlink" Target="https://podminky.urs.cz/item/CS_URS_2022_02/181311103" TargetMode="External" /><Relationship Id="rId16" Type="http://schemas.openxmlformats.org/officeDocument/2006/relationships/hyperlink" Target="https://podminky.urs.cz/item/CS_URS_2022_02/181411131" TargetMode="External" /><Relationship Id="rId17" Type="http://schemas.openxmlformats.org/officeDocument/2006/relationships/hyperlink" Target="https://podminky.urs.cz/item/CS_URS_2022_02/181951111" TargetMode="External" /><Relationship Id="rId18" Type="http://schemas.openxmlformats.org/officeDocument/2006/relationships/hyperlink" Target="https://podminky.urs.cz/item/CS_URS_2022_02/181951112" TargetMode="External" /><Relationship Id="rId19" Type="http://schemas.openxmlformats.org/officeDocument/2006/relationships/hyperlink" Target="https://podminky.urs.cz/item/CS_URS_2022_02/211561111" TargetMode="External" /><Relationship Id="rId20" Type="http://schemas.openxmlformats.org/officeDocument/2006/relationships/hyperlink" Target="https://podminky.urs.cz/item/CS_URS_2022_02/211971110" TargetMode="External" /><Relationship Id="rId21" Type="http://schemas.openxmlformats.org/officeDocument/2006/relationships/hyperlink" Target="https://podminky.urs.cz/item/CS_URS_2022_02/212572121" TargetMode="External" /><Relationship Id="rId22" Type="http://schemas.openxmlformats.org/officeDocument/2006/relationships/hyperlink" Target="https://podminky.urs.cz/item/CS_URS_2022_02/212755214" TargetMode="External" /><Relationship Id="rId23" Type="http://schemas.openxmlformats.org/officeDocument/2006/relationships/hyperlink" Target="https://podminky.urs.cz/item/CS_URS_2021_02/564760111" TargetMode="External" /><Relationship Id="rId24" Type="http://schemas.openxmlformats.org/officeDocument/2006/relationships/hyperlink" Target="https://podminky.urs.cz/item/CS_URS_2022_02/564861111" TargetMode="External" /><Relationship Id="rId25" Type="http://schemas.openxmlformats.org/officeDocument/2006/relationships/hyperlink" Target="https://podminky.urs.cz/item/CS_URS_2022_02/565165101" TargetMode="External" /><Relationship Id="rId26" Type="http://schemas.openxmlformats.org/officeDocument/2006/relationships/hyperlink" Target="https://podminky.urs.cz/item/CS_URS_2022_02/571908111" TargetMode="External" /><Relationship Id="rId27" Type="http://schemas.openxmlformats.org/officeDocument/2006/relationships/hyperlink" Target="https://podminky.urs.cz/item/CS_URS_2022_02/573111113" TargetMode="External" /><Relationship Id="rId28" Type="http://schemas.openxmlformats.org/officeDocument/2006/relationships/hyperlink" Target="https://podminky.urs.cz/item/CS_URS_2022_02/573211112" TargetMode="External" /><Relationship Id="rId29" Type="http://schemas.openxmlformats.org/officeDocument/2006/relationships/hyperlink" Target="https://podminky.urs.cz/item/CS_URS_2022_02/577134111" TargetMode="External" /><Relationship Id="rId30" Type="http://schemas.openxmlformats.org/officeDocument/2006/relationships/hyperlink" Target="https://podminky.urs.cz/item/CS_URS_2022_02/577144111" TargetMode="External" /><Relationship Id="rId31" Type="http://schemas.openxmlformats.org/officeDocument/2006/relationships/hyperlink" Target="https://podminky.urs.cz/item/CS_URS_2022_02/596211111" TargetMode="External" /><Relationship Id="rId32" Type="http://schemas.openxmlformats.org/officeDocument/2006/relationships/hyperlink" Target="https://podminky.urs.cz/item/CS_URS_2022_02/596212231" TargetMode="External" /><Relationship Id="rId33" Type="http://schemas.openxmlformats.org/officeDocument/2006/relationships/hyperlink" Target="https://podminky.urs.cz/item/CS_URS_2022_02/596212232" TargetMode="External" /><Relationship Id="rId34" Type="http://schemas.openxmlformats.org/officeDocument/2006/relationships/hyperlink" Target="https://podminky.urs.cz/item/CS_URS_2022_02/895941302" TargetMode="External" /><Relationship Id="rId35" Type="http://schemas.openxmlformats.org/officeDocument/2006/relationships/hyperlink" Target="https://podminky.urs.cz/item/CS_URS_2022_02/895941314" TargetMode="External" /><Relationship Id="rId36" Type="http://schemas.openxmlformats.org/officeDocument/2006/relationships/hyperlink" Target="https://podminky.urs.cz/item/CS_URS_2022_02/895941322" TargetMode="External" /><Relationship Id="rId37" Type="http://schemas.openxmlformats.org/officeDocument/2006/relationships/hyperlink" Target="https://podminky.urs.cz/item/CS_URS_2022_02/895941331" TargetMode="External" /><Relationship Id="rId38" Type="http://schemas.openxmlformats.org/officeDocument/2006/relationships/hyperlink" Target="https://podminky.urs.cz/item/CS_URS_2022_02/899203112" TargetMode="External" /><Relationship Id="rId39" Type="http://schemas.openxmlformats.org/officeDocument/2006/relationships/hyperlink" Target="https://podminky.urs.cz/item/CS_URS_2022_02/899331111" TargetMode="External" /><Relationship Id="rId40" Type="http://schemas.openxmlformats.org/officeDocument/2006/relationships/hyperlink" Target="https://podminky.urs.cz/item/CS_URS_2022_02/899431111" TargetMode="External" /><Relationship Id="rId41" Type="http://schemas.openxmlformats.org/officeDocument/2006/relationships/hyperlink" Target="https://podminky.urs.cz/item/CS_URS_2022_02/914111111" TargetMode="External" /><Relationship Id="rId42" Type="http://schemas.openxmlformats.org/officeDocument/2006/relationships/hyperlink" Target="https://podminky.urs.cz/item/CS_URS_2022_02/914511112" TargetMode="External" /><Relationship Id="rId43" Type="http://schemas.openxmlformats.org/officeDocument/2006/relationships/hyperlink" Target="https://podminky.urs.cz/item/CS_URS_2022_02/915221121" TargetMode="External" /><Relationship Id="rId44" Type="http://schemas.openxmlformats.org/officeDocument/2006/relationships/hyperlink" Target="https://podminky.urs.cz/item/CS_URS_2022_02/915231111" TargetMode="External" /><Relationship Id="rId45" Type="http://schemas.openxmlformats.org/officeDocument/2006/relationships/hyperlink" Target="https://podminky.urs.cz/item/CS_URS_2022_02/915611111" TargetMode="External" /><Relationship Id="rId46" Type="http://schemas.openxmlformats.org/officeDocument/2006/relationships/hyperlink" Target="https://podminky.urs.cz/item/CS_URS_2022_02/915621111" TargetMode="External" /><Relationship Id="rId47" Type="http://schemas.openxmlformats.org/officeDocument/2006/relationships/hyperlink" Target="https://podminky.urs.cz/item/CS_URS_2022_02/916131213" TargetMode="External" /><Relationship Id="rId48" Type="http://schemas.openxmlformats.org/officeDocument/2006/relationships/hyperlink" Target="https://podminky.urs.cz/item/CS_URS_2022_02/916331112" TargetMode="External" /><Relationship Id="rId49" Type="http://schemas.openxmlformats.org/officeDocument/2006/relationships/hyperlink" Target="https://podminky.urs.cz/item/CS_URS_2022_02/919121111" TargetMode="External" /><Relationship Id="rId50" Type="http://schemas.openxmlformats.org/officeDocument/2006/relationships/hyperlink" Target="https://podminky.urs.cz/item/CS_URS_2022_02/919735112" TargetMode="External" /><Relationship Id="rId51" Type="http://schemas.openxmlformats.org/officeDocument/2006/relationships/hyperlink" Target="https://podminky.urs.cz/item/CS_URS_2022_02/965042241" TargetMode="External" /><Relationship Id="rId52" Type="http://schemas.openxmlformats.org/officeDocument/2006/relationships/hyperlink" Target="https://podminky.urs.cz/item/CS_URS_2022_02/997221551" TargetMode="External" /><Relationship Id="rId53" Type="http://schemas.openxmlformats.org/officeDocument/2006/relationships/hyperlink" Target="https://podminky.urs.cz/item/CS_URS_2022_02/997221559" TargetMode="External" /><Relationship Id="rId54" Type="http://schemas.openxmlformats.org/officeDocument/2006/relationships/hyperlink" Target="https://podminky.urs.cz/item/CS_URS_2022_02/997221861" TargetMode="External" /><Relationship Id="rId55" Type="http://schemas.openxmlformats.org/officeDocument/2006/relationships/hyperlink" Target="https://podminky.urs.cz/item/CS_URS_2022_02/997221875" TargetMode="External" /><Relationship Id="rId56" Type="http://schemas.openxmlformats.org/officeDocument/2006/relationships/hyperlink" Target="https://podminky.urs.cz/item/CS_URS_2022_02/998225111" TargetMode="External" /><Relationship Id="rId57" Type="http://schemas.openxmlformats.org/officeDocument/2006/relationships/hyperlink" Target="https://podminky.urs.cz/item/CS_URS_2022_02/711131101" TargetMode="External" /><Relationship Id="rId58" Type="http://schemas.openxmlformats.org/officeDocument/2006/relationships/hyperlink" Target="https://podminky.urs.cz/item/CS_URS_2022_02/711161112" TargetMode="External" /><Relationship Id="rId59" Type="http://schemas.openxmlformats.org/officeDocument/2006/relationships/hyperlink" Target="https://podminky.urs.cz/item/CS_URS_2022_02/711161212" TargetMode="External" /><Relationship Id="rId60" Type="http://schemas.openxmlformats.org/officeDocument/2006/relationships/hyperlink" Target="https://podminky.urs.cz/item/CS_URS_2022_02/711161384" TargetMode="External" /><Relationship Id="rId61" Type="http://schemas.openxmlformats.org/officeDocument/2006/relationships/hyperlink" Target="https://podminky.urs.cz/item/CS_URS_2022_02/998711201" TargetMode="External" /><Relationship Id="rId62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012103000" TargetMode="External" /><Relationship Id="rId2" Type="http://schemas.openxmlformats.org/officeDocument/2006/relationships/hyperlink" Target="https://podminky.urs.cz/item/CS_URS_2023_01/012203000" TargetMode="External" /><Relationship Id="rId3" Type="http://schemas.openxmlformats.org/officeDocument/2006/relationships/hyperlink" Target="https://podminky.urs.cz/item/CS_URS_2023_01/012303000" TargetMode="External" /><Relationship Id="rId4" Type="http://schemas.openxmlformats.org/officeDocument/2006/relationships/hyperlink" Target="https://podminky.urs.cz/item/CS_URS_2023_01/013254000" TargetMode="External" /><Relationship Id="rId5" Type="http://schemas.openxmlformats.org/officeDocument/2006/relationships/hyperlink" Target="https://podminky.urs.cz/item/CS_URS_2023_02/032103000" TargetMode="External" /><Relationship Id="rId6" Type="http://schemas.openxmlformats.org/officeDocument/2006/relationships/hyperlink" Target="https://podminky.urs.cz/item/CS_URS_2023_02/032803000" TargetMode="External" /><Relationship Id="rId7" Type="http://schemas.openxmlformats.org/officeDocument/2006/relationships/hyperlink" Target="https://podminky.urs.cz/item/CS_URS_2023_02/039203000" TargetMode="External" /><Relationship Id="rId8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32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34</v>
      </c>
      <c r="AO17" s="22"/>
      <c r="AP17" s="22"/>
      <c r="AQ17" s="22"/>
      <c r="AR17" s="20"/>
      <c r="BE17" s="31"/>
      <c r="BS17" s="17" t="s">
        <v>35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35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39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40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41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42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43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44</v>
      </c>
      <c r="E29" s="47"/>
      <c r="F29" s="32" t="s">
        <v>45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46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47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48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49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50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51</v>
      </c>
      <c r="U35" s="54"/>
      <c r="V35" s="54"/>
      <c r="W35" s="54"/>
      <c r="X35" s="56" t="s">
        <v>52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53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200702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Obytná zóna Včelnice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Chodová Planá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8. 3. 2023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Městys Chodová Planá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>S P I R A L spol. s r. o.</v>
      </c>
      <c r="AN49" s="64"/>
      <c r="AO49" s="64"/>
      <c r="AP49" s="64"/>
      <c r="AQ49" s="40"/>
      <c r="AR49" s="44"/>
      <c r="AS49" s="74" t="s">
        <v>54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36</v>
      </c>
      <c r="AJ50" s="40"/>
      <c r="AK50" s="40"/>
      <c r="AL50" s="40"/>
      <c r="AM50" s="73" t="str">
        <f>IF(E20="","",E20)</f>
        <v>Milan Hájek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55</v>
      </c>
      <c r="D52" s="87"/>
      <c r="E52" s="87"/>
      <c r="F52" s="87"/>
      <c r="G52" s="87"/>
      <c r="H52" s="88"/>
      <c r="I52" s="89" t="s">
        <v>56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57</v>
      </c>
      <c r="AH52" s="87"/>
      <c r="AI52" s="87"/>
      <c r="AJ52" s="87"/>
      <c r="AK52" s="87"/>
      <c r="AL52" s="87"/>
      <c r="AM52" s="87"/>
      <c r="AN52" s="89" t="s">
        <v>58</v>
      </c>
      <c r="AO52" s="87"/>
      <c r="AP52" s="87"/>
      <c r="AQ52" s="91" t="s">
        <v>59</v>
      </c>
      <c r="AR52" s="44"/>
      <c r="AS52" s="92" t="s">
        <v>60</v>
      </c>
      <c r="AT52" s="93" t="s">
        <v>61</v>
      </c>
      <c r="AU52" s="93" t="s">
        <v>62</v>
      </c>
      <c r="AV52" s="93" t="s">
        <v>63</v>
      </c>
      <c r="AW52" s="93" t="s">
        <v>64</v>
      </c>
      <c r="AX52" s="93" t="s">
        <v>65</v>
      </c>
      <c r="AY52" s="93" t="s">
        <v>66</v>
      </c>
      <c r="AZ52" s="93" t="s">
        <v>67</v>
      </c>
      <c r="BA52" s="93" t="s">
        <v>68</v>
      </c>
      <c r="BB52" s="93" t="s">
        <v>69</v>
      </c>
      <c r="BC52" s="93" t="s">
        <v>70</v>
      </c>
      <c r="BD52" s="94" t="s">
        <v>71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72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ROUND(SUM(AG55:AG59),2)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ROUND(SUM(AS55:AS59),2)</f>
        <v>0</v>
      </c>
      <c r="AT54" s="106">
        <f>ROUND(SUM(AV54:AW54),2)</f>
        <v>0</v>
      </c>
      <c r="AU54" s="107">
        <f>ROUND(SUM(AU55:AU59),5)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ROUND(SUM(AZ55:AZ59),2)</f>
        <v>0</v>
      </c>
      <c r="BA54" s="106">
        <f>ROUND(SUM(BA55:BA59),2)</f>
        <v>0</v>
      </c>
      <c r="BB54" s="106">
        <f>ROUND(SUM(BB55:BB59),2)</f>
        <v>0</v>
      </c>
      <c r="BC54" s="106">
        <f>ROUND(SUM(BC55:BC59),2)</f>
        <v>0</v>
      </c>
      <c r="BD54" s="108">
        <f>ROUND(SUM(BD55:BD59),2)</f>
        <v>0</v>
      </c>
      <c r="BE54" s="6"/>
      <c r="BS54" s="109" t="s">
        <v>73</v>
      </c>
      <c r="BT54" s="109" t="s">
        <v>74</v>
      </c>
      <c r="BU54" s="110" t="s">
        <v>75</v>
      </c>
      <c r="BV54" s="109" t="s">
        <v>76</v>
      </c>
      <c r="BW54" s="109" t="s">
        <v>5</v>
      </c>
      <c r="BX54" s="109" t="s">
        <v>77</v>
      </c>
      <c r="CL54" s="109" t="s">
        <v>19</v>
      </c>
    </row>
    <row r="55" s="7" customFormat="1" ht="24.75" customHeight="1">
      <c r="A55" s="111" t="s">
        <v>78</v>
      </c>
      <c r="B55" s="112"/>
      <c r="C55" s="113"/>
      <c r="D55" s="114" t="s">
        <v>79</v>
      </c>
      <c r="E55" s="114"/>
      <c r="F55" s="114"/>
      <c r="G55" s="114"/>
      <c r="H55" s="114"/>
      <c r="I55" s="115"/>
      <c r="J55" s="114" t="s">
        <v>80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'SO101-D.01 - dešťová kana...'!J30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81</v>
      </c>
      <c r="AR55" s="118"/>
      <c r="AS55" s="119">
        <v>0</v>
      </c>
      <c r="AT55" s="120">
        <f>ROUND(SUM(AV55:AW55),2)</f>
        <v>0</v>
      </c>
      <c r="AU55" s="121">
        <f>'SO101-D.01 - dešťová kana...'!P98</f>
        <v>0</v>
      </c>
      <c r="AV55" s="120">
        <f>'SO101-D.01 - dešťová kana...'!J33</f>
        <v>0</v>
      </c>
      <c r="AW55" s="120">
        <f>'SO101-D.01 - dešťová kana...'!J34</f>
        <v>0</v>
      </c>
      <c r="AX55" s="120">
        <f>'SO101-D.01 - dešťová kana...'!J35</f>
        <v>0</v>
      </c>
      <c r="AY55" s="120">
        <f>'SO101-D.01 - dešťová kana...'!J36</f>
        <v>0</v>
      </c>
      <c r="AZ55" s="120">
        <f>'SO101-D.01 - dešťová kana...'!F33</f>
        <v>0</v>
      </c>
      <c r="BA55" s="120">
        <f>'SO101-D.01 - dešťová kana...'!F34</f>
        <v>0</v>
      </c>
      <c r="BB55" s="120">
        <f>'SO101-D.01 - dešťová kana...'!F35</f>
        <v>0</v>
      </c>
      <c r="BC55" s="120">
        <f>'SO101-D.01 - dešťová kana...'!F36</f>
        <v>0</v>
      </c>
      <c r="BD55" s="122">
        <f>'SO101-D.01 - dešťová kana...'!F37</f>
        <v>0</v>
      </c>
      <c r="BE55" s="7"/>
      <c r="BT55" s="123" t="s">
        <v>82</v>
      </c>
      <c r="BV55" s="123" t="s">
        <v>76</v>
      </c>
      <c r="BW55" s="123" t="s">
        <v>83</v>
      </c>
      <c r="BX55" s="123" t="s">
        <v>5</v>
      </c>
      <c r="CL55" s="123" t="s">
        <v>19</v>
      </c>
      <c r="CM55" s="123" t="s">
        <v>84</v>
      </c>
    </row>
    <row r="56" s="7" customFormat="1" ht="24.75" customHeight="1">
      <c r="A56" s="111" t="s">
        <v>78</v>
      </c>
      <c r="B56" s="112"/>
      <c r="C56" s="113"/>
      <c r="D56" s="114" t="s">
        <v>85</v>
      </c>
      <c r="E56" s="114"/>
      <c r="F56" s="114"/>
      <c r="G56" s="114"/>
      <c r="H56" s="114"/>
      <c r="I56" s="115"/>
      <c r="J56" s="114" t="s">
        <v>86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'SO101-D.02 - splašková ka...'!J30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81</v>
      </c>
      <c r="AR56" s="118"/>
      <c r="AS56" s="119">
        <v>0</v>
      </c>
      <c r="AT56" s="120">
        <f>ROUND(SUM(AV56:AW56),2)</f>
        <v>0</v>
      </c>
      <c r="AU56" s="121">
        <f>'SO101-D.02 - splašková ka...'!P93</f>
        <v>0</v>
      </c>
      <c r="AV56" s="120">
        <f>'SO101-D.02 - splašková ka...'!J33</f>
        <v>0</v>
      </c>
      <c r="AW56" s="120">
        <f>'SO101-D.02 - splašková ka...'!J34</f>
        <v>0</v>
      </c>
      <c r="AX56" s="120">
        <f>'SO101-D.02 - splašková ka...'!J35</f>
        <v>0</v>
      </c>
      <c r="AY56" s="120">
        <f>'SO101-D.02 - splašková ka...'!J36</f>
        <v>0</v>
      </c>
      <c r="AZ56" s="120">
        <f>'SO101-D.02 - splašková ka...'!F33</f>
        <v>0</v>
      </c>
      <c r="BA56" s="120">
        <f>'SO101-D.02 - splašková ka...'!F34</f>
        <v>0</v>
      </c>
      <c r="BB56" s="120">
        <f>'SO101-D.02 - splašková ka...'!F35</f>
        <v>0</v>
      </c>
      <c r="BC56" s="120">
        <f>'SO101-D.02 - splašková ka...'!F36</f>
        <v>0</v>
      </c>
      <c r="BD56" s="122">
        <f>'SO101-D.02 - splašková ka...'!F37</f>
        <v>0</v>
      </c>
      <c r="BE56" s="7"/>
      <c r="BT56" s="123" t="s">
        <v>82</v>
      </c>
      <c r="BV56" s="123" t="s">
        <v>76</v>
      </c>
      <c r="BW56" s="123" t="s">
        <v>87</v>
      </c>
      <c r="BX56" s="123" t="s">
        <v>5</v>
      </c>
      <c r="CL56" s="123" t="s">
        <v>19</v>
      </c>
      <c r="CM56" s="123" t="s">
        <v>84</v>
      </c>
    </row>
    <row r="57" s="7" customFormat="1" ht="24.75" customHeight="1">
      <c r="A57" s="111" t="s">
        <v>78</v>
      </c>
      <c r="B57" s="112"/>
      <c r="C57" s="113"/>
      <c r="D57" s="114" t="s">
        <v>88</v>
      </c>
      <c r="E57" s="114"/>
      <c r="F57" s="114"/>
      <c r="G57" s="114"/>
      <c r="H57" s="114"/>
      <c r="I57" s="115"/>
      <c r="J57" s="114" t="s">
        <v>89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'SO101-D.05 - veřejné osvě...'!J30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81</v>
      </c>
      <c r="AR57" s="118"/>
      <c r="AS57" s="119">
        <v>0</v>
      </c>
      <c r="AT57" s="120">
        <f>ROUND(SUM(AV57:AW57),2)</f>
        <v>0</v>
      </c>
      <c r="AU57" s="121">
        <f>'SO101-D.05 - veřejné osvě...'!P83</f>
        <v>0</v>
      </c>
      <c r="AV57" s="120">
        <f>'SO101-D.05 - veřejné osvě...'!J33</f>
        <v>0</v>
      </c>
      <c r="AW57" s="120">
        <f>'SO101-D.05 - veřejné osvě...'!J34</f>
        <v>0</v>
      </c>
      <c r="AX57" s="120">
        <f>'SO101-D.05 - veřejné osvě...'!J35</f>
        <v>0</v>
      </c>
      <c r="AY57" s="120">
        <f>'SO101-D.05 - veřejné osvě...'!J36</f>
        <v>0</v>
      </c>
      <c r="AZ57" s="120">
        <f>'SO101-D.05 - veřejné osvě...'!F33</f>
        <v>0</v>
      </c>
      <c r="BA57" s="120">
        <f>'SO101-D.05 - veřejné osvě...'!F34</f>
        <v>0</v>
      </c>
      <c r="BB57" s="120">
        <f>'SO101-D.05 - veřejné osvě...'!F35</f>
        <v>0</v>
      </c>
      <c r="BC57" s="120">
        <f>'SO101-D.05 - veřejné osvě...'!F36</f>
        <v>0</v>
      </c>
      <c r="BD57" s="122">
        <f>'SO101-D.05 - veřejné osvě...'!F37</f>
        <v>0</v>
      </c>
      <c r="BE57" s="7"/>
      <c r="BT57" s="123" t="s">
        <v>82</v>
      </c>
      <c r="BV57" s="123" t="s">
        <v>76</v>
      </c>
      <c r="BW57" s="123" t="s">
        <v>90</v>
      </c>
      <c r="BX57" s="123" t="s">
        <v>5</v>
      </c>
      <c r="CL57" s="123" t="s">
        <v>19</v>
      </c>
      <c r="CM57" s="123" t="s">
        <v>84</v>
      </c>
    </row>
    <row r="58" s="7" customFormat="1" ht="24.75" customHeight="1">
      <c r="A58" s="111" t="s">
        <v>78</v>
      </c>
      <c r="B58" s="112"/>
      <c r="C58" s="113"/>
      <c r="D58" s="114" t="s">
        <v>91</v>
      </c>
      <c r="E58" s="114"/>
      <c r="F58" s="114"/>
      <c r="G58" s="114"/>
      <c r="H58" s="114"/>
      <c r="I58" s="115"/>
      <c r="J58" s="114" t="s">
        <v>92</v>
      </c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6">
        <f>'SO101-D.100 - komunikace ...'!J30</f>
        <v>0</v>
      </c>
      <c r="AH58" s="115"/>
      <c r="AI58" s="115"/>
      <c r="AJ58" s="115"/>
      <c r="AK58" s="115"/>
      <c r="AL58" s="115"/>
      <c r="AM58" s="115"/>
      <c r="AN58" s="116">
        <f>SUM(AG58,AT58)</f>
        <v>0</v>
      </c>
      <c r="AO58" s="115"/>
      <c r="AP58" s="115"/>
      <c r="AQ58" s="117" t="s">
        <v>81</v>
      </c>
      <c r="AR58" s="118"/>
      <c r="AS58" s="119">
        <v>0</v>
      </c>
      <c r="AT58" s="120">
        <f>ROUND(SUM(AV58:AW58),2)</f>
        <v>0</v>
      </c>
      <c r="AU58" s="121">
        <f>'SO101-D.100 - komunikace ...'!P90</f>
        <v>0</v>
      </c>
      <c r="AV58" s="120">
        <f>'SO101-D.100 - komunikace ...'!J33</f>
        <v>0</v>
      </c>
      <c r="AW58" s="120">
        <f>'SO101-D.100 - komunikace ...'!J34</f>
        <v>0</v>
      </c>
      <c r="AX58" s="120">
        <f>'SO101-D.100 - komunikace ...'!J35</f>
        <v>0</v>
      </c>
      <c r="AY58" s="120">
        <f>'SO101-D.100 - komunikace ...'!J36</f>
        <v>0</v>
      </c>
      <c r="AZ58" s="120">
        <f>'SO101-D.100 - komunikace ...'!F33</f>
        <v>0</v>
      </c>
      <c r="BA58" s="120">
        <f>'SO101-D.100 - komunikace ...'!F34</f>
        <v>0</v>
      </c>
      <c r="BB58" s="120">
        <f>'SO101-D.100 - komunikace ...'!F35</f>
        <v>0</v>
      </c>
      <c r="BC58" s="120">
        <f>'SO101-D.100 - komunikace ...'!F36</f>
        <v>0</v>
      </c>
      <c r="BD58" s="122">
        <f>'SO101-D.100 - komunikace ...'!F37</f>
        <v>0</v>
      </c>
      <c r="BE58" s="7"/>
      <c r="BT58" s="123" t="s">
        <v>82</v>
      </c>
      <c r="BV58" s="123" t="s">
        <v>76</v>
      </c>
      <c r="BW58" s="123" t="s">
        <v>93</v>
      </c>
      <c r="BX58" s="123" t="s">
        <v>5</v>
      </c>
      <c r="CL58" s="123" t="s">
        <v>19</v>
      </c>
      <c r="CM58" s="123" t="s">
        <v>84</v>
      </c>
    </row>
    <row r="59" s="7" customFormat="1" ht="24.75" customHeight="1">
      <c r="A59" s="111" t="s">
        <v>78</v>
      </c>
      <c r="B59" s="112"/>
      <c r="C59" s="113"/>
      <c r="D59" s="114" t="s">
        <v>94</v>
      </c>
      <c r="E59" s="114"/>
      <c r="F59" s="114"/>
      <c r="G59" s="114"/>
      <c r="H59" s="114"/>
      <c r="I59" s="115"/>
      <c r="J59" s="114" t="s">
        <v>95</v>
      </c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6">
        <f>'SO101-VRN - vedlejší rozp...'!J30</f>
        <v>0</v>
      </c>
      <c r="AH59" s="115"/>
      <c r="AI59" s="115"/>
      <c r="AJ59" s="115"/>
      <c r="AK59" s="115"/>
      <c r="AL59" s="115"/>
      <c r="AM59" s="115"/>
      <c r="AN59" s="116">
        <f>SUM(AG59,AT59)</f>
        <v>0</v>
      </c>
      <c r="AO59" s="115"/>
      <c r="AP59" s="115"/>
      <c r="AQ59" s="117" t="s">
        <v>81</v>
      </c>
      <c r="AR59" s="118"/>
      <c r="AS59" s="124">
        <v>0</v>
      </c>
      <c r="AT59" s="125">
        <f>ROUND(SUM(AV59:AW59),2)</f>
        <v>0</v>
      </c>
      <c r="AU59" s="126">
        <f>'SO101-VRN - vedlejší rozp...'!P82</f>
        <v>0</v>
      </c>
      <c r="AV59" s="125">
        <f>'SO101-VRN - vedlejší rozp...'!J33</f>
        <v>0</v>
      </c>
      <c r="AW59" s="125">
        <f>'SO101-VRN - vedlejší rozp...'!J34</f>
        <v>0</v>
      </c>
      <c r="AX59" s="125">
        <f>'SO101-VRN - vedlejší rozp...'!J35</f>
        <v>0</v>
      </c>
      <c r="AY59" s="125">
        <f>'SO101-VRN - vedlejší rozp...'!J36</f>
        <v>0</v>
      </c>
      <c r="AZ59" s="125">
        <f>'SO101-VRN - vedlejší rozp...'!F33</f>
        <v>0</v>
      </c>
      <c r="BA59" s="125">
        <f>'SO101-VRN - vedlejší rozp...'!F34</f>
        <v>0</v>
      </c>
      <c r="BB59" s="125">
        <f>'SO101-VRN - vedlejší rozp...'!F35</f>
        <v>0</v>
      </c>
      <c r="BC59" s="125">
        <f>'SO101-VRN - vedlejší rozp...'!F36</f>
        <v>0</v>
      </c>
      <c r="BD59" s="127">
        <f>'SO101-VRN - vedlejší rozp...'!F37</f>
        <v>0</v>
      </c>
      <c r="BE59" s="7"/>
      <c r="BT59" s="123" t="s">
        <v>82</v>
      </c>
      <c r="BV59" s="123" t="s">
        <v>76</v>
      </c>
      <c r="BW59" s="123" t="s">
        <v>96</v>
      </c>
      <c r="BX59" s="123" t="s">
        <v>5</v>
      </c>
      <c r="CL59" s="123" t="s">
        <v>19</v>
      </c>
      <c r="CM59" s="123" t="s">
        <v>84</v>
      </c>
    </row>
    <row r="60" s="2" customFormat="1" ht="30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4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</row>
    <row r="61" s="2" customFormat="1" ht="6.96" customHeight="1">
      <c r="A61" s="38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44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</row>
  </sheetData>
  <sheetProtection sheet="1" formatColumns="0" formatRows="0" objects="1" scenarios="1" spinCount="100000" saltValue="2iwURC/ccnKIy94eGjQtcP4iVNom61VwaCzlTIyqa6lXhl0jnkcYfgroSZDjnO+7xBv6QweQfC5kzmWKJJ1P7w==" hashValue="eyEJpeQEVsnwogi9pCE45Iv0HsgcYgXjSmQ10rsgNR+3OsYJM4p+yzRXpmxKUWu6lTjk0eXP45tNDK8SXgEDLw==" algorithmName="SHA-512" password="CC35"/>
  <mergeCells count="58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101-D.01 - dešťová kana...'!C2" display="/"/>
    <hyperlink ref="A56" location="'SO101-D.02 - splašková ka...'!C2" display="/"/>
    <hyperlink ref="A57" location="'SO101-D.05 - veřejné osvě...'!C2" display="/"/>
    <hyperlink ref="A58" location="'SO101-D.100 - komunikace ...'!C2" display="/"/>
    <hyperlink ref="A59" location="'SO101-VRN - vedlejší rozp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83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84</v>
      </c>
    </row>
    <row r="4" s="1" customFormat="1" ht="24.96" customHeight="1">
      <c r="B4" s="20"/>
      <c r="D4" s="130" t="s">
        <v>97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Obytná zóna Včelnice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98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99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8. 3. 2023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100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36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100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38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40</v>
      </c>
      <c r="E30" s="38"/>
      <c r="F30" s="38"/>
      <c r="G30" s="38"/>
      <c r="H30" s="38"/>
      <c r="I30" s="38"/>
      <c r="J30" s="144">
        <f>ROUND(J98,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42</v>
      </c>
      <c r="G32" s="38"/>
      <c r="H32" s="38"/>
      <c r="I32" s="145" t="s">
        <v>41</v>
      </c>
      <c r="J32" s="145" t="s">
        <v>43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44</v>
      </c>
      <c r="E33" s="132" t="s">
        <v>45</v>
      </c>
      <c r="F33" s="147">
        <f>ROUND((SUM(BE98:BE319)),  2)</f>
        <v>0</v>
      </c>
      <c r="G33" s="38"/>
      <c r="H33" s="38"/>
      <c r="I33" s="148">
        <v>0.20999999999999999</v>
      </c>
      <c r="J33" s="147">
        <f>ROUND(((SUM(BE98:BE319))*I33),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46</v>
      </c>
      <c r="F34" s="147">
        <f>ROUND((SUM(BF98:BF319)),  2)</f>
        <v>0</v>
      </c>
      <c r="G34" s="38"/>
      <c r="H34" s="38"/>
      <c r="I34" s="148">
        <v>0.12</v>
      </c>
      <c r="J34" s="147">
        <f>ROUND(((SUM(BF98:BF319))*I34),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47</v>
      </c>
      <c r="F35" s="147">
        <f>ROUND((SUM(BG98:BG319)),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48</v>
      </c>
      <c r="F36" s="147">
        <f>ROUND((SUM(BH98:BH319)),  2)</f>
        <v>0</v>
      </c>
      <c r="G36" s="38"/>
      <c r="H36" s="38"/>
      <c r="I36" s="148">
        <v>0.12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49</v>
      </c>
      <c r="F37" s="147">
        <f>ROUND((SUM(BI98:BI319)),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50</v>
      </c>
      <c r="E39" s="151"/>
      <c r="F39" s="151"/>
      <c r="G39" s="152" t="s">
        <v>51</v>
      </c>
      <c r="H39" s="153" t="s">
        <v>52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101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Obytná zóna Včelnice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98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SO101-D.01 - dešťová kanalizace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Chodová Planá</v>
      </c>
      <c r="G52" s="40"/>
      <c r="H52" s="40"/>
      <c r="I52" s="32" t="s">
        <v>23</v>
      </c>
      <c r="J52" s="72" t="str">
        <f>IF(J12="","",J12)</f>
        <v>8. 3. 2023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Městys Chodová Planá</v>
      </c>
      <c r="G54" s="40"/>
      <c r="H54" s="40"/>
      <c r="I54" s="32" t="s">
        <v>31</v>
      </c>
      <c r="J54" s="36" t="str">
        <f>E21</f>
        <v>ing. Jaroslav Krystyník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5.6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>ing. Jaroslav Krystyník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102</v>
      </c>
      <c r="D57" s="162"/>
      <c r="E57" s="162"/>
      <c r="F57" s="162"/>
      <c r="G57" s="162"/>
      <c r="H57" s="162"/>
      <c r="I57" s="162"/>
      <c r="J57" s="163" t="s">
        <v>103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72</v>
      </c>
      <c r="D59" s="40"/>
      <c r="E59" s="40"/>
      <c r="F59" s="40"/>
      <c r="G59" s="40"/>
      <c r="H59" s="40"/>
      <c r="I59" s="40"/>
      <c r="J59" s="102">
        <f>J98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104</v>
      </c>
    </row>
    <row r="60" s="9" customFormat="1" ht="24.96" customHeight="1">
      <c r="A60" s="9"/>
      <c r="B60" s="165"/>
      <c r="C60" s="166"/>
      <c r="D60" s="167" t="s">
        <v>105</v>
      </c>
      <c r="E60" s="168"/>
      <c r="F60" s="168"/>
      <c r="G60" s="168"/>
      <c r="H60" s="168"/>
      <c r="I60" s="168"/>
      <c r="J60" s="169">
        <f>J99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5"/>
      <c r="C61" s="166"/>
      <c r="D61" s="167" t="s">
        <v>106</v>
      </c>
      <c r="E61" s="168"/>
      <c r="F61" s="168"/>
      <c r="G61" s="168"/>
      <c r="H61" s="168"/>
      <c r="I61" s="168"/>
      <c r="J61" s="169">
        <f>J112</f>
        <v>0</v>
      </c>
      <c r="K61" s="166"/>
      <c r="L61" s="170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5"/>
      <c r="C62" s="166"/>
      <c r="D62" s="167" t="s">
        <v>107</v>
      </c>
      <c r="E62" s="168"/>
      <c r="F62" s="168"/>
      <c r="G62" s="168"/>
      <c r="H62" s="168"/>
      <c r="I62" s="168"/>
      <c r="J62" s="169">
        <f>J115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5"/>
      <c r="C63" s="166"/>
      <c r="D63" s="167" t="s">
        <v>108</v>
      </c>
      <c r="E63" s="168"/>
      <c r="F63" s="168"/>
      <c r="G63" s="168"/>
      <c r="H63" s="168"/>
      <c r="I63" s="168"/>
      <c r="J63" s="169">
        <f>J134</f>
        <v>0</v>
      </c>
      <c r="K63" s="166"/>
      <c r="L63" s="170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5"/>
      <c r="C64" s="166"/>
      <c r="D64" s="167" t="s">
        <v>109</v>
      </c>
      <c r="E64" s="168"/>
      <c r="F64" s="168"/>
      <c r="G64" s="168"/>
      <c r="H64" s="168"/>
      <c r="I64" s="168"/>
      <c r="J64" s="169">
        <f>J143</f>
        <v>0</v>
      </c>
      <c r="K64" s="166"/>
      <c r="L64" s="17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5"/>
      <c r="C65" s="166"/>
      <c r="D65" s="167" t="s">
        <v>110</v>
      </c>
      <c r="E65" s="168"/>
      <c r="F65" s="168"/>
      <c r="G65" s="168"/>
      <c r="H65" s="168"/>
      <c r="I65" s="168"/>
      <c r="J65" s="169">
        <f>J148</f>
        <v>0</v>
      </c>
      <c r="K65" s="166"/>
      <c r="L65" s="17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5"/>
      <c r="C66" s="166"/>
      <c r="D66" s="167" t="s">
        <v>111</v>
      </c>
      <c r="E66" s="168"/>
      <c r="F66" s="168"/>
      <c r="G66" s="168"/>
      <c r="H66" s="168"/>
      <c r="I66" s="168"/>
      <c r="J66" s="169">
        <f>J157</f>
        <v>0</v>
      </c>
      <c r="K66" s="166"/>
      <c r="L66" s="17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65"/>
      <c r="C67" s="166"/>
      <c r="D67" s="167" t="s">
        <v>112</v>
      </c>
      <c r="E67" s="168"/>
      <c r="F67" s="168"/>
      <c r="G67" s="168"/>
      <c r="H67" s="168"/>
      <c r="I67" s="168"/>
      <c r="J67" s="169">
        <f>J160</f>
        <v>0</v>
      </c>
      <c r="K67" s="166"/>
      <c r="L67" s="17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65"/>
      <c r="C68" s="166"/>
      <c r="D68" s="167" t="s">
        <v>113</v>
      </c>
      <c r="E68" s="168"/>
      <c r="F68" s="168"/>
      <c r="G68" s="168"/>
      <c r="H68" s="168"/>
      <c r="I68" s="168"/>
      <c r="J68" s="169">
        <f>J165</f>
        <v>0</v>
      </c>
      <c r="K68" s="166"/>
      <c r="L68" s="17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65"/>
      <c r="C69" s="166"/>
      <c r="D69" s="167" t="s">
        <v>114</v>
      </c>
      <c r="E69" s="168"/>
      <c r="F69" s="168"/>
      <c r="G69" s="168"/>
      <c r="H69" s="168"/>
      <c r="I69" s="168"/>
      <c r="J69" s="169">
        <f>J168</f>
        <v>0</v>
      </c>
      <c r="K69" s="166"/>
      <c r="L69" s="170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65"/>
      <c r="C70" s="166"/>
      <c r="D70" s="167" t="s">
        <v>115</v>
      </c>
      <c r="E70" s="168"/>
      <c r="F70" s="168"/>
      <c r="G70" s="168"/>
      <c r="H70" s="168"/>
      <c r="I70" s="168"/>
      <c r="J70" s="169">
        <f>J171</f>
        <v>0</v>
      </c>
      <c r="K70" s="166"/>
      <c r="L70" s="170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65"/>
      <c r="C71" s="166"/>
      <c r="D71" s="167" t="s">
        <v>116</v>
      </c>
      <c r="E71" s="168"/>
      <c r="F71" s="168"/>
      <c r="G71" s="168"/>
      <c r="H71" s="168"/>
      <c r="I71" s="168"/>
      <c r="J71" s="169">
        <f>J174</f>
        <v>0</v>
      </c>
      <c r="K71" s="166"/>
      <c r="L71" s="170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65"/>
      <c r="C72" s="166"/>
      <c r="D72" s="167" t="s">
        <v>117</v>
      </c>
      <c r="E72" s="168"/>
      <c r="F72" s="168"/>
      <c r="G72" s="168"/>
      <c r="H72" s="168"/>
      <c r="I72" s="168"/>
      <c r="J72" s="169">
        <f>J177</f>
        <v>0</v>
      </c>
      <c r="K72" s="166"/>
      <c r="L72" s="170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65"/>
      <c r="C73" s="166"/>
      <c r="D73" s="167" t="s">
        <v>118</v>
      </c>
      <c r="E73" s="168"/>
      <c r="F73" s="168"/>
      <c r="G73" s="168"/>
      <c r="H73" s="168"/>
      <c r="I73" s="168"/>
      <c r="J73" s="169">
        <f>J180</f>
        <v>0</v>
      </c>
      <c r="K73" s="166"/>
      <c r="L73" s="170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65"/>
      <c r="C74" s="166"/>
      <c r="D74" s="167" t="s">
        <v>119</v>
      </c>
      <c r="E74" s="168"/>
      <c r="F74" s="168"/>
      <c r="G74" s="168"/>
      <c r="H74" s="168"/>
      <c r="I74" s="168"/>
      <c r="J74" s="169">
        <f>J183</f>
        <v>0</v>
      </c>
      <c r="K74" s="166"/>
      <c r="L74" s="170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65"/>
      <c r="C75" s="166"/>
      <c r="D75" s="167" t="s">
        <v>120</v>
      </c>
      <c r="E75" s="168"/>
      <c r="F75" s="168"/>
      <c r="G75" s="168"/>
      <c r="H75" s="168"/>
      <c r="I75" s="168"/>
      <c r="J75" s="169">
        <f>J202</f>
        <v>0</v>
      </c>
      <c r="K75" s="166"/>
      <c r="L75" s="170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65"/>
      <c r="C76" s="166"/>
      <c r="D76" s="167" t="s">
        <v>121</v>
      </c>
      <c r="E76" s="168"/>
      <c r="F76" s="168"/>
      <c r="G76" s="168"/>
      <c r="H76" s="168"/>
      <c r="I76" s="168"/>
      <c r="J76" s="169">
        <f>J227</f>
        <v>0</v>
      </c>
      <c r="K76" s="166"/>
      <c r="L76" s="170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65"/>
      <c r="C77" s="166"/>
      <c r="D77" s="167" t="s">
        <v>122</v>
      </c>
      <c r="E77" s="168"/>
      <c r="F77" s="168"/>
      <c r="G77" s="168"/>
      <c r="H77" s="168"/>
      <c r="I77" s="168"/>
      <c r="J77" s="169">
        <f>J230</f>
        <v>0</v>
      </c>
      <c r="K77" s="166"/>
      <c r="L77" s="170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65"/>
      <c r="C78" s="166"/>
      <c r="D78" s="167" t="s">
        <v>123</v>
      </c>
      <c r="E78" s="168"/>
      <c r="F78" s="168"/>
      <c r="G78" s="168"/>
      <c r="H78" s="168"/>
      <c r="I78" s="168"/>
      <c r="J78" s="169">
        <f>J235</f>
        <v>0</v>
      </c>
      <c r="K78" s="166"/>
      <c r="L78" s="170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2" customFormat="1" ht="21.84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59"/>
      <c r="C80" s="60"/>
      <c r="D80" s="60"/>
      <c r="E80" s="60"/>
      <c r="F80" s="60"/>
      <c r="G80" s="60"/>
      <c r="H80" s="60"/>
      <c r="I80" s="60"/>
      <c r="J80" s="60"/>
      <c r="K80" s="6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4" s="2" customFormat="1" ht="6.96" customHeight="1">
      <c r="A84" s="38"/>
      <c r="B84" s="61"/>
      <c r="C84" s="62"/>
      <c r="D84" s="62"/>
      <c r="E84" s="62"/>
      <c r="F84" s="62"/>
      <c r="G84" s="62"/>
      <c r="H84" s="62"/>
      <c r="I84" s="62"/>
      <c r="J84" s="62"/>
      <c r="K84" s="62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4.96" customHeight="1">
      <c r="A85" s="38"/>
      <c r="B85" s="39"/>
      <c r="C85" s="23" t="s">
        <v>124</v>
      </c>
      <c r="D85" s="40"/>
      <c r="E85" s="40"/>
      <c r="F85" s="40"/>
      <c r="G85" s="40"/>
      <c r="H85" s="40"/>
      <c r="I85" s="40"/>
      <c r="J85" s="40"/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16</v>
      </c>
      <c r="D87" s="40"/>
      <c r="E87" s="40"/>
      <c r="F87" s="40"/>
      <c r="G87" s="40"/>
      <c r="H87" s="40"/>
      <c r="I87" s="40"/>
      <c r="J87" s="40"/>
      <c r="K87" s="40"/>
      <c r="L87" s="13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6.5" customHeight="1">
      <c r="A88" s="38"/>
      <c r="B88" s="39"/>
      <c r="C88" s="40"/>
      <c r="D88" s="40"/>
      <c r="E88" s="160" t="str">
        <f>E7</f>
        <v>Obytná zóna Včelnice</v>
      </c>
      <c r="F88" s="32"/>
      <c r="G88" s="32"/>
      <c r="H88" s="32"/>
      <c r="I88" s="40"/>
      <c r="J88" s="40"/>
      <c r="K88" s="40"/>
      <c r="L88" s="13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98</v>
      </c>
      <c r="D89" s="40"/>
      <c r="E89" s="40"/>
      <c r="F89" s="40"/>
      <c r="G89" s="40"/>
      <c r="H89" s="40"/>
      <c r="I89" s="40"/>
      <c r="J89" s="40"/>
      <c r="K89" s="40"/>
      <c r="L89" s="13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6.5" customHeight="1">
      <c r="A90" s="38"/>
      <c r="B90" s="39"/>
      <c r="C90" s="40"/>
      <c r="D90" s="40"/>
      <c r="E90" s="69" t="str">
        <f>E9</f>
        <v>SO101-D.01 - dešťová kanalizace</v>
      </c>
      <c r="F90" s="40"/>
      <c r="G90" s="40"/>
      <c r="H90" s="40"/>
      <c r="I90" s="40"/>
      <c r="J90" s="40"/>
      <c r="K90" s="40"/>
      <c r="L90" s="13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13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2" customHeight="1">
      <c r="A92" s="38"/>
      <c r="B92" s="39"/>
      <c r="C92" s="32" t="s">
        <v>21</v>
      </c>
      <c r="D92" s="40"/>
      <c r="E92" s="40"/>
      <c r="F92" s="27" t="str">
        <f>F12</f>
        <v>Chodová Planá</v>
      </c>
      <c r="G92" s="40"/>
      <c r="H92" s="40"/>
      <c r="I92" s="32" t="s">
        <v>23</v>
      </c>
      <c r="J92" s="72" t="str">
        <f>IF(J12="","",J12)</f>
        <v>8. 3. 2023</v>
      </c>
      <c r="K92" s="40"/>
      <c r="L92" s="13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13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5.65" customHeight="1">
      <c r="A94" s="38"/>
      <c r="B94" s="39"/>
      <c r="C94" s="32" t="s">
        <v>25</v>
      </c>
      <c r="D94" s="40"/>
      <c r="E94" s="40"/>
      <c r="F94" s="27" t="str">
        <f>E15</f>
        <v>Městys Chodová Planá</v>
      </c>
      <c r="G94" s="40"/>
      <c r="H94" s="40"/>
      <c r="I94" s="32" t="s">
        <v>31</v>
      </c>
      <c r="J94" s="36" t="str">
        <f>E21</f>
        <v>ing. Jaroslav Krystyník</v>
      </c>
      <c r="K94" s="40"/>
      <c r="L94" s="13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5.65" customHeight="1">
      <c r="A95" s="38"/>
      <c r="B95" s="39"/>
      <c r="C95" s="32" t="s">
        <v>29</v>
      </c>
      <c r="D95" s="40"/>
      <c r="E95" s="40"/>
      <c r="F95" s="27" t="str">
        <f>IF(E18="","",E18)</f>
        <v>Vyplň údaj</v>
      </c>
      <c r="G95" s="40"/>
      <c r="H95" s="40"/>
      <c r="I95" s="32" t="s">
        <v>36</v>
      </c>
      <c r="J95" s="36" t="str">
        <f>E24</f>
        <v>ing. Jaroslav Krystyník</v>
      </c>
      <c r="K95" s="40"/>
      <c r="L95" s="13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13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10" customFormat="1" ht="29.28" customHeight="1">
      <c r="A97" s="171"/>
      <c r="B97" s="172"/>
      <c r="C97" s="173" t="s">
        <v>125</v>
      </c>
      <c r="D97" s="174" t="s">
        <v>59</v>
      </c>
      <c r="E97" s="174" t="s">
        <v>55</v>
      </c>
      <c r="F97" s="174" t="s">
        <v>56</v>
      </c>
      <c r="G97" s="174" t="s">
        <v>126</v>
      </c>
      <c r="H97" s="174" t="s">
        <v>127</v>
      </c>
      <c r="I97" s="174" t="s">
        <v>128</v>
      </c>
      <c r="J97" s="174" t="s">
        <v>103</v>
      </c>
      <c r="K97" s="175" t="s">
        <v>129</v>
      </c>
      <c r="L97" s="176"/>
      <c r="M97" s="92" t="s">
        <v>19</v>
      </c>
      <c r="N97" s="93" t="s">
        <v>44</v>
      </c>
      <c r="O97" s="93" t="s">
        <v>130</v>
      </c>
      <c r="P97" s="93" t="s">
        <v>131</v>
      </c>
      <c r="Q97" s="93" t="s">
        <v>132</v>
      </c>
      <c r="R97" s="93" t="s">
        <v>133</v>
      </c>
      <c r="S97" s="93" t="s">
        <v>134</v>
      </c>
      <c r="T97" s="94" t="s">
        <v>135</v>
      </c>
      <c r="U97" s="171"/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</row>
    <row r="98" s="2" customFormat="1" ht="22.8" customHeight="1">
      <c r="A98" s="38"/>
      <c r="B98" s="39"/>
      <c r="C98" s="99" t="s">
        <v>136</v>
      </c>
      <c r="D98" s="40"/>
      <c r="E98" s="40"/>
      <c r="F98" s="40"/>
      <c r="G98" s="40"/>
      <c r="H98" s="40"/>
      <c r="I98" s="40"/>
      <c r="J98" s="177">
        <f>BK98</f>
        <v>0</v>
      </c>
      <c r="K98" s="40"/>
      <c r="L98" s="44"/>
      <c r="M98" s="95"/>
      <c r="N98" s="178"/>
      <c r="O98" s="96"/>
      <c r="P98" s="179">
        <f>P99+P112+P115+P134+P143+P148+P157+P160+P165+P168+P171+P174+P177+P180+P183+P202+P227+P230+P235</f>
        <v>0</v>
      </c>
      <c r="Q98" s="96"/>
      <c r="R98" s="179">
        <f>R99+R112+R115+R134+R143+R148+R157+R160+R165+R168+R171+R174+R177+R180+R183+R202+R227+R230+R235</f>
        <v>581.13055599999996</v>
      </c>
      <c r="S98" s="96"/>
      <c r="T98" s="180">
        <f>T99+T112+T115+T134+T143+T148+T157+T160+T165+T168+T171+T174+T177+T180+T183+T202+T227+T230+T235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73</v>
      </c>
      <c r="AU98" s="17" t="s">
        <v>104</v>
      </c>
      <c r="BK98" s="181">
        <f>BK99+BK112+BK115+BK134+BK143+BK148+BK157+BK160+BK165+BK168+BK171+BK174+BK177+BK180+BK183+BK202+BK227+BK230+BK235</f>
        <v>0</v>
      </c>
    </row>
    <row r="99" s="11" customFormat="1" ht="25.92" customHeight="1">
      <c r="A99" s="11"/>
      <c r="B99" s="182"/>
      <c r="C99" s="183"/>
      <c r="D99" s="184" t="s">
        <v>73</v>
      </c>
      <c r="E99" s="185" t="s">
        <v>137</v>
      </c>
      <c r="F99" s="185" t="s">
        <v>138</v>
      </c>
      <c r="G99" s="183"/>
      <c r="H99" s="183"/>
      <c r="I99" s="186"/>
      <c r="J99" s="187">
        <f>BK99</f>
        <v>0</v>
      </c>
      <c r="K99" s="183"/>
      <c r="L99" s="188"/>
      <c r="M99" s="189"/>
      <c r="N99" s="190"/>
      <c r="O99" s="190"/>
      <c r="P99" s="191">
        <f>SUM(P100:P111)</f>
        <v>0</v>
      </c>
      <c r="Q99" s="190"/>
      <c r="R99" s="191">
        <f>SUM(R100:R111)</f>
        <v>6.0694200000000009</v>
      </c>
      <c r="S99" s="190"/>
      <c r="T99" s="192">
        <f>SUM(T100:T111)</f>
        <v>0</v>
      </c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R99" s="193" t="s">
        <v>82</v>
      </c>
      <c r="AT99" s="194" t="s">
        <v>73</v>
      </c>
      <c r="AU99" s="194" t="s">
        <v>74</v>
      </c>
      <c r="AY99" s="193" t="s">
        <v>139</v>
      </c>
      <c r="BK99" s="195">
        <f>SUM(BK100:BK111)</f>
        <v>0</v>
      </c>
    </row>
    <row r="100" s="2" customFormat="1" ht="16.5" customHeight="1">
      <c r="A100" s="38"/>
      <c r="B100" s="39"/>
      <c r="C100" s="196" t="s">
        <v>82</v>
      </c>
      <c r="D100" s="196" t="s">
        <v>140</v>
      </c>
      <c r="E100" s="197" t="s">
        <v>141</v>
      </c>
      <c r="F100" s="198" t="s">
        <v>142</v>
      </c>
      <c r="G100" s="199" t="s">
        <v>143</v>
      </c>
      <c r="H100" s="200">
        <v>12.199999999999999</v>
      </c>
      <c r="I100" s="201"/>
      <c r="J100" s="202">
        <f>ROUND(I100*H100,2)</f>
        <v>0</v>
      </c>
      <c r="K100" s="198" t="s">
        <v>144</v>
      </c>
      <c r="L100" s="44"/>
      <c r="M100" s="203" t="s">
        <v>19</v>
      </c>
      <c r="N100" s="204" t="s">
        <v>45</v>
      </c>
      <c r="O100" s="84"/>
      <c r="P100" s="205">
        <f>O100*H100</f>
        <v>0</v>
      </c>
      <c r="Q100" s="205">
        <v>0.22500000000000001</v>
      </c>
      <c r="R100" s="205">
        <f>Q100*H100</f>
        <v>2.7450000000000001</v>
      </c>
      <c r="S100" s="205">
        <v>0</v>
      </c>
      <c r="T100" s="206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07" t="s">
        <v>145</v>
      </c>
      <c r="AT100" s="207" t="s">
        <v>140</v>
      </c>
      <c r="AU100" s="207" t="s">
        <v>82</v>
      </c>
      <c r="AY100" s="17" t="s">
        <v>139</v>
      </c>
      <c r="BE100" s="208">
        <f>IF(N100="základní",J100,0)</f>
        <v>0</v>
      </c>
      <c r="BF100" s="208">
        <f>IF(N100="snížená",J100,0)</f>
        <v>0</v>
      </c>
      <c r="BG100" s="208">
        <f>IF(N100="zákl. přenesená",J100,0)</f>
        <v>0</v>
      </c>
      <c r="BH100" s="208">
        <f>IF(N100="sníž. přenesená",J100,0)</f>
        <v>0</v>
      </c>
      <c r="BI100" s="208">
        <f>IF(N100="nulová",J100,0)</f>
        <v>0</v>
      </c>
      <c r="BJ100" s="17" t="s">
        <v>82</v>
      </c>
      <c r="BK100" s="208">
        <f>ROUND(I100*H100,2)</f>
        <v>0</v>
      </c>
      <c r="BL100" s="17" t="s">
        <v>145</v>
      </c>
      <c r="BM100" s="207" t="s">
        <v>84</v>
      </c>
    </row>
    <row r="101" s="2" customFormat="1">
      <c r="A101" s="38"/>
      <c r="B101" s="39"/>
      <c r="C101" s="40"/>
      <c r="D101" s="209" t="s">
        <v>146</v>
      </c>
      <c r="E101" s="40"/>
      <c r="F101" s="210" t="s">
        <v>142</v>
      </c>
      <c r="G101" s="40"/>
      <c r="H101" s="40"/>
      <c r="I101" s="211"/>
      <c r="J101" s="40"/>
      <c r="K101" s="40"/>
      <c r="L101" s="44"/>
      <c r="M101" s="212"/>
      <c r="N101" s="213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146</v>
      </c>
      <c r="AU101" s="17" t="s">
        <v>82</v>
      </c>
    </row>
    <row r="102" s="2" customFormat="1" ht="16.5" customHeight="1">
      <c r="A102" s="38"/>
      <c r="B102" s="39"/>
      <c r="C102" s="196" t="s">
        <v>84</v>
      </c>
      <c r="D102" s="196" t="s">
        <v>140</v>
      </c>
      <c r="E102" s="197" t="s">
        <v>147</v>
      </c>
      <c r="F102" s="198" t="s">
        <v>148</v>
      </c>
      <c r="G102" s="199" t="s">
        <v>143</v>
      </c>
      <c r="H102" s="200">
        <v>12.199999999999999</v>
      </c>
      <c r="I102" s="201"/>
      <c r="J102" s="202">
        <f>ROUND(I102*H102,2)</f>
        <v>0</v>
      </c>
      <c r="K102" s="198" t="s">
        <v>144</v>
      </c>
      <c r="L102" s="44"/>
      <c r="M102" s="203" t="s">
        <v>19</v>
      </c>
      <c r="N102" s="204" t="s">
        <v>45</v>
      </c>
      <c r="O102" s="84"/>
      <c r="P102" s="205">
        <f>O102*H102</f>
        <v>0</v>
      </c>
      <c r="Q102" s="205">
        <v>0.22</v>
      </c>
      <c r="R102" s="205">
        <f>Q102*H102</f>
        <v>2.6839999999999997</v>
      </c>
      <c r="S102" s="205">
        <v>0</v>
      </c>
      <c r="T102" s="206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07" t="s">
        <v>145</v>
      </c>
      <c r="AT102" s="207" t="s">
        <v>140</v>
      </c>
      <c r="AU102" s="207" t="s">
        <v>82</v>
      </c>
      <c r="AY102" s="17" t="s">
        <v>139</v>
      </c>
      <c r="BE102" s="208">
        <f>IF(N102="základní",J102,0)</f>
        <v>0</v>
      </c>
      <c r="BF102" s="208">
        <f>IF(N102="snížená",J102,0)</f>
        <v>0</v>
      </c>
      <c r="BG102" s="208">
        <f>IF(N102="zákl. přenesená",J102,0)</f>
        <v>0</v>
      </c>
      <c r="BH102" s="208">
        <f>IF(N102="sníž. přenesená",J102,0)</f>
        <v>0</v>
      </c>
      <c r="BI102" s="208">
        <f>IF(N102="nulová",J102,0)</f>
        <v>0</v>
      </c>
      <c r="BJ102" s="17" t="s">
        <v>82</v>
      </c>
      <c r="BK102" s="208">
        <f>ROUND(I102*H102,2)</f>
        <v>0</v>
      </c>
      <c r="BL102" s="17" t="s">
        <v>145</v>
      </c>
      <c r="BM102" s="207" t="s">
        <v>145</v>
      </c>
    </row>
    <row r="103" s="2" customFormat="1">
      <c r="A103" s="38"/>
      <c r="B103" s="39"/>
      <c r="C103" s="40"/>
      <c r="D103" s="209" t="s">
        <v>146</v>
      </c>
      <c r="E103" s="40"/>
      <c r="F103" s="210" t="s">
        <v>148</v>
      </c>
      <c r="G103" s="40"/>
      <c r="H103" s="40"/>
      <c r="I103" s="211"/>
      <c r="J103" s="40"/>
      <c r="K103" s="40"/>
      <c r="L103" s="44"/>
      <c r="M103" s="212"/>
      <c r="N103" s="213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146</v>
      </c>
      <c r="AU103" s="17" t="s">
        <v>82</v>
      </c>
    </row>
    <row r="104" s="2" customFormat="1" ht="16.5" customHeight="1">
      <c r="A104" s="38"/>
      <c r="B104" s="39"/>
      <c r="C104" s="196" t="s">
        <v>149</v>
      </c>
      <c r="D104" s="196" t="s">
        <v>140</v>
      </c>
      <c r="E104" s="197" t="s">
        <v>150</v>
      </c>
      <c r="F104" s="198" t="s">
        <v>151</v>
      </c>
      <c r="G104" s="199" t="s">
        <v>152</v>
      </c>
      <c r="H104" s="200">
        <v>16</v>
      </c>
      <c r="I104" s="201"/>
      <c r="J104" s="202">
        <f>ROUND(I104*H104,2)</f>
        <v>0</v>
      </c>
      <c r="K104" s="198" t="s">
        <v>144</v>
      </c>
      <c r="L104" s="44"/>
      <c r="M104" s="203" t="s">
        <v>19</v>
      </c>
      <c r="N104" s="204" t="s">
        <v>45</v>
      </c>
      <c r="O104" s="84"/>
      <c r="P104" s="205">
        <f>O104*H104</f>
        <v>0</v>
      </c>
      <c r="Q104" s="205">
        <v>0.0086899999999999998</v>
      </c>
      <c r="R104" s="205">
        <f>Q104*H104</f>
        <v>0.13904</v>
      </c>
      <c r="S104" s="205">
        <v>0</v>
      </c>
      <c r="T104" s="206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07" t="s">
        <v>145</v>
      </c>
      <c r="AT104" s="207" t="s">
        <v>140</v>
      </c>
      <c r="AU104" s="207" t="s">
        <v>82</v>
      </c>
      <c r="AY104" s="17" t="s">
        <v>139</v>
      </c>
      <c r="BE104" s="208">
        <f>IF(N104="základní",J104,0)</f>
        <v>0</v>
      </c>
      <c r="BF104" s="208">
        <f>IF(N104="snížená",J104,0)</f>
        <v>0</v>
      </c>
      <c r="BG104" s="208">
        <f>IF(N104="zákl. přenesená",J104,0)</f>
        <v>0</v>
      </c>
      <c r="BH104" s="208">
        <f>IF(N104="sníž. přenesená",J104,0)</f>
        <v>0</v>
      </c>
      <c r="BI104" s="208">
        <f>IF(N104="nulová",J104,0)</f>
        <v>0</v>
      </c>
      <c r="BJ104" s="17" t="s">
        <v>82</v>
      </c>
      <c r="BK104" s="208">
        <f>ROUND(I104*H104,2)</f>
        <v>0</v>
      </c>
      <c r="BL104" s="17" t="s">
        <v>145</v>
      </c>
      <c r="BM104" s="207" t="s">
        <v>153</v>
      </c>
    </row>
    <row r="105" s="2" customFormat="1">
      <c r="A105" s="38"/>
      <c r="B105" s="39"/>
      <c r="C105" s="40"/>
      <c r="D105" s="209" t="s">
        <v>146</v>
      </c>
      <c r="E105" s="40"/>
      <c r="F105" s="210" t="s">
        <v>151</v>
      </c>
      <c r="G105" s="40"/>
      <c r="H105" s="40"/>
      <c r="I105" s="211"/>
      <c r="J105" s="40"/>
      <c r="K105" s="40"/>
      <c r="L105" s="44"/>
      <c r="M105" s="212"/>
      <c r="N105" s="213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146</v>
      </c>
      <c r="AU105" s="17" t="s">
        <v>82</v>
      </c>
    </row>
    <row r="106" s="2" customFormat="1" ht="16.5" customHeight="1">
      <c r="A106" s="38"/>
      <c r="B106" s="39"/>
      <c r="C106" s="196" t="s">
        <v>145</v>
      </c>
      <c r="D106" s="196" t="s">
        <v>140</v>
      </c>
      <c r="E106" s="197" t="s">
        <v>154</v>
      </c>
      <c r="F106" s="198" t="s">
        <v>155</v>
      </c>
      <c r="G106" s="199" t="s">
        <v>152</v>
      </c>
      <c r="H106" s="200">
        <v>2</v>
      </c>
      <c r="I106" s="201"/>
      <c r="J106" s="202">
        <f>ROUND(I106*H106,2)</f>
        <v>0</v>
      </c>
      <c r="K106" s="198" t="s">
        <v>144</v>
      </c>
      <c r="L106" s="44"/>
      <c r="M106" s="203" t="s">
        <v>19</v>
      </c>
      <c r="N106" s="204" t="s">
        <v>45</v>
      </c>
      <c r="O106" s="84"/>
      <c r="P106" s="205">
        <f>O106*H106</f>
        <v>0</v>
      </c>
      <c r="Q106" s="205">
        <v>0.012710000000000001</v>
      </c>
      <c r="R106" s="205">
        <f>Q106*H106</f>
        <v>0.025420000000000002</v>
      </c>
      <c r="S106" s="205">
        <v>0</v>
      </c>
      <c r="T106" s="206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07" t="s">
        <v>145</v>
      </c>
      <c r="AT106" s="207" t="s">
        <v>140</v>
      </c>
      <c r="AU106" s="207" t="s">
        <v>82</v>
      </c>
      <c r="AY106" s="17" t="s">
        <v>139</v>
      </c>
      <c r="BE106" s="208">
        <f>IF(N106="základní",J106,0)</f>
        <v>0</v>
      </c>
      <c r="BF106" s="208">
        <f>IF(N106="snížená",J106,0)</f>
        <v>0</v>
      </c>
      <c r="BG106" s="208">
        <f>IF(N106="zákl. přenesená",J106,0)</f>
        <v>0</v>
      </c>
      <c r="BH106" s="208">
        <f>IF(N106="sníž. přenesená",J106,0)</f>
        <v>0</v>
      </c>
      <c r="BI106" s="208">
        <f>IF(N106="nulová",J106,0)</f>
        <v>0</v>
      </c>
      <c r="BJ106" s="17" t="s">
        <v>82</v>
      </c>
      <c r="BK106" s="208">
        <f>ROUND(I106*H106,2)</f>
        <v>0</v>
      </c>
      <c r="BL106" s="17" t="s">
        <v>145</v>
      </c>
      <c r="BM106" s="207" t="s">
        <v>156</v>
      </c>
    </row>
    <row r="107" s="2" customFormat="1">
      <c r="A107" s="38"/>
      <c r="B107" s="39"/>
      <c r="C107" s="40"/>
      <c r="D107" s="209" t="s">
        <v>146</v>
      </c>
      <c r="E107" s="40"/>
      <c r="F107" s="210" t="s">
        <v>155</v>
      </c>
      <c r="G107" s="40"/>
      <c r="H107" s="40"/>
      <c r="I107" s="211"/>
      <c r="J107" s="40"/>
      <c r="K107" s="40"/>
      <c r="L107" s="44"/>
      <c r="M107" s="212"/>
      <c r="N107" s="213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146</v>
      </c>
      <c r="AU107" s="17" t="s">
        <v>82</v>
      </c>
    </row>
    <row r="108" s="2" customFormat="1" ht="16.5" customHeight="1">
      <c r="A108" s="38"/>
      <c r="B108" s="39"/>
      <c r="C108" s="196" t="s">
        <v>157</v>
      </c>
      <c r="D108" s="196" t="s">
        <v>140</v>
      </c>
      <c r="E108" s="197" t="s">
        <v>158</v>
      </c>
      <c r="F108" s="198" t="s">
        <v>159</v>
      </c>
      <c r="G108" s="199" t="s">
        <v>152</v>
      </c>
      <c r="H108" s="200">
        <v>16</v>
      </c>
      <c r="I108" s="201"/>
      <c r="J108" s="202">
        <f>ROUND(I108*H108,2)</f>
        <v>0</v>
      </c>
      <c r="K108" s="198" t="s">
        <v>144</v>
      </c>
      <c r="L108" s="44"/>
      <c r="M108" s="203" t="s">
        <v>19</v>
      </c>
      <c r="N108" s="204" t="s">
        <v>45</v>
      </c>
      <c r="O108" s="84"/>
      <c r="P108" s="205">
        <f>O108*H108</f>
        <v>0</v>
      </c>
      <c r="Q108" s="205">
        <v>0.02478</v>
      </c>
      <c r="R108" s="205">
        <f>Q108*H108</f>
        <v>0.39648</v>
      </c>
      <c r="S108" s="205">
        <v>0</v>
      </c>
      <c r="T108" s="206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07" t="s">
        <v>145</v>
      </c>
      <c r="AT108" s="207" t="s">
        <v>140</v>
      </c>
      <c r="AU108" s="207" t="s">
        <v>82</v>
      </c>
      <c r="AY108" s="17" t="s">
        <v>139</v>
      </c>
      <c r="BE108" s="208">
        <f>IF(N108="základní",J108,0)</f>
        <v>0</v>
      </c>
      <c r="BF108" s="208">
        <f>IF(N108="snížená",J108,0)</f>
        <v>0</v>
      </c>
      <c r="BG108" s="208">
        <f>IF(N108="zákl. přenesená",J108,0)</f>
        <v>0</v>
      </c>
      <c r="BH108" s="208">
        <f>IF(N108="sníž. přenesená",J108,0)</f>
        <v>0</v>
      </c>
      <c r="BI108" s="208">
        <f>IF(N108="nulová",J108,0)</f>
        <v>0</v>
      </c>
      <c r="BJ108" s="17" t="s">
        <v>82</v>
      </c>
      <c r="BK108" s="208">
        <f>ROUND(I108*H108,2)</f>
        <v>0</v>
      </c>
      <c r="BL108" s="17" t="s">
        <v>145</v>
      </c>
      <c r="BM108" s="207" t="s">
        <v>160</v>
      </c>
    </row>
    <row r="109" s="2" customFormat="1">
      <c r="A109" s="38"/>
      <c r="B109" s="39"/>
      <c r="C109" s="40"/>
      <c r="D109" s="209" t="s">
        <v>146</v>
      </c>
      <c r="E109" s="40"/>
      <c r="F109" s="210" t="s">
        <v>159</v>
      </c>
      <c r="G109" s="40"/>
      <c r="H109" s="40"/>
      <c r="I109" s="211"/>
      <c r="J109" s="40"/>
      <c r="K109" s="40"/>
      <c r="L109" s="44"/>
      <c r="M109" s="212"/>
      <c r="N109" s="213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146</v>
      </c>
      <c r="AU109" s="17" t="s">
        <v>82</v>
      </c>
    </row>
    <row r="110" s="2" customFormat="1" ht="16.5" customHeight="1">
      <c r="A110" s="38"/>
      <c r="B110" s="39"/>
      <c r="C110" s="196" t="s">
        <v>153</v>
      </c>
      <c r="D110" s="196" t="s">
        <v>140</v>
      </c>
      <c r="E110" s="197" t="s">
        <v>161</v>
      </c>
      <c r="F110" s="198" t="s">
        <v>162</v>
      </c>
      <c r="G110" s="199" t="s">
        <v>152</v>
      </c>
      <c r="H110" s="200">
        <v>2</v>
      </c>
      <c r="I110" s="201"/>
      <c r="J110" s="202">
        <f>ROUND(I110*H110,2)</f>
        <v>0</v>
      </c>
      <c r="K110" s="198" t="s">
        <v>144</v>
      </c>
      <c r="L110" s="44"/>
      <c r="M110" s="203" t="s">
        <v>19</v>
      </c>
      <c r="N110" s="204" t="s">
        <v>45</v>
      </c>
      <c r="O110" s="84"/>
      <c r="P110" s="205">
        <f>O110*H110</f>
        <v>0</v>
      </c>
      <c r="Q110" s="205">
        <v>0.039739999999999998</v>
      </c>
      <c r="R110" s="205">
        <f>Q110*H110</f>
        <v>0.079479999999999995</v>
      </c>
      <c r="S110" s="205">
        <v>0</v>
      </c>
      <c r="T110" s="206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07" t="s">
        <v>145</v>
      </c>
      <c r="AT110" s="207" t="s">
        <v>140</v>
      </c>
      <c r="AU110" s="207" t="s">
        <v>82</v>
      </c>
      <c r="AY110" s="17" t="s">
        <v>139</v>
      </c>
      <c r="BE110" s="208">
        <f>IF(N110="základní",J110,0)</f>
        <v>0</v>
      </c>
      <c r="BF110" s="208">
        <f>IF(N110="snížená",J110,0)</f>
        <v>0</v>
      </c>
      <c r="BG110" s="208">
        <f>IF(N110="zákl. přenesená",J110,0)</f>
        <v>0</v>
      </c>
      <c r="BH110" s="208">
        <f>IF(N110="sníž. přenesená",J110,0)</f>
        <v>0</v>
      </c>
      <c r="BI110" s="208">
        <f>IF(N110="nulová",J110,0)</f>
        <v>0</v>
      </c>
      <c r="BJ110" s="17" t="s">
        <v>82</v>
      </c>
      <c r="BK110" s="208">
        <f>ROUND(I110*H110,2)</f>
        <v>0</v>
      </c>
      <c r="BL110" s="17" t="s">
        <v>145</v>
      </c>
      <c r="BM110" s="207" t="s">
        <v>8</v>
      </c>
    </row>
    <row r="111" s="2" customFormat="1">
      <c r="A111" s="38"/>
      <c r="B111" s="39"/>
      <c r="C111" s="40"/>
      <c r="D111" s="209" t="s">
        <v>146</v>
      </c>
      <c r="E111" s="40"/>
      <c r="F111" s="210" t="s">
        <v>162</v>
      </c>
      <c r="G111" s="40"/>
      <c r="H111" s="40"/>
      <c r="I111" s="211"/>
      <c r="J111" s="40"/>
      <c r="K111" s="40"/>
      <c r="L111" s="44"/>
      <c r="M111" s="212"/>
      <c r="N111" s="213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146</v>
      </c>
      <c r="AU111" s="17" t="s">
        <v>82</v>
      </c>
    </row>
    <row r="112" s="11" customFormat="1" ht="25.92" customHeight="1">
      <c r="A112" s="11"/>
      <c r="B112" s="182"/>
      <c r="C112" s="183"/>
      <c r="D112" s="184" t="s">
        <v>73</v>
      </c>
      <c r="E112" s="185" t="s">
        <v>8</v>
      </c>
      <c r="F112" s="185" t="s">
        <v>163</v>
      </c>
      <c r="G112" s="183"/>
      <c r="H112" s="183"/>
      <c r="I112" s="186"/>
      <c r="J112" s="187">
        <f>BK112</f>
        <v>0</v>
      </c>
      <c r="K112" s="183"/>
      <c r="L112" s="188"/>
      <c r="M112" s="189"/>
      <c r="N112" s="190"/>
      <c r="O112" s="190"/>
      <c r="P112" s="191">
        <f>SUM(P113:P114)</f>
        <v>0</v>
      </c>
      <c r="Q112" s="190"/>
      <c r="R112" s="191">
        <f>SUM(R113:R114)</f>
        <v>0</v>
      </c>
      <c r="S112" s="190"/>
      <c r="T112" s="192">
        <f>SUM(T113:T114)</f>
        <v>0</v>
      </c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R112" s="193" t="s">
        <v>82</v>
      </c>
      <c r="AT112" s="194" t="s">
        <v>73</v>
      </c>
      <c r="AU112" s="194" t="s">
        <v>74</v>
      </c>
      <c r="AY112" s="193" t="s">
        <v>139</v>
      </c>
      <c r="BK112" s="195">
        <f>SUM(BK113:BK114)</f>
        <v>0</v>
      </c>
    </row>
    <row r="113" s="2" customFormat="1" ht="16.5" customHeight="1">
      <c r="A113" s="38"/>
      <c r="B113" s="39"/>
      <c r="C113" s="196" t="s">
        <v>164</v>
      </c>
      <c r="D113" s="196" t="s">
        <v>140</v>
      </c>
      <c r="E113" s="197" t="s">
        <v>165</v>
      </c>
      <c r="F113" s="198" t="s">
        <v>166</v>
      </c>
      <c r="G113" s="199" t="s">
        <v>167</v>
      </c>
      <c r="H113" s="200">
        <v>42.700000000000003</v>
      </c>
      <c r="I113" s="201"/>
      <c r="J113" s="202">
        <f>ROUND(I113*H113,2)</f>
        <v>0</v>
      </c>
      <c r="K113" s="198" t="s">
        <v>144</v>
      </c>
      <c r="L113" s="44"/>
      <c r="M113" s="203" t="s">
        <v>19</v>
      </c>
      <c r="N113" s="204" t="s">
        <v>45</v>
      </c>
      <c r="O113" s="84"/>
      <c r="P113" s="205">
        <f>O113*H113</f>
        <v>0</v>
      </c>
      <c r="Q113" s="205">
        <v>0</v>
      </c>
      <c r="R113" s="205">
        <f>Q113*H113</f>
        <v>0</v>
      </c>
      <c r="S113" s="205">
        <v>0</v>
      </c>
      <c r="T113" s="206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07" t="s">
        <v>145</v>
      </c>
      <c r="AT113" s="207" t="s">
        <v>140</v>
      </c>
      <c r="AU113" s="207" t="s">
        <v>82</v>
      </c>
      <c r="AY113" s="17" t="s">
        <v>139</v>
      </c>
      <c r="BE113" s="208">
        <f>IF(N113="základní",J113,0)</f>
        <v>0</v>
      </c>
      <c r="BF113" s="208">
        <f>IF(N113="snížená",J113,0)</f>
        <v>0</v>
      </c>
      <c r="BG113" s="208">
        <f>IF(N113="zákl. přenesená",J113,0)</f>
        <v>0</v>
      </c>
      <c r="BH113" s="208">
        <f>IF(N113="sníž. přenesená",J113,0)</f>
        <v>0</v>
      </c>
      <c r="BI113" s="208">
        <f>IF(N113="nulová",J113,0)</f>
        <v>0</v>
      </c>
      <c r="BJ113" s="17" t="s">
        <v>82</v>
      </c>
      <c r="BK113" s="208">
        <f>ROUND(I113*H113,2)</f>
        <v>0</v>
      </c>
      <c r="BL113" s="17" t="s">
        <v>145</v>
      </c>
      <c r="BM113" s="207" t="s">
        <v>168</v>
      </c>
    </row>
    <row r="114" s="2" customFormat="1">
      <c r="A114" s="38"/>
      <c r="B114" s="39"/>
      <c r="C114" s="40"/>
      <c r="D114" s="209" t="s">
        <v>146</v>
      </c>
      <c r="E114" s="40"/>
      <c r="F114" s="210" t="s">
        <v>166</v>
      </c>
      <c r="G114" s="40"/>
      <c r="H114" s="40"/>
      <c r="I114" s="211"/>
      <c r="J114" s="40"/>
      <c r="K114" s="40"/>
      <c r="L114" s="44"/>
      <c r="M114" s="212"/>
      <c r="N114" s="213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146</v>
      </c>
      <c r="AU114" s="17" t="s">
        <v>82</v>
      </c>
    </row>
    <row r="115" s="11" customFormat="1" ht="25.92" customHeight="1">
      <c r="A115" s="11"/>
      <c r="B115" s="182"/>
      <c r="C115" s="183"/>
      <c r="D115" s="184" t="s">
        <v>73</v>
      </c>
      <c r="E115" s="185" t="s">
        <v>169</v>
      </c>
      <c r="F115" s="185" t="s">
        <v>170</v>
      </c>
      <c r="G115" s="183"/>
      <c r="H115" s="183"/>
      <c r="I115" s="186"/>
      <c r="J115" s="187">
        <f>BK115</f>
        <v>0</v>
      </c>
      <c r="K115" s="183"/>
      <c r="L115" s="188"/>
      <c r="M115" s="189"/>
      <c r="N115" s="190"/>
      <c r="O115" s="190"/>
      <c r="P115" s="191">
        <f>SUM(P116:P133)</f>
        <v>0</v>
      </c>
      <c r="Q115" s="190"/>
      <c r="R115" s="191">
        <f>SUM(R116:R133)</f>
        <v>0</v>
      </c>
      <c r="S115" s="190"/>
      <c r="T115" s="192">
        <f>SUM(T116:T133)</f>
        <v>0</v>
      </c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R115" s="193" t="s">
        <v>82</v>
      </c>
      <c r="AT115" s="194" t="s">
        <v>73</v>
      </c>
      <c r="AU115" s="194" t="s">
        <v>74</v>
      </c>
      <c r="AY115" s="193" t="s">
        <v>139</v>
      </c>
      <c r="BK115" s="195">
        <f>SUM(BK116:BK133)</f>
        <v>0</v>
      </c>
    </row>
    <row r="116" s="2" customFormat="1" ht="16.5" customHeight="1">
      <c r="A116" s="38"/>
      <c r="B116" s="39"/>
      <c r="C116" s="196" t="s">
        <v>156</v>
      </c>
      <c r="D116" s="196" t="s">
        <v>140</v>
      </c>
      <c r="E116" s="197" t="s">
        <v>171</v>
      </c>
      <c r="F116" s="198" t="s">
        <v>172</v>
      </c>
      <c r="G116" s="199" t="s">
        <v>167</v>
      </c>
      <c r="H116" s="200">
        <v>199</v>
      </c>
      <c r="I116" s="201"/>
      <c r="J116" s="202">
        <f>ROUND(I116*H116,2)</f>
        <v>0</v>
      </c>
      <c r="K116" s="198" t="s">
        <v>144</v>
      </c>
      <c r="L116" s="44"/>
      <c r="M116" s="203" t="s">
        <v>19</v>
      </c>
      <c r="N116" s="204" t="s">
        <v>45</v>
      </c>
      <c r="O116" s="84"/>
      <c r="P116" s="205">
        <f>O116*H116</f>
        <v>0</v>
      </c>
      <c r="Q116" s="205">
        <v>0</v>
      </c>
      <c r="R116" s="205">
        <f>Q116*H116</f>
        <v>0</v>
      </c>
      <c r="S116" s="205">
        <v>0</v>
      </c>
      <c r="T116" s="206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07" t="s">
        <v>145</v>
      </c>
      <c r="AT116" s="207" t="s">
        <v>140</v>
      </c>
      <c r="AU116" s="207" t="s">
        <v>82</v>
      </c>
      <c r="AY116" s="17" t="s">
        <v>139</v>
      </c>
      <c r="BE116" s="208">
        <f>IF(N116="základní",J116,0)</f>
        <v>0</v>
      </c>
      <c r="BF116" s="208">
        <f>IF(N116="snížená",J116,0)</f>
        <v>0</v>
      </c>
      <c r="BG116" s="208">
        <f>IF(N116="zákl. přenesená",J116,0)</f>
        <v>0</v>
      </c>
      <c r="BH116" s="208">
        <f>IF(N116="sníž. přenesená",J116,0)</f>
        <v>0</v>
      </c>
      <c r="BI116" s="208">
        <f>IF(N116="nulová",J116,0)</f>
        <v>0</v>
      </c>
      <c r="BJ116" s="17" t="s">
        <v>82</v>
      </c>
      <c r="BK116" s="208">
        <f>ROUND(I116*H116,2)</f>
        <v>0</v>
      </c>
      <c r="BL116" s="17" t="s">
        <v>145</v>
      </c>
      <c r="BM116" s="207" t="s">
        <v>173</v>
      </c>
    </row>
    <row r="117" s="2" customFormat="1">
      <c r="A117" s="38"/>
      <c r="B117" s="39"/>
      <c r="C117" s="40"/>
      <c r="D117" s="209" t="s">
        <v>146</v>
      </c>
      <c r="E117" s="40"/>
      <c r="F117" s="210" t="s">
        <v>172</v>
      </c>
      <c r="G117" s="40"/>
      <c r="H117" s="40"/>
      <c r="I117" s="211"/>
      <c r="J117" s="40"/>
      <c r="K117" s="40"/>
      <c r="L117" s="44"/>
      <c r="M117" s="212"/>
      <c r="N117" s="213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146</v>
      </c>
      <c r="AU117" s="17" t="s">
        <v>82</v>
      </c>
    </row>
    <row r="118" s="2" customFormat="1" ht="16.5" customHeight="1">
      <c r="A118" s="38"/>
      <c r="B118" s="39"/>
      <c r="C118" s="196" t="s">
        <v>174</v>
      </c>
      <c r="D118" s="196" t="s">
        <v>140</v>
      </c>
      <c r="E118" s="197" t="s">
        <v>175</v>
      </c>
      <c r="F118" s="198" t="s">
        <v>176</v>
      </c>
      <c r="G118" s="199" t="s">
        <v>167</v>
      </c>
      <c r="H118" s="200">
        <v>440.39999999999998</v>
      </c>
      <c r="I118" s="201"/>
      <c r="J118" s="202">
        <f>ROUND(I118*H118,2)</f>
        <v>0</v>
      </c>
      <c r="K118" s="198" t="s">
        <v>144</v>
      </c>
      <c r="L118" s="44"/>
      <c r="M118" s="203" t="s">
        <v>19</v>
      </c>
      <c r="N118" s="204" t="s">
        <v>45</v>
      </c>
      <c r="O118" s="84"/>
      <c r="P118" s="205">
        <f>O118*H118</f>
        <v>0</v>
      </c>
      <c r="Q118" s="205">
        <v>0</v>
      </c>
      <c r="R118" s="205">
        <f>Q118*H118</f>
        <v>0</v>
      </c>
      <c r="S118" s="205">
        <v>0</v>
      </c>
      <c r="T118" s="206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07" t="s">
        <v>145</v>
      </c>
      <c r="AT118" s="207" t="s">
        <v>140</v>
      </c>
      <c r="AU118" s="207" t="s">
        <v>82</v>
      </c>
      <c r="AY118" s="17" t="s">
        <v>139</v>
      </c>
      <c r="BE118" s="208">
        <f>IF(N118="základní",J118,0)</f>
        <v>0</v>
      </c>
      <c r="BF118" s="208">
        <f>IF(N118="snížená",J118,0)</f>
        <v>0</v>
      </c>
      <c r="BG118" s="208">
        <f>IF(N118="zákl. přenesená",J118,0)</f>
        <v>0</v>
      </c>
      <c r="BH118" s="208">
        <f>IF(N118="sníž. přenesená",J118,0)</f>
        <v>0</v>
      </c>
      <c r="BI118" s="208">
        <f>IF(N118="nulová",J118,0)</f>
        <v>0</v>
      </c>
      <c r="BJ118" s="17" t="s">
        <v>82</v>
      </c>
      <c r="BK118" s="208">
        <f>ROUND(I118*H118,2)</f>
        <v>0</v>
      </c>
      <c r="BL118" s="17" t="s">
        <v>145</v>
      </c>
      <c r="BM118" s="207" t="s">
        <v>177</v>
      </c>
    </row>
    <row r="119" s="2" customFormat="1">
      <c r="A119" s="38"/>
      <c r="B119" s="39"/>
      <c r="C119" s="40"/>
      <c r="D119" s="209" t="s">
        <v>146</v>
      </c>
      <c r="E119" s="40"/>
      <c r="F119" s="210" t="s">
        <v>176</v>
      </c>
      <c r="G119" s="40"/>
      <c r="H119" s="40"/>
      <c r="I119" s="211"/>
      <c r="J119" s="40"/>
      <c r="K119" s="40"/>
      <c r="L119" s="44"/>
      <c r="M119" s="212"/>
      <c r="N119" s="213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146</v>
      </c>
      <c r="AU119" s="17" t="s">
        <v>82</v>
      </c>
    </row>
    <row r="120" s="2" customFormat="1" ht="16.5" customHeight="1">
      <c r="A120" s="38"/>
      <c r="B120" s="39"/>
      <c r="C120" s="196" t="s">
        <v>160</v>
      </c>
      <c r="D120" s="196" t="s">
        <v>140</v>
      </c>
      <c r="E120" s="197" t="s">
        <v>178</v>
      </c>
      <c r="F120" s="198" t="s">
        <v>179</v>
      </c>
      <c r="G120" s="199" t="s">
        <v>167</v>
      </c>
      <c r="H120" s="200">
        <v>220.19999999999999</v>
      </c>
      <c r="I120" s="201"/>
      <c r="J120" s="202">
        <f>ROUND(I120*H120,2)</f>
        <v>0</v>
      </c>
      <c r="K120" s="198" t="s">
        <v>144</v>
      </c>
      <c r="L120" s="44"/>
      <c r="M120" s="203" t="s">
        <v>19</v>
      </c>
      <c r="N120" s="204" t="s">
        <v>45</v>
      </c>
      <c r="O120" s="84"/>
      <c r="P120" s="205">
        <f>O120*H120</f>
        <v>0</v>
      </c>
      <c r="Q120" s="205">
        <v>0</v>
      </c>
      <c r="R120" s="205">
        <f>Q120*H120</f>
        <v>0</v>
      </c>
      <c r="S120" s="205">
        <v>0</v>
      </c>
      <c r="T120" s="206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07" t="s">
        <v>145</v>
      </c>
      <c r="AT120" s="207" t="s">
        <v>140</v>
      </c>
      <c r="AU120" s="207" t="s">
        <v>82</v>
      </c>
      <c r="AY120" s="17" t="s">
        <v>139</v>
      </c>
      <c r="BE120" s="208">
        <f>IF(N120="základní",J120,0)</f>
        <v>0</v>
      </c>
      <c r="BF120" s="208">
        <f>IF(N120="snížená",J120,0)</f>
        <v>0</v>
      </c>
      <c r="BG120" s="208">
        <f>IF(N120="zákl. přenesená",J120,0)</f>
        <v>0</v>
      </c>
      <c r="BH120" s="208">
        <f>IF(N120="sníž. přenesená",J120,0)</f>
        <v>0</v>
      </c>
      <c r="BI120" s="208">
        <f>IF(N120="nulová",J120,0)</f>
        <v>0</v>
      </c>
      <c r="BJ120" s="17" t="s">
        <v>82</v>
      </c>
      <c r="BK120" s="208">
        <f>ROUND(I120*H120,2)</f>
        <v>0</v>
      </c>
      <c r="BL120" s="17" t="s">
        <v>145</v>
      </c>
      <c r="BM120" s="207" t="s">
        <v>180</v>
      </c>
    </row>
    <row r="121" s="2" customFormat="1">
      <c r="A121" s="38"/>
      <c r="B121" s="39"/>
      <c r="C121" s="40"/>
      <c r="D121" s="209" t="s">
        <v>146</v>
      </c>
      <c r="E121" s="40"/>
      <c r="F121" s="210" t="s">
        <v>179</v>
      </c>
      <c r="G121" s="40"/>
      <c r="H121" s="40"/>
      <c r="I121" s="211"/>
      <c r="J121" s="40"/>
      <c r="K121" s="40"/>
      <c r="L121" s="44"/>
      <c r="M121" s="212"/>
      <c r="N121" s="213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146</v>
      </c>
      <c r="AU121" s="17" t="s">
        <v>82</v>
      </c>
    </row>
    <row r="122" s="2" customFormat="1" ht="16.5" customHeight="1">
      <c r="A122" s="38"/>
      <c r="B122" s="39"/>
      <c r="C122" s="196" t="s">
        <v>137</v>
      </c>
      <c r="D122" s="196" t="s">
        <v>140</v>
      </c>
      <c r="E122" s="197" t="s">
        <v>181</v>
      </c>
      <c r="F122" s="198" t="s">
        <v>182</v>
      </c>
      <c r="G122" s="199" t="s">
        <v>167</v>
      </c>
      <c r="H122" s="200">
        <v>440.39999999999998</v>
      </c>
      <c r="I122" s="201"/>
      <c r="J122" s="202">
        <f>ROUND(I122*H122,2)</f>
        <v>0</v>
      </c>
      <c r="K122" s="198" t="s">
        <v>144</v>
      </c>
      <c r="L122" s="44"/>
      <c r="M122" s="203" t="s">
        <v>19</v>
      </c>
      <c r="N122" s="204" t="s">
        <v>45</v>
      </c>
      <c r="O122" s="84"/>
      <c r="P122" s="205">
        <f>O122*H122</f>
        <v>0</v>
      </c>
      <c r="Q122" s="205">
        <v>0</v>
      </c>
      <c r="R122" s="205">
        <f>Q122*H122</f>
        <v>0</v>
      </c>
      <c r="S122" s="205">
        <v>0</v>
      </c>
      <c r="T122" s="206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07" t="s">
        <v>145</v>
      </c>
      <c r="AT122" s="207" t="s">
        <v>140</v>
      </c>
      <c r="AU122" s="207" t="s">
        <v>82</v>
      </c>
      <c r="AY122" s="17" t="s">
        <v>139</v>
      </c>
      <c r="BE122" s="208">
        <f>IF(N122="základní",J122,0)</f>
        <v>0</v>
      </c>
      <c r="BF122" s="208">
        <f>IF(N122="snížená",J122,0)</f>
        <v>0</v>
      </c>
      <c r="BG122" s="208">
        <f>IF(N122="zákl. přenesená",J122,0)</f>
        <v>0</v>
      </c>
      <c r="BH122" s="208">
        <f>IF(N122="sníž. přenesená",J122,0)</f>
        <v>0</v>
      </c>
      <c r="BI122" s="208">
        <f>IF(N122="nulová",J122,0)</f>
        <v>0</v>
      </c>
      <c r="BJ122" s="17" t="s">
        <v>82</v>
      </c>
      <c r="BK122" s="208">
        <f>ROUND(I122*H122,2)</f>
        <v>0</v>
      </c>
      <c r="BL122" s="17" t="s">
        <v>145</v>
      </c>
      <c r="BM122" s="207" t="s">
        <v>183</v>
      </c>
    </row>
    <row r="123" s="2" customFormat="1">
      <c r="A123" s="38"/>
      <c r="B123" s="39"/>
      <c r="C123" s="40"/>
      <c r="D123" s="209" t="s">
        <v>146</v>
      </c>
      <c r="E123" s="40"/>
      <c r="F123" s="210" t="s">
        <v>182</v>
      </c>
      <c r="G123" s="40"/>
      <c r="H123" s="40"/>
      <c r="I123" s="211"/>
      <c r="J123" s="40"/>
      <c r="K123" s="40"/>
      <c r="L123" s="44"/>
      <c r="M123" s="212"/>
      <c r="N123" s="213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146</v>
      </c>
      <c r="AU123" s="17" t="s">
        <v>82</v>
      </c>
    </row>
    <row r="124" s="2" customFormat="1" ht="16.5" customHeight="1">
      <c r="A124" s="38"/>
      <c r="B124" s="39"/>
      <c r="C124" s="196" t="s">
        <v>8</v>
      </c>
      <c r="D124" s="196" t="s">
        <v>140</v>
      </c>
      <c r="E124" s="197" t="s">
        <v>184</v>
      </c>
      <c r="F124" s="198" t="s">
        <v>185</v>
      </c>
      <c r="G124" s="199" t="s">
        <v>167</v>
      </c>
      <c r="H124" s="200">
        <v>220.19999999999999</v>
      </c>
      <c r="I124" s="201"/>
      <c r="J124" s="202">
        <f>ROUND(I124*H124,2)</f>
        <v>0</v>
      </c>
      <c r="K124" s="198" t="s">
        <v>144</v>
      </c>
      <c r="L124" s="44"/>
      <c r="M124" s="203" t="s">
        <v>19</v>
      </c>
      <c r="N124" s="204" t="s">
        <v>45</v>
      </c>
      <c r="O124" s="84"/>
      <c r="P124" s="205">
        <f>O124*H124</f>
        <v>0</v>
      </c>
      <c r="Q124" s="205">
        <v>0</v>
      </c>
      <c r="R124" s="205">
        <f>Q124*H124</f>
        <v>0</v>
      </c>
      <c r="S124" s="205">
        <v>0</v>
      </c>
      <c r="T124" s="206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07" t="s">
        <v>145</v>
      </c>
      <c r="AT124" s="207" t="s">
        <v>140</v>
      </c>
      <c r="AU124" s="207" t="s">
        <v>82</v>
      </c>
      <c r="AY124" s="17" t="s">
        <v>139</v>
      </c>
      <c r="BE124" s="208">
        <f>IF(N124="základní",J124,0)</f>
        <v>0</v>
      </c>
      <c r="BF124" s="208">
        <f>IF(N124="snížená",J124,0)</f>
        <v>0</v>
      </c>
      <c r="BG124" s="208">
        <f>IF(N124="zákl. přenesená",J124,0)</f>
        <v>0</v>
      </c>
      <c r="BH124" s="208">
        <f>IF(N124="sníž. přenesená",J124,0)</f>
        <v>0</v>
      </c>
      <c r="BI124" s="208">
        <f>IF(N124="nulová",J124,0)</f>
        <v>0</v>
      </c>
      <c r="BJ124" s="17" t="s">
        <v>82</v>
      </c>
      <c r="BK124" s="208">
        <f>ROUND(I124*H124,2)</f>
        <v>0</v>
      </c>
      <c r="BL124" s="17" t="s">
        <v>145</v>
      </c>
      <c r="BM124" s="207" t="s">
        <v>186</v>
      </c>
    </row>
    <row r="125" s="2" customFormat="1">
      <c r="A125" s="38"/>
      <c r="B125" s="39"/>
      <c r="C125" s="40"/>
      <c r="D125" s="209" t="s">
        <v>146</v>
      </c>
      <c r="E125" s="40"/>
      <c r="F125" s="210" t="s">
        <v>185</v>
      </c>
      <c r="G125" s="40"/>
      <c r="H125" s="40"/>
      <c r="I125" s="211"/>
      <c r="J125" s="40"/>
      <c r="K125" s="40"/>
      <c r="L125" s="44"/>
      <c r="M125" s="212"/>
      <c r="N125" s="213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146</v>
      </c>
      <c r="AU125" s="17" t="s">
        <v>82</v>
      </c>
    </row>
    <row r="126" s="2" customFormat="1" ht="16.5" customHeight="1">
      <c r="A126" s="38"/>
      <c r="B126" s="39"/>
      <c r="C126" s="196" t="s">
        <v>169</v>
      </c>
      <c r="D126" s="196" t="s">
        <v>140</v>
      </c>
      <c r="E126" s="197" t="s">
        <v>187</v>
      </c>
      <c r="F126" s="198" t="s">
        <v>188</v>
      </c>
      <c r="G126" s="199" t="s">
        <v>167</v>
      </c>
      <c r="H126" s="200">
        <v>508.5</v>
      </c>
      <c r="I126" s="201"/>
      <c r="J126" s="202">
        <f>ROUND(I126*H126,2)</f>
        <v>0</v>
      </c>
      <c r="K126" s="198" t="s">
        <v>144</v>
      </c>
      <c r="L126" s="44"/>
      <c r="M126" s="203" t="s">
        <v>19</v>
      </c>
      <c r="N126" s="204" t="s">
        <v>45</v>
      </c>
      <c r="O126" s="84"/>
      <c r="P126" s="205">
        <f>O126*H126</f>
        <v>0</v>
      </c>
      <c r="Q126" s="205">
        <v>0</v>
      </c>
      <c r="R126" s="205">
        <f>Q126*H126</f>
        <v>0</v>
      </c>
      <c r="S126" s="205">
        <v>0</v>
      </c>
      <c r="T126" s="20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07" t="s">
        <v>145</v>
      </c>
      <c r="AT126" s="207" t="s">
        <v>140</v>
      </c>
      <c r="AU126" s="207" t="s">
        <v>82</v>
      </c>
      <c r="AY126" s="17" t="s">
        <v>139</v>
      </c>
      <c r="BE126" s="208">
        <f>IF(N126="základní",J126,0)</f>
        <v>0</v>
      </c>
      <c r="BF126" s="208">
        <f>IF(N126="snížená",J126,0)</f>
        <v>0</v>
      </c>
      <c r="BG126" s="208">
        <f>IF(N126="zákl. přenesená",J126,0)</f>
        <v>0</v>
      </c>
      <c r="BH126" s="208">
        <f>IF(N126="sníž. přenesená",J126,0)</f>
        <v>0</v>
      </c>
      <c r="BI126" s="208">
        <f>IF(N126="nulová",J126,0)</f>
        <v>0</v>
      </c>
      <c r="BJ126" s="17" t="s">
        <v>82</v>
      </c>
      <c r="BK126" s="208">
        <f>ROUND(I126*H126,2)</f>
        <v>0</v>
      </c>
      <c r="BL126" s="17" t="s">
        <v>145</v>
      </c>
      <c r="BM126" s="207" t="s">
        <v>189</v>
      </c>
    </row>
    <row r="127" s="2" customFormat="1">
      <c r="A127" s="38"/>
      <c r="B127" s="39"/>
      <c r="C127" s="40"/>
      <c r="D127" s="209" t="s">
        <v>146</v>
      </c>
      <c r="E127" s="40"/>
      <c r="F127" s="210" t="s">
        <v>188</v>
      </c>
      <c r="G127" s="40"/>
      <c r="H127" s="40"/>
      <c r="I127" s="211"/>
      <c r="J127" s="40"/>
      <c r="K127" s="40"/>
      <c r="L127" s="44"/>
      <c r="M127" s="212"/>
      <c r="N127" s="213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146</v>
      </c>
      <c r="AU127" s="17" t="s">
        <v>82</v>
      </c>
    </row>
    <row r="128" s="2" customFormat="1" ht="16.5" customHeight="1">
      <c r="A128" s="38"/>
      <c r="B128" s="39"/>
      <c r="C128" s="196" t="s">
        <v>168</v>
      </c>
      <c r="D128" s="196" t="s">
        <v>140</v>
      </c>
      <c r="E128" s="197" t="s">
        <v>190</v>
      </c>
      <c r="F128" s="198" t="s">
        <v>191</v>
      </c>
      <c r="G128" s="199" t="s">
        <v>167</v>
      </c>
      <c r="H128" s="200">
        <v>254.30000000000001</v>
      </c>
      <c r="I128" s="201"/>
      <c r="J128" s="202">
        <f>ROUND(I128*H128,2)</f>
        <v>0</v>
      </c>
      <c r="K128" s="198" t="s">
        <v>144</v>
      </c>
      <c r="L128" s="44"/>
      <c r="M128" s="203" t="s">
        <v>19</v>
      </c>
      <c r="N128" s="204" t="s">
        <v>45</v>
      </c>
      <c r="O128" s="84"/>
      <c r="P128" s="205">
        <f>O128*H128</f>
        <v>0</v>
      </c>
      <c r="Q128" s="205">
        <v>0</v>
      </c>
      <c r="R128" s="205">
        <f>Q128*H128</f>
        <v>0</v>
      </c>
      <c r="S128" s="205">
        <v>0</v>
      </c>
      <c r="T128" s="20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07" t="s">
        <v>145</v>
      </c>
      <c r="AT128" s="207" t="s">
        <v>140</v>
      </c>
      <c r="AU128" s="207" t="s">
        <v>82</v>
      </c>
      <c r="AY128" s="17" t="s">
        <v>139</v>
      </c>
      <c r="BE128" s="208">
        <f>IF(N128="základní",J128,0)</f>
        <v>0</v>
      </c>
      <c r="BF128" s="208">
        <f>IF(N128="snížená",J128,0)</f>
        <v>0</v>
      </c>
      <c r="BG128" s="208">
        <f>IF(N128="zákl. přenesená",J128,0)</f>
        <v>0</v>
      </c>
      <c r="BH128" s="208">
        <f>IF(N128="sníž. přenesená",J128,0)</f>
        <v>0</v>
      </c>
      <c r="BI128" s="208">
        <f>IF(N128="nulová",J128,0)</f>
        <v>0</v>
      </c>
      <c r="BJ128" s="17" t="s">
        <v>82</v>
      </c>
      <c r="BK128" s="208">
        <f>ROUND(I128*H128,2)</f>
        <v>0</v>
      </c>
      <c r="BL128" s="17" t="s">
        <v>145</v>
      </c>
      <c r="BM128" s="207" t="s">
        <v>192</v>
      </c>
    </row>
    <row r="129" s="2" customFormat="1">
      <c r="A129" s="38"/>
      <c r="B129" s="39"/>
      <c r="C129" s="40"/>
      <c r="D129" s="209" t="s">
        <v>146</v>
      </c>
      <c r="E129" s="40"/>
      <c r="F129" s="210" t="s">
        <v>191</v>
      </c>
      <c r="G129" s="40"/>
      <c r="H129" s="40"/>
      <c r="I129" s="211"/>
      <c r="J129" s="40"/>
      <c r="K129" s="40"/>
      <c r="L129" s="44"/>
      <c r="M129" s="212"/>
      <c r="N129" s="213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146</v>
      </c>
      <c r="AU129" s="17" t="s">
        <v>82</v>
      </c>
    </row>
    <row r="130" s="2" customFormat="1" ht="16.5" customHeight="1">
      <c r="A130" s="38"/>
      <c r="B130" s="39"/>
      <c r="C130" s="196" t="s">
        <v>193</v>
      </c>
      <c r="D130" s="196" t="s">
        <v>140</v>
      </c>
      <c r="E130" s="197" t="s">
        <v>194</v>
      </c>
      <c r="F130" s="198" t="s">
        <v>195</v>
      </c>
      <c r="G130" s="199" t="s">
        <v>167</v>
      </c>
      <c r="H130" s="200">
        <v>508.5</v>
      </c>
      <c r="I130" s="201"/>
      <c r="J130" s="202">
        <f>ROUND(I130*H130,2)</f>
        <v>0</v>
      </c>
      <c r="K130" s="198" t="s">
        <v>144</v>
      </c>
      <c r="L130" s="44"/>
      <c r="M130" s="203" t="s">
        <v>19</v>
      </c>
      <c r="N130" s="204" t="s">
        <v>45</v>
      </c>
      <c r="O130" s="84"/>
      <c r="P130" s="205">
        <f>O130*H130</f>
        <v>0</v>
      </c>
      <c r="Q130" s="205">
        <v>0</v>
      </c>
      <c r="R130" s="205">
        <f>Q130*H130</f>
        <v>0</v>
      </c>
      <c r="S130" s="205">
        <v>0</v>
      </c>
      <c r="T130" s="20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07" t="s">
        <v>145</v>
      </c>
      <c r="AT130" s="207" t="s">
        <v>140</v>
      </c>
      <c r="AU130" s="207" t="s">
        <v>82</v>
      </c>
      <c r="AY130" s="17" t="s">
        <v>139</v>
      </c>
      <c r="BE130" s="208">
        <f>IF(N130="základní",J130,0)</f>
        <v>0</v>
      </c>
      <c r="BF130" s="208">
        <f>IF(N130="snížená",J130,0)</f>
        <v>0</v>
      </c>
      <c r="BG130" s="208">
        <f>IF(N130="zákl. přenesená",J130,0)</f>
        <v>0</v>
      </c>
      <c r="BH130" s="208">
        <f>IF(N130="sníž. přenesená",J130,0)</f>
        <v>0</v>
      </c>
      <c r="BI130" s="208">
        <f>IF(N130="nulová",J130,0)</f>
        <v>0</v>
      </c>
      <c r="BJ130" s="17" t="s">
        <v>82</v>
      </c>
      <c r="BK130" s="208">
        <f>ROUND(I130*H130,2)</f>
        <v>0</v>
      </c>
      <c r="BL130" s="17" t="s">
        <v>145</v>
      </c>
      <c r="BM130" s="207" t="s">
        <v>196</v>
      </c>
    </row>
    <row r="131" s="2" customFormat="1">
      <c r="A131" s="38"/>
      <c r="B131" s="39"/>
      <c r="C131" s="40"/>
      <c r="D131" s="209" t="s">
        <v>146</v>
      </c>
      <c r="E131" s="40"/>
      <c r="F131" s="210" t="s">
        <v>195</v>
      </c>
      <c r="G131" s="40"/>
      <c r="H131" s="40"/>
      <c r="I131" s="211"/>
      <c r="J131" s="40"/>
      <c r="K131" s="40"/>
      <c r="L131" s="44"/>
      <c r="M131" s="212"/>
      <c r="N131" s="213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146</v>
      </c>
      <c r="AU131" s="17" t="s">
        <v>82</v>
      </c>
    </row>
    <row r="132" s="2" customFormat="1" ht="16.5" customHeight="1">
      <c r="A132" s="38"/>
      <c r="B132" s="39"/>
      <c r="C132" s="196" t="s">
        <v>173</v>
      </c>
      <c r="D132" s="196" t="s">
        <v>140</v>
      </c>
      <c r="E132" s="197" t="s">
        <v>197</v>
      </c>
      <c r="F132" s="198" t="s">
        <v>198</v>
      </c>
      <c r="G132" s="199" t="s">
        <v>167</v>
      </c>
      <c r="H132" s="200">
        <v>254.30000000000001</v>
      </c>
      <c r="I132" s="201"/>
      <c r="J132" s="202">
        <f>ROUND(I132*H132,2)</f>
        <v>0</v>
      </c>
      <c r="K132" s="198" t="s">
        <v>144</v>
      </c>
      <c r="L132" s="44"/>
      <c r="M132" s="203" t="s">
        <v>19</v>
      </c>
      <c r="N132" s="204" t="s">
        <v>45</v>
      </c>
      <c r="O132" s="84"/>
      <c r="P132" s="205">
        <f>O132*H132</f>
        <v>0</v>
      </c>
      <c r="Q132" s="205">
        <v>0</v>
      </c>
      <c r="R132" s="205">
        <f>Q132*H132</f>
        <v>0</v>
      </c>
      <c r="S132" s="205">
        <v>0</v>
      </c>
      <c r="T132" s="20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07" t="s">
        <v>145</v>
      </c>
      <c r="AT132" s="207" t="s">
        <v>140</v>
      </c>
      <c r="AU132" s="207" t="s">
        <v>82</v>
      </c>
      <c r="AY132" s="17" t="s">
        <v>139</v>
      </c>
      <c r="BE132" s="208">
        <f>IF(N132="základní",J132,0)</f>
        <v>0</v>
      </c>
      <c r="BF132" s="208">
        <f>IF(N132="snížená",J132,0)</f>
        <v>0</v>
      </c>
      <c r="BG132" s="208">
        <f>IF(N132="zákl. přenesená",J132,0)</f>
        <v>0</v>
      </c>
      <c r="BH132" s="208">
        <f>IF(N132="sníž. přenesená",J132,0)</f>
        <v>0</v>
      </c>
      <c r="BI132" s="208">
        <f>IF(N132="nulová",J132,0)</f>
        <v>0</v>
      </c>
      <c r="BJ132" s="17" t="s">
        <v>82</v>
      </c>
      <c r="BK132" s="208">
        <f>ROUND(I132*H132,2)</f>
        <v>0</v>
      </c>
      <c r="BL132" s="17" t="s">
        <v>145</v>
      </c>
      <c r="BM132" s="207" t="s">
        <v>199</v>
      </c>
    </row>
    <row r="133" s="2" customFormat="1">
      <c r="A133" s="38"/>
      <c r="B133" s="39"/>
      <c r="C133" s="40"/>
      <c r="D133" s="209" t="s">
        <v>146</v>
      </c>
      <c r="E133" s="40"/>
      <c r="F133" s="210" t="s">
        <v>198</v>
      </c>
      <c r="G133" s="40"/>
      <c r="H133" s="40"/>
      <c r="I133" s="211"/>
      <c r="J133" s="40"/>
      <c r="K133" s="40"/>
      <c r="L133" s="44"/>
      <c r="M133" s="212"/>
      <c r="N133" s="213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146</v>
      </c>
      <c r="AU133" s="17" t="s">
        <v>82</v>
      </c>
    </row>
    <row r="134" s="11" customFormat="1" ht="25.92" customHeight="1">
      <c r="A134" s="11"/>
      <c r="B134" s="182"/>
      <c r="C134" s="183"/>
      <c r="D134" s="184" t="s">
        <v>73</v>
      </c>
      <c r="E134" s="185" t="s">
        <v>193</v>
      </c>
      <c r="F134" s="185" t="s">
        <v>200</v>
      </c>
      <c r="G134" s="183"/>
      <c r="H134" s="183"/>
      <c r="I134" s="186"/>
      <c r="J134" s="187">
        <f>BK134</f>
        <v>0</v>
      </c>
      <c r="K134" s="183"/>
      <c r="L134" s="188"/>
      <c r="M134" s="189"/>
      <c r="N134" s="190"/>
      <c r="O134" s="190"/>
      <c r="P134" s="191">
        <f>SUM(P135:P142)</f>
        <v>0</v>
      </c>
      <c r="Q134" s="190"/>
      <c r="R134" s="191">
        <f>SUM(R135:R142)</f>
        <v>1.3527689999999999</v>
      </c>
      <c r="S134" s="190"/>
      <c r="T134" s="192">
        <f>SUM(T135:T142)</f>
        <v>0</v>
      </c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R134" s="193" t="s">
        <v>82</v>
      </c>
      <c r="AT134" s="194" t="s">
        <v>73</v>
      </c>
      <c r="AU134" s="194" t="s">
        <v>74</v>
      </c>
      <c r="AY134" s="193" t="s">
        <v>139</v>
      </c>
      <c r="BK134" s="195">
        <f>SUM(BK135:BK142)</f>
        <v>0</v>
      </c>
    </row>
    <row r="135" s="2" customFormat="1" ht="16.5" customHeight="1">
      <c r="A135" s="38"/>
      <c r="B135" s="39"/>
      <c r="C135" s="196" t="s">
        <v>201</v>
      </c>
      <c r="D135" s="196" t="s">
        <v>140</v>
      </c>
      <c r="E135" s="197" t="s">
        <v>202</v>
      </c>
      <c r="F135" s="198" t="s">
        <v>203</v>
      </c>
      <c r="G135" s="199" t="s">
        <v>143</v>
      </c>
      <c r="H135" s="200">
        <v>853.29999999999995</v>
      </c>
      <c r="I135" s="201"/>
      <c r="J135" s="202">
        <f>ROUND(I135*H135,2)</f>
        <v>0</v>
      </c>
      <c r="K135" s="198" t="s">
        <v>144</v>
      </c>
      <c r="L135" s="44"/>
      <c r="M135" s="203" t="s">
        <v>19</v>
      </c>
      <c r="N135" s="204" t="s">
        <v>45</v>
      </c>
      <c r="O135" s="84"/>
      <c r="P135" s="205">
        <f>O135*H135</f>
        <v>0</v>
      </c>
      <c r="Q135" s="205">
        <v>0.00098999999999999999</v>
      </c>
      <c r="R135" s="205">
        <f>Q135*H135</f>
        <v>0.84476699999999993</v>
      </c>
      <c r="S135" s="205">
        <v>0</v>
      </c>
      <c r="T135" s="20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07" t="s">
        <v>145</v>
      </c>
      <c r="AT135" s="207" t="s">
        <v>140</v>
      </c>
      <c r="AU135" s="207" t="s">
        <v>82</v>
      </c>
      <c r="AY135" s="17" t="s">
        <v>139</v>
      </c>
      <c r="BE135" s="208">
        <f>IF(N135="základní",J135,0)</f>
        <v>0</v>
      </c>
      <c r="BF135" s="208">
        <f>IF(N135="snížená",J135,0)</f>
        <v>0</v>
      </c>
      <c r="BG135" s="208">
        <f>IF(N135="zákl. přenesená",J135,0)</f>
        <v>0</v>
      </c>
      <c r="BH135" s="208">
        <f>IF(N135="sníž. přenesená",J135,0)</f>
        <v>0</v>
      </c>
      <c r="BI135" s="208">
        <f>IF(N135="nulová",J135,0)</f>
        <v>0</v>
      </c>
      <c r="BJ135" s="17" t="s">
        <v>82</v>
      </c>
      <c r="BK135" s="208">
        <f>ROUND(I135*H135,2)</f>
        <v>0</v>
      </c>
      <c r="BL135" s="17" t="s">
        <v>145</v>
      </c>
      <c r="BM135" s="207" t="s">
        <v>204</v>
      </c>
    </row>
    <row r="136" s="2" customFormat="1">
      <c r="A136" s="38"/>
      <c r="B136" s="39"/>
      <c r="C136" s="40"/>
      <c r="D136" s="209" t="s">
        <v>146</v>
      </c>
      <c r="E136" s="40"/>
      <c r="F136" s="210" t="s">
        <v>203</v>
      </c>
      <c r="G136" s="40"/>
      <c r="H136" s="40"/>
      <c r="I136" s="211"/>
      <c r="J136" s="40"/>
      <c r="K136" s="40"/>
      <c r="L136" s="44"/>
      <c r="M136" s="212"/>
      <c r="N136" s="213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146</v>
      </c>
      <c r="AU136" s="17" t="s">
        <v>82</v>
      </c>
    </row>
    <row r="137" s="2" customFormat="1" ht="16.5" customHeight="1">
      <c r="A137" s="38"/>
      <c r="B137" s="39"/>
      <c r="C137" s="196" t="s">
        <v>177</v>
      </c>
      <c r="D137" s="196" t="s">
        <v>140</v>
      </c>
      <c r="E137" s="197" t="s">
        <v>205</v>
      </c>
      <c r="F137" s="198" t="s">
        <v>206</v>
      </c>
      <c r="G137" s="199" t="s">
        <v>143</v>
      </c>
      <c r="H137" s="200">
        <v>590.70000000000005</v>
      </c>
      <c r="I137" s="201"/>
      <c r="J137" s="202">
        <f>ROUND(I137*H137,2)</f>
        <v>0</v>
      </c>
      <c r="K137" s="198" t="s">
        <v>144</v>
      </c>
      <c r="L137" s="44"/>
      <c r="M137" s="203" t="s">
        <v>19</v>
      </c>
      <c r="N137" s="204" t="s">
        <v>45</v>
      </c>
      <c r="O137" s="84"/>
      <c r="P137" s="205">
        <f>O137*H137</f>
        <v>0</v>
      </c>
      <c r="Q137" s="205">
        <v>0.00085999999999999998</v>
      </c>
      <c r="R137" s="205">
        <f>Q137*H137</f>
        <v>0.50800200000000006</v>
      </c>
      <c r="S137" s="205">
        <v>0</v>
      </c>
      <c r="T137" s="20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07" t="s">
        <v>145</v>
      </c>
      <c r="AT137" s="207" t="s">
        <v>140</v>
      </c>
      <c r="AU137" s="207" t="s">
        <v>82</v>
      </c>
      <c r="AY137" s="17" t="s">
        <v>139</v>
      </c>
      <c r="BE137" s="208">
        <f>IF(N137="základní",J137,0)</f>
        <v>0</v>
      </c>
      <c r="BF137" s="208">
        <f>IF(N137="snížená",J137,0)</f>
        <v>0</v>
      </c>
      <c r="BG137" s="208">
        <f>IF(N137="zákl. přenesená",J137,0)</f>
        <v>0</v>
      </c>
      <c r="BH137" s="208">
        <f>IF(N137="sníž. přenesená",J137,0)</f>
        <v>0</v>
      </c>
      <c r="BI137" s="208">
        <f>IF(N137="nulová",J137,0)</f>
        <v>0</v>
      </c>
      <c r="BJ137" s="17" t="s">
        <v>82</v>
      </c>
      <c r="BK137" s="208">
        <f>ROUND(I137*H137,2)</f>
        <v>0</v>
      </c>
      <c r="BL137" s="17" t="s">
        <v>145</v>
      </c>
      <c r="BM137" s="207" t="s">
        <v>207</v>
      </c>
    </row>
    <row r="138" s="2" customFormat="1">
      <c r="A138" s="38"/>
      <c r="B138" s="39"/>
      <c r="C138" s="40"/>
      <c r="D138" s="209" t="s">
        <v>146</v>
      </c>
      <c r="E138" s="40"/>
      <c r="F138" s="210" t="s">
        <v>206</v>
      </c>
      <c r="G138" s="40"/>
      <c r="H138" s="40"/>
      <c r="I138" s="211"/>
      <c r="J138" s="40"/>
      <c r="K138" s="40"/>
      <c r="L138" s="44"/>
      <c r="M138" s="212"/>
      <c r="N138" s="213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146</v>
      </c>
      <c r="AU138" s="17" t="s">
        <v>82</v>
      </c>
    </row>
    <row r="139" s="2" customFormat="1" ht="16.5" customHeight="1">
      <c r="A139" s="38"/>
      <c r="B139" s="39"/>
      <c r="C139" s="196" t="s">
        <v>208</v>
      </c>
      <c r="D139" s="196" t="s">
        <v>140</v>
      </c>
      <c r="E139" s="197" t="s">
        <v>209</v>
      </c>
      <c r="F139" s="198" t="s">
        <v>210</v>
      </c>
      <c r="G139" s="199" t="s">
        <v>143</v>
      </c>
      <c r="H139" s="200">
        <v>853.29999999999995</v>
      </c>
      <c r="I139" s="201"/>
      <c r="J139" s="202">
        <f>ROUND(I139*H139,2)</f>
        <v>0</v>
      </c>
      <c r="K139" s="198" t="s">
        <v>144</v>
      </c>
      <c r="L139" s="44"/>
      <c r="M139" s="203" t="s">
        <v>19</v>
      </c>
      <c r="N139" s="204" t="s">
        <v>45</v>
      </c>
      <c r="O139" s="84"/>
      <c r="P139" s="205">
        <f>O139*H139</f>
        <v>0</v>
      </c>
      <c r="Q139" s="205">
        <v>0</v>
      </c>
      <c r="R139" s="205">
        <f>Q139*H139</f>
        <v>0</v>
      </c>
      <c r="S139" s="205">
        <v>0</v>
      </c>
      <c r="T139" s="20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07" t="s">
        <v>145</v>
      </c>
      <c r="AT139" s="207" t="s">
        <v>140</v>
      </c>
      <c r="AU139" s="207" t="s">
        <v>82</v>
      </c>
      <c r="AY139" s="17" t="s">
        <v>139</v>
      </c>
      <c r="BE139" s="208">
        <f>IF(N139="základní",J139,0)</f>
        <v>0</v>
      </c>
      <c r="BF139" s="208">
        <f>IF(N139="snížená",J139,0)</f>
        <v>0</v>
      </c>
      <c r="BG139" s="208">
        <f>IF(N139="zákl. přenesená",J139,0)</f>
        <v>0</v>
      </c>
      <c r="BH139" s="208">
        <f>IF(N139="sníž. přenesená",J139,0)</f>
        <v>0</v>
      </c>
      <c r="BI139" s="208">
        <f>IF(N139="nulová",J139,0)</f>
        <v>0</v>
      </c>
      <c r="BJ139" s="17" t="s">
        <v>82</v>
      </c>
      <c r="BK139" s="208">
        <f>ROUND(I139*H139,2)</f>
        <v>0</v>
      </c>
      <c r="BL139" s="17" t="s">
        <v>145</v>
      </c>
      <c r="BM139" s="207" t="s">
        <v>211</v>
      </c>
    </row>
    <row r="140" s="2" customFormat="1">
      <c r="A140" s="38"/>
      <c r="B140" s="39"/>
      <c r="C140" s="40"/>
      <c r="D140" s="209" t="s">
        <v>146</v>
      </c>
      <c r="E140" s="40"/>
      <c r="F140" s="210" t="s">
        <v>210</v>
      </c>
      <c r="G140" s="40"/>
      <c r="H140" s="40"/>
      <c r="I140" s="211"/>
      <c r="J140" s="40"/>
      <c r="K140" s="40"/>
      <c r="L140" s="44"/>
      <c r="M140" s="212"/>
      <c r="N140" s="213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146</v>
      </c>
      <c r="AU140" s="17" t="s">
        <v>82</v>
      </c>
    </row>
    <row r="141" s="2" customFormat="1" ht="16.5" customHeight="1">
      <c r="A141" s="38"/>
      <c r="B141" s="39"/>
      <c r="C141" s="196" t="s">
        <v>180</v>
      </c>
      <c r="D141" s="196" t="s">
        <v>140</v>
      </c>
      <c r="E141" s="197" t="s">
        <v>212</v>
      </c>
      <c r="F141" s="198" t="s">
        <v>213</v>
      </c>
      <c r="G141" s="199" t="s">
        <v>143</v>
      </c>
      <c r="H141" s="200">
        <v>590.70000000000005</v>
      </c>
      <c r="I141" s="201"/>
      <c r="J141" s="202">
        <f>ROUND(I141*H141,2)</f>
        <v>0</v>
      </c>
      <c r="K141" s="198" t="s">
        <v>144</v>
      </c>
      <c r="L141" s="44"/>
      <c r="M141" s="203" t="s">
        <v>19</v>
      </c>
      <c r="N141" s="204" t="s">
        <v>45</v>
      </c>
      <c r="O141" s="84"/>
      <c r="P141" s="205">
        <f>O141*H141</f>
        <v>0</v>
      </c>
      <c r="Q141" s="205">
        <v>0</v>
      </c>
      <c r="R141" s="205">
        <f>Q141*H141</f>
        <v>0</v>
      </c>
      <c r="S141" s="205">
        <v>0</v>
      </c>
      <c r="T141" s="20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07" t="s">
        <v>145</v>
      </c>
      <c r="AT141" s="207" t="s">
        <v>140</v>
      </c>
      <c r="AU141" s="207" t="s">
        <v>82</v>
      </c>
      <c r="AY141" s="17" t="s">
        <v>139</v>
      </c>
      <c r="BE141" s="208">
        <f>IF(N141="základní",J141,0)</f>
        <v>0</v>
      </c>
      <c r="BF141" s="208">
        <f>IF(N141="snížená",J141,0)</f>
        <v>0</v>
      </c>
      <c r="BG141" s="208">
        <f>IF(N141="zákl. přenesená",J141,0)</f>
        <v>0</v>
      </c>
      <c r="BH141" s="208">
        <f>IF(N141="sníž. přenesená",J141,0)</f>
        <v>0</v>
      </c>
      <c r="BI141" s="208">
        <f>IF(N141="nulová",J141,0)</f>
        <v>0</v>
      </c>
      <c r="BJ141" s="17" t="s">
        <v>82</v>
      </c>
      <c r="BK141" s="208">
        <f>ROUND(I141*H141,2)</f>
        <v>0</v>
      </c>
      <c r="BL141" s="17" t="s">
        <v>145</v>
      </c>
      <c r="BM141" s="207" t="s">
        <v>214</v>
      </c>
    </row>
    <row r="142" s="2" customFormat="1">
      <c r="A142" s="38"/>
      <c r="B142" s="39"/>
      <c r="C142" s="40"/>
      <c r="D142" s="209" t="s">
        <v>146</v>
      </c>
      <c r="E142" s="40"/>
      <c r="F142" s="210" t="s">
        <v>213</v>
      </c>
      <c r="G142" s="40"/>
      <c r="H142" s="40"/>
      <c r="I142" s="211"/>
      <c r="J142" s="40"/>
      <c r="K142" s="40"/>
      <c r="L142" s="44"/>
      <c r="M142" s="212"/>
      <c r="N142" s="213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146</v>
      </c>
      <c r="AU142" s="17" t="s">
        <v>82</v>
      </c>
    </row>
    <row r="143" s="11" customFormat="1" ht="25.92" customHeight="1">
      <c r="A143" s="11"/>
      <c r="B143" s="182"/>
      <c r="C143" s="183"/>
      <c r="D143" s="184" t="s">
        <v>73</v>
      </c>
      <c r="E143" s="185" t="s">
        <v>173</v>
      </c>
      <c r="F143" s="185" t="s">
        <v>215</v>
      </c>
      <c r="G143" s="183"/>
      <c r="H143" s="183"/>
      <c r="I143" s="186"/>
      <c r="J143" s="187">
        <f>BK143</f>
        <v>0</v>
      </c>
      <c r="K143" s="183"/>
      <c r="L143" s="188"/>
      <c r="M143" s="189"/>
      <c r="N143" s="190"/>
      <c r="O143" s="190"/>
      <c r="P143" s="191">
        <f>SUM(P144:P147)</f>
        <v>0</v>
      </c>
      <c r="Q143" s="190"/>
      <c r="R143" s="191">
        <f>SUM(R144:R147)</f>
        <v>0</v>
      </c>
      <c r="S143" s="190"/>
      <c r="T143" s="192">
        <f>SUM(T144:T147)</f>
        <v>0</v>
      </c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R143" s="193" t="s">
        <v>82</v>
      </c>
      <c r="AT143" s="194" t="s">
        <v>73</v>
      </c>
      <c r="AU143" s="194" t="s">
        <v>74</v>
      </c>
      <c r="AY143" s="193" t="s">
        <v>139</v>
      </c>
      <c r="BK143" s="195">
        <f>SUM(BK144:BK147)</f>
        <v>0</v>
      </c>
    </row>
    <row r="144" s="2" customFormat="1" ht="16.5" customHeight="1">
      <c r="A144" s="38"/>
      <c r="B144" s="39"/>
      <c r="C144" s="196" t="s">
        <v>7</v>
      </c>
      <c r="D144" s="196" t="s">
        <v>140</v>
      </c>
      <c r="E144" s="197" t="s">
        <v>216</v>
      </c>
      <c r="F144" s="198" t="s">
        <v>217</v>
      </c>
      <c r="G144" s="199" t="s">
        <v>167</v>
      </c>
      <c r="H144" s="200">
        <v>603.10000000000002</v>
      </c>
      <c r="I144" s="201"/>
      <c r="J144" s="202">
        <f>ROUND(I144*H144,2)</f>
        <v>0</v>
      </c>
      <c r="K144" s="198" t="s">
        <v>144</v>
      </c>
      <c r="L144" s="44"/>
      <c r="M144" s="203" t="s">
        <v>19</v>
      </c>
      <c r="N144" s="204" t="s">
        <v>45</v>
      </c>
      <c r="O144" s="84"/>
      <c r="P144" s="205">
        <f>O144*H144</f>
        <v>0</v>
      </c>
      <c r="Q144" s="205">
        <v>0</v>
      </c>
      <c r="R144" s="205">
        <f>Q144*H144</f>
        <v>0</v>
      </c>
      <c r="S144" s="205">
        <v>0</v>
      </c>
      <c r="T144" s="20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07" t="s">
        <v>145</v>
      </c>
      <c r="AT144" s="207" t="s">
        <v>140</v>
      </c>
      <c r="AU144" s="207" t="s">
        <v>82</v>
      </c>
      <c r="AY144" s="17" t="s">
        <v>139</v>
      </c>
      <c r="BE144" s="208">
        <f>IF(N144="základní",J144,0)</f>
        <v>0</v>
      </c>
      <c r="BF144" s="208">
        <f>IF(N144="snížená",J144,0)</f>
        <v>0</v>
      </c>
      <c r="BG144" s="208">
        <f>IF(N144="zákl. přenesená",J144,0)</f>
        <v>0</v>
      </c>
      <c r="BH144" s="208">
        <f>IF(N144="sníž. přenesená",J144,0)</f>
        <v>0</v>
      </c>
      <c r="BI144" s="208">
        <f>IF(N144="nulová",J144,0)</f>
        <v>0</v>
      </c>
      <c r="BJ144" s="17" t="s">
        <v>82</v>
      </c>
      <c r="BK144" s="208">
        <f>ROUND(I144*H144,2)</f>
        <v>0</v>
      </c>
      <c r="BL144" s="17" t="s">
        <v>145</v>
      </c>
      <c r="BM144" s="207" t="s">
        <v>218</v>
      </c>
    </row>
    <row r="145" s="2" customFormat="1">
      <c r="A145" s="38"/>
      <c r="B145" s="39"/>
      <c r="C145" s="40"/>
      <c r="D145" s="209" t="s">
        <v>146</v>
      </c>
      <c r="E145" s="40"/>
      <c r="F145" s="210" t="s">
        <v>217</v>
      </c>
      <c r="G145" s="40"/>
      <c r="H145" s="40"/>
      <c r="I145" s="211"/>
      <c r="J145" s="40"/>
      <c r="K145" s="40"/>
      <c r="L145" s="44"/>
      <c r="M145" s="212"/>
      <c r="N145" s="213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146</v>
      </c>
      <c r="AU145" s="17" t="s">
        <v>82</v>
      </c>
    </row>
    <row r="146" s="2" customFormat="1" ht="16.5" customHeight="1">
      <c r="A146" s="38"/>
      <c r="B146" s="39"/>
      <c r="C146" s="196" t="s">
        <v>183</v>
      </c>
      <c r="D146" s="196" t="s">
        <v>140</v>
      </c>
      <c r="E146" s="197" t="s">
        <v>219</v>
      </c>
      <c r="F146" s="198" t="s">
        <v>220</v>
      </c>
      <c r="G146" s="199" t="s">
        <v>167</v>
      </c>
      <c r="H146" s="200">
        <v>433.30000000000001</v>
      </c>
      <c r="I146" s="201"/>
      <c r="J146" s="202">
        <f>ROUND(I146*H146,2)</f>
        <v>0</v>
      </c>
      <c r="K146" s="198" t="s">
        <v>144</v>
      </c>
      <c r="L146" s="44"/>
      <c r="M146" s="203" t="s">
        <v>19</v>
      </c>
      <c r="N146" s="204" t="s">
        <v>45</v>
      </c>
      <c r="O146" s="84"/>
      <c r="P146" s="205">
        <f>O146*H146</f>
        <v>0</v>
      </c>
      <c r="Q146" s="205">
        <v>0</v>
      </c>
      <c r="R146" s="205">
        <f>Q146*H146</f>
        <v>0</v>
      </c>
      <c r="S146" s="205">
        <v>0</v>
      </c>
      <c r="T146" s="20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07" t="s">
        <v>145</v>
      </c>
      <c r="AT146" s="207" t="s">
        <v>140</v>
      </c>
      <c r="AU146" s="207" t="s">
        <v>82</v>
      </c>
      <c r="AY146" s="17" t="s">
        <v>139</v>
      </c>
      <c r="BE146" s="208">
        <f>IF(N146="základní",J146,0)</f>
        <v>0</v>
      </c>
      <c r="BF146" s="208">
        <f>IF(N146="snížená",J146,0)</f>
        <v>0</v>
      </c>
      <c r="BG146" s="208">
        <f>IF(N146="zákl. přenesená",J146,0)</f>
        <v>0</v>
      </c>
      <c r="BH146" s="208">
        <f>IF(N146="sníž. přenesená",J146,0)</f>
        <v>0</v>
      </c>
      <c r="BI146" s="208">
        <f>IF(N146="nulová",J146,0)</f>
        <v>0</v>
      </c>
      <c r="BJ146" s="17" t="s">
        <v>82</v>
      </c>
      <c r="BK146" s="208">
        <f>ROUND(I146*H146,2)</f>
        <v>0</v>
      </c>
      <c r="BL146" s="17" t="s">
        <v>145</v>
      </c>
      <c r="BM146" s="207" t="s">
        <v>221</v>
      </c>
    </row>
    <row r="147" s="2" customFormat="1">
      <c r="A147" s="38"/>
      <c r="B147" s="39"/>
      <c r="C147" s="40"/>
      <c r="D147" s="209" t="s">
        <v>146</v>
      </c>
      <c r="E147" s="40"/>
      <c r="F147" s="210" t="s">
        <v>220</v>
      </c>
      <c r="G147" s="40"/>
      <c r="H147" s="40"/>
      <c r="I147" s="211"/>
      <c r="J147" s="40"/>
      <c r="K147" s="40"/>
      <c r="L147" s="44"/>
      <c r="M147" s="212"/>
      <c r="N147" s="213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146</v>
      </c>
      <c r="AU147" s="17" t="s">
        <v>82</v>
      </c>
    </row>
    <row r="148" s="11" customFormat="1" ht="25.92" customHeight="1">
      <c r="A148" s="11"/>
      <c r="B148" s="182"/>
      <c r="C148" s="183"/>
      <c r="D148" s="184" t="s">
        <v>73</v>
      </c>
      <c r="E148" s="185" t="s">
        <v>201</v>
      </c>
      <c r="F148" s="185" t="s">
        <v>222</v>
      </c>
      <c r="G148" s="183"/>
      <c r="H148" s="183"/>
      <c r="I148" s="186"/>
      <c r="J148" s="187">
        <f>BK148</f>
        <v>0</v>
      </c>
      <c r="K148" s="183"/>
      <c r="L148" s="188"/>
      <c r="M148" s="189"/>
      <c r="N148" s="190"/>
      <c r="O148" s="190"/>
      <c r="P148" s="191">
        <f>SUM(P149:P156)</f>
        <v>0</v>
      </c>
      <c r="Q148" s="190"/>
      <c r="R148" s="191">
        <f>SUM(R149:R156)</f>
        <v>303.78999999999996</v>
      </c>
      <c r="S148" s="190"/>
      <c r="T148" s="192">
        <f>SUM(T149:T156)</f>
        <v>0</v>
      </c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R148" s="193" t="s">
        <v>82</v>
      </c>
      <c r="AT148" s="194" t="s">
        <v>73</v>
      </c>
      <c r="AU148" s="194" t="s">
        <v>74</v>
      </c>
      <c r="AY148" s="193" t="s">
        <v>139</v>
      </c>
      <c r="BK148" s="195">
        <f>SUM(BK149:BK156)</f>
        <v>0</v>
      </c>
    </row>
    <row r="149" s="2" customFormat="1" ht="16.5" customHeight="1">
      <c r="A149" s="38"/>
      <c r="B149" s="39"/>
      <c r="C149" s="196" t="s">
        <v>223</v>
      </c>
      <c r="D149" s="196" t="s">
        <v>140</v>
      </c>
      <c r="E149" s="197" t="s">
        <v>224</v>
      </c>
      <c r="F149" s="198" t="s">
        <v>225</v>
      </c>
      <c r="G149" s="199" t="s">
        <v>167</v>
      </c>
      <c r="H149" s="200">
        <v>433.30000000000001</v>
      </c>
      <c r="I149" s="201"/>
      <c r="J149" s="202">
        <f>ROUND(I149*H149,2)</f>
        <v>0</v>
      </c>
      <c r="K149" s="198" t="s">
        <v>144</v>
      </c>
      <c r="L149" s="44"/>
      <c r="M149" s="203" t="s">
        <v>19</v>
      </c>
      <c r="N149" s="204" t="s">
        <v>45</v>
      </c>
      <c r="O149" s="84"/>
      <c r="P149" s="205">
        <f>O149*H149</f>
        <v>0</v>
      </c>
      <c r="Q149" s="205">
        <v>0</v>
      </c>
      <c r="R149" s="205">
        <f>Q149*H149</f>
        <v>0</v>
      </c>
      <c r="S149" s="205">
        <v>0</v>
      </c>
      <c r="T149" s="20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07" t="s">
        <v>145</v>
      </c>
      <c r="AT149" s="207" t="s">
        <v>140</v>
      </c>
      <c r="AU149" s="207" t="s">
        <v>82</v>
      </c>
      <c r="AY149" s="17" t="s">
        <v>139</v>
      </c>
      <c r="BE149" s="208">
        <f>IF(N149="základní",J149,0)</f>
        <v>0</v>
      </c>
      <c r="BF149" s="208">
        <f>IF(N149="snížená",J149,0)</f>
        <v>0</v>
      </c>
      <c r="BG149" s="208">
        <f>IF(N149="zákl. přenesená",J149,0)</f>
        <v>0</v>
      </c>
      <c r="BH149" s="208">
        <f>IF(N149="sníž. přenesená",J149,0)</f>
        <v>0</v>
      </c>
      <c r="BI149" s="208">
        <f>IF(N149="nulová",J149,0)</f>
        <v>0</v>
      </c>
      <c r="BJ149" s="17" t="s">
        <v>82</v>
      </c>
      <c r="BK149" s="208">
        <f>ROUND(I149*H149,2)</f>
        <v>0</v>
      </c>
      <c r="BL149" s="17" t="s">
        <v>145</v>
      </c>
      <c r="BM149" s="207" t="s">
        <v>226</v>
      </c>
    </row>
    <row r="150" s="2" customFormat="1">
      <c r="A150" s="38"/>
      <c r="B150" s="39"/>
      <c r="C150" s="40"/>
      <c r="D150" s="209" t="s">
        <v>146</v>
      </c>
      <c r="E150" s="40"/>
      <c r="F150" s="210" t="s">
        <v>225</v>
      </c>
      <c r="G150" s="40"/>
      <c r="H150" s="40"/>
      <c r="I150" s="211"/>
      <c r="J150" s="40"/>
      <c r="K150" s="40"/>
      <c r="L150" s="44"/>
      <c r="M150" s="212"/>
      <c r="N150" s="213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146</v>
      </c>
      <c r="AU150" s="17" t="s">
        <v>82</v>
      </c>
    </row>
    <row r="151" s="2" customFormat="1" ht="16.5" customHeight="1">
      <c r="A151" s="38"/>
      <c r="B151" s="39"/>
      <c r="C151" s="196" t="s">
        <v>186</v>
      </c>
      <c r="D151" s="196" t="s">
        <v>140</v>
      </c>
      <c r="E151" s="197" t="s">
        <v>227</v>
      </c>
      <c r="F151" s="198" t="s">
        <v>228</v>
      </c>
      <c r="G151" s="199" t="s">
        <v>167</v>
      </c>
      <c r="H151" s="200">
        <v>1464.4000000000001</v>
      </c>
      <c r="I151" s="201"/>
      <c r="J151" s="202">
        <f>ROUND(I151*H151,2)</f>
        <v>0</v>
      </c>
      <c r="K151" s="198" t="s">
        <v>144</v>
      </c>
      <c r="L151" s="44"/>
      <c r="M151" s="203" t="s">
        <v>19</v>
      </c>
      <c r="N151" s="204" t="s">
        <v>45</v>
      </c>
      <c r="O151" s="84"/>
      <c r="P151" s="205">
        <f>O151*H151</f>
        <v>0</v>
      </c>
      <c r="Q151" s="205">
        <v>0</v>
      </c>
      <c r="R151" s="205">
        <f>Q151*H151</f>
        <v>0</v>
      </c>
      <c r="S151" s="205">
        <v>0</v>
      </c>
      <c r="T151" s="20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07" t="s">
        <v>145</v>
      </c>
      <c r="AT151" s="207" t="s">
        <v>140</v>
      </c>
      <c r="AU151" s="207" t="s">
        <v>82</v>
      </c>
      <c r="AY151" s="17" t="s">
        <v>139</v>
      </c>
      <c r="BE151" s="208">
        <f>IF(N151="základní",J151,0)</f>
        <v>0</v>
      </c>
      <c r="BF151" s="208">
        <f>IF(N151="snížená",J151,0)</f>
        <v>0</v>
      </c>
      <c r="BG151" s="208">
        <f>IF(N151="zákl. přenesená",J151,0)</f>
        <v>0</v>
      </c>
      <c r="BH151" s="208">
        <f>IF(N151="sníž. přenesená",J151,0)</f>
        <v>0</v>
      </c>
      <c r="BI151" s="208">
        <f>IF(N151="nulová",J151,0)</f>
        <v>0</v>
      </c>
      <c r="BJ151" s="17" t="s">
        <v>82</v>
      </c>
      <c r="BK151" s="208">
        <f>ROUND(I151*H151,2)</f>
        <v>0</v>
      </c>
      <c r="BL151" s="17" t="s">
        <v>145</v>
      </c>
      <c r="BM151" s="207" t="s">
        <v>229</v>
      </c>
    </row>
    <row r="152" s="2" customFormat="1">
      <c r="A152" s="38"/>
      <c r="B152" s="39"/>
      <c r="C152" s="40"/>
      <c r="D152" s="209" t="s">
        <v>146</v>
      </c>
      <c r="E152" s="40"/>
      <c r="F152" s="210" t="s">
        <v>228</v>
      </c>
      <c r="G152" s="40"/>
      <c r="H152" s="40"/>
      <c r="I152" s="211"/>
      <c r="J152" s="40"/>
      <c r="K152" s="40"/>
      <c r="L152" s="44"/>
      <c r="M152" s="212"/>
      <c r="N152" s="213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146</v>
      </c>
      <c r="AU152" s="17" t="s">
        <v>82</v>
      </c>
    </row>
    <row r="153" s="2" customFormat="1" ht="16.5" customHeight="1">
      <c r="A153" s="38"/>
      <c r="B153" s="39"/>
      <c r="C153" s="196" t="s">
        <v>230</v>
      </c>
      <c r="D153" s="196" t="s">
        <v>140</v>
      </c>
      <c r="E153" s="197" t="s">
        <v>231</v>
      </c>
      <c r="F153" s="198" t="s">
        <v>232</v>
      </c>
      <c r="G153" s="199" t="s">
        <v>167</v>
      </c>
      <c r="H153" s="200">
        <v>178.69999999999999</v>
      </c>
      <c r="I153" s="201"/>
      <c r="J153" s="202">
        <f>ROUND(I153*H153,2)</f>
        <v>0</v>
      </c>
      <c r="K153" s="198" t="s">
        <v>144</v>
      </c>
      <c r="L153" s="44"/>
      <c r="M153" s="203" t="s">
        <v>19</v>
      </c>
      <c r="N153" s="204" t="s">
        <v>45</v>
      </c>
      <c r="O153" s="84"/>
      <c r="P153" s="205">
        <f>O153*H153</f>
        <v>0</v>
      </c>
      <c r="Q153" s="205">
        <v>1.7</v>
      </c>
      <c r="R153" s="205">
        <f>Q153*H153</f>
        <v>303.78999999999996</v>
      </c>
      <c r="S153" s="205">
        <v>0</v>
      </c>
      <c r="T153" s="20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07" t="s">
        <v>145</v>
      </c>
      <c r="AT153" s="207" t="s">
        <v>140</v>
      </c>
      <c r="AU153" s="207" t="s">
        <v>82</v>
      </c>
      <c r="AY153" s="17" t="s">
        <v>139</v>
      </c>
      <c r="BE153" s="208">
        <f>IF(N153="základní",J153,0)</f>
        <v>0</v>
      </c>
      <c r="BF153" s="208">
        <f>IF(N153="snížená",J153,0)</f>
        <v>0</v>
      </c>
      <c r="BG153" s="208">
        <f>IF(N153="zákl. přenesená",J153,0)</f>
        <v>0</v>
      </c>
      <c r="BH153" s="208">
        <f>IF(N153="sníž. přenesená",J153,0)</f>
        <v>0</v>
      </c>
      <c r="BI153" s="208">
        <f>IF(N153="nulová",J153,0)</f>
        <v>0</v>
      </c>
      <c r="BJ153" s="17" t="s">
        <v>82</v>
      </c>
      <c r="BK153" s="208">
        <f>ROUND(I153*H153,2)</f>
        <v>0</v>
      </c>
      <c r="BL153" s="17" t="s">
        <v>145</v>
      </c>
      <c r="BM153" s="207" t="s">
        <v>233</v>
      </c>
    </row>
    <row r="154" s="2" customFormat="1">
      <c r="A154" s="38"/>
      <c r="B154" s="39"/>
      <c r="C154" s="40"/>
      <c r="D154" s="209" t="s">
        <v>146</v>
      </c>
      <c r="E154" s="40"/>
      <c r="F154" s="210" t="s">
        <v>232</v>
      </c>
      <c r="G154" s="40"/>
      <c r="H154" s="40"/>
      <c r="I154" s="211"/>
      <c r="J154" s="40"/>
      <c r="K154" s="40"/>
      <c r="L154" s="44"/>
      <c r="M154" s="212"/>
      <c r="N154" s="213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146</v>
      </c>
      <c r="AU154" s="17" t="s">
        <v>82</v>
      </c>
    </row>
    <row r="155" s="2" customFormat="1" ht="16.5" customHeight="1">
      <c r="A155" s="38"/>
      <c r="B155" s="39"/>
      <c r="C155" s="196" t="s">
        <v>189</v>
      </c>
      <c r="D155" s="196" t="s">
        <v>140</v>
      </c>
      <c r="E155" s="197" t="s">
        <v>234</v>
      </c>
      <c r="F155" s="198" t="s">
        <v>235</v>
      </c>
      <c r="G155" s="199" t="s">
        <v>167</v>
      </c>
      <c r="H155" s="200">
        <v>43.799999999999997</v>
      </c>
      <c r="I155" s="201"/>
      <c r="J155" s="202">
        <f>ROUND(I155*H155,2)</f>
        <v>0</v>
      </c>
      <c r="K155" s="198" t="s">
        <v>144</v>
      </c>
      <c r="L155" s="44"/>
      <c r="M155" s="203" t="s">
        <v>19</v>
      </c>
      <c r="N155" s="204" t="s">
        <v>45</v>
      </c>
      <c r="O155" s="84"/>
      <c r="P155" s="205">
        <f>O155*H155</f>
        <v>0</v>
      </c>
      <c r="Q155" s="205">
        <v>0</v>
      </c>
      <c r="R155" s="205">
        <f>Q155*H155</f>
        <v>0</v>
      </c>
      <c r="S155" s="205">
        <v>0</v>
      </c>
      <c r="T155" s="20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07" t="s">
        <v>145</v>
      </c>
      <c r="AT155" s="207" t="s">
        <v>140</v>
      </c>
      <c r="AU155" s="207" t="s">
        <v>82</v>
      </c>
      <c r="AY155" s="17" t="s">
        <v>139</v>
      </c>
      <c r="BE155" s="208">
        <f>IF(N155="základní",J155,0)</f>
        <v>0</v>
      </c>
      <c r="BF155" s="208">
        <f>IF(N155="snížená",J155,0)</f>
        <v>0</v>
      </c>
      <c r="BG155" s="208">
        <f>IF(N155="zákl. přenesená",J155,0)</f>
        <v>0</v>
      </c>
      <c r="BH155" s="208">
        <f>IF(N155="sníž. přenesená",J155,0)</f>
        <v>0</v>
      </c>
      <c r="BI155" s="208">
        <f>IF(N155="nulová",J155,0)</f>
        <v>0</v>
      </c>
      <c r="BJ155" s="17" t="s">
        <v>82</v>
      </c>
      <c r="BK155" s="208">
        <f>ROUND(I155*H155,2)</f>
        <v>0</v>
      </c>
      <c r="BL155" s="17" t="s">
        <v>145</v>
      </c>
      <c r="BM155" s="207" t="s">
        <v>236</v>
      </c>
    </row>
    <row r="156" s="2" customFormat="1">
      <c r="A156" s="38"/>
      <c r="B156" s="39"/>
      <c r="C156" s="40"/>
      <c r="D156" s="209" t="s">
        <v>146</v>
      </c>
      <c r="E156" s="40"/>
      <c r="F156" s="210" t="s">
        <v>235</v>
      </c>
      <c r="G156" s="40"/>
      <c r="H156" s="40"/>
      <c r="I156" s="211"/>
      <c r="J156" s="40"/>
      <c r="K156" s="40"/>
      <c r="L156" s="44"/>
      <c r="M156" s="212"/>
      <c r="N156" s="213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146</v>
      </c>
      <c r="AU156" s="17" t="s">
        <v>82</v>
      </c>
    </row>
    <row r="157" s="11" customFormat="1" ht="25.92" customHeight="1">
      <c r="A157" s="11"/>
      <c r="B157" s="182"/>
      <c r="C157" s="183"/>
      <c r="D157" s="184" t="s">
        <v>73</v>
      </c>
      <c r="E157" s="185" t="s">
        <v>237</v>
      </c>
      <c r="F157" s="185" t="s">
        <v>238</v>
      </c>
      <c r="G157" s="183"/>
      <c r="H157" s="183"/>
      <c r="I157" s="186"/>
      <c r="J157" s="187">
        <f>BK157</f>
        <v>0</v>
      </c>
      <c r="K157" s="183"/>
      <c r="L157" s="188"/>
      <c r="M157" s="189"/>
      <c r="N157" s="190"/>
      <c r="O157" s="190"/>
      <c r="P157" s="191">
        <f>SUM(P158:P159)</f>
        <v>0</v>
      </c>
      <c r="Q157" s="190"/>
      <c r="R157" s="191">
        <f>SUM(R158:R159)</f>
        <v>0</v>
      </c>
      <c r="S157" s="190"/>
      <c r="T157" s="192">
        <f>SUM(T158:T159)</f>
        <v>0</v>
      </c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R157" s="193" t="s">
        <v>82</v>
      </c>
      <c r="AT157" s="194" t="s">
        <v>73</v>
      </c>
      <c r="AU157" s="194" t="s">
        <v>74</v>
      </c>
      <c r="AY157" s="193" t="s">
        <v>139</v>
      </c>
      <c r="BK157" s="195">
        <f>SUM(BK158:BK159)</f>
        <v>0</v>
      </c>
    </row>
    <row r="158" s="2" customFormat="1" ht="24.15" customHeight="1">
      <c r="A158" s="38"/>
      <c r="B158" s="39"/>
      <c r="C158" s="196" t="s">
        <v>239</v>
      </c>
      <c r="D158" s="196" t="s">
        <v>140</v>
      </c>
      <c r="E158" s="197" t="s">
        <v>240</v>
      </c>
      <c r="F158" s="198" t="s">
        <v>241</v>
      </c>
      <c r="G158" s="199" t="s">
        <v>242</v>
      </c>
      <c r="H158" s="200">
        <v>719.29999999999995</v>
      </c>
      <c r="I158" s="201"/>
      <c r="J158" s="202">
        <f>ROUND(I158*H158,2)</f>
        <v>0</v>
      </c>
      <c r="K158" s="198" t="s">
        <v>19</v>
      </c>
      <c r="L158" s="44"/>
      <c r="M158" s="203" t="s">
        <v>19</v>
      </c>
      <c r="N158" s="204" t="s">
        <v>45</v>
      </c>
      <c r="O158" s="84"/>
      <c r="P158" s="205">
        <f>O158*H158</f>
        <v>0</v>
      </c>
      <c r="Q158" s="205">
        <v>0</v>
      </c>
      <c r="R158" s="205">
        <f>Q158*H158</f>
        <v>0</v>
      </c>
      <c r="S158" s="205">
        <v>0</v>
      </c>
      <c r="T158" s="20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07" t="s">
        <v>145</v>
      </c>
      <c r="AT158" s="207" t="s">
        <v>140</v>
      </c>
      <c r="AU158" s="207" t="s">
        <v>82</v>
      </c>
      <c r="AY158" s="17" t="s">
        <v>139</v>
      </c>
      <c r="BE158" s="208">
        <f>IF(N158="základní",J158,0)</f>
        <v>0</v>
      </c>
      <c r="BF158" s="208">
        <f>IF(N158="snížená",J158,0)</f>
        <v>0</v>
      </c>
      <c r="BG158" s="208">
        <f>IF(N158="zákl. přenesená",J158,0)</f>
        <v>0</v>
      </c>
      <c r="BH158" s="208">
        <f>IF(N158="sníž. přenesená",J158,0)</f>
        <v>0</v>
      </c>
      <c r="BI158" s="208">
        <f>IF(N158="nulová",J158,0)</f>
        <v>0</v>
      </c>
      <c r="BJ158" s="17" t="s">
        <v>82</v>
      </c>
      <c r="BK158" s="208">
        <f>ROUND(I158*H158,2)</f>
        <v>0</v>
      </c>
      <c r="BL158" s="17" t="s">
        <v>145</v>
      </c>
      <c r="BM158" s="207" t="s">
        <v>243</v>
      </c>
    </row>
    <row r="159" s="2" customFormat="1">
      <c r="A159" s="38"/>
      <c r="B159" s="39"/>
      <c r="C159" s="40"/>
      <c r="D159" s="209" t="s">
        <v>146</v>
      </c>
      <c r="E159" s="40"/>
      <c r="F159" s="210" t="s">
        <v>241</v>
      </c>
      <c r="G159" s="40"/>
      <c r="H159" s="40"/>
      <c r="I159" s="211"/>
      <c r="J159" s="40"/>
      <c r="K159" s="40"/>
      <c r="L159" s="44"/>
      <c r="M159" s="212"/>
      <c r="N159" s="213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146</v>
      </c>
      <c r="AU159" s="17" t="s">
        <v>82</v>
      </c>
    </row>
    <row r="160" s="11" customFormat="1" ht="25.92" customHeight="1">
      <c r="A160" s="11"/>
      <c r="B160" s="182"/>
      <c r="C160" s="183"/>
      <c r="D160" s="184" t="s">
        <v>73</v>
      </c>
      <c r="E160" s="185" t="s">
        <v>177</v>
      </c>
      <c r="F160" s="185" t="s">
        <v>244</v>
      </c>
      <c r="G160" s="183"/>
      <c r="H160" s="183"/>
      <c r="I160" s="186"/>
      <c r="J160" s="187">
        <f>BK160</f>
        <v>0</v>
      </c>
      <c r="K160" s="183"/>
      <c r="L160" s="188"/>
      <c r="M160" s="189"/>
      <c r="N160" s="190"/>
      <c r="O160" s="190"/>
      <c r="P160" s="191">
        <f>SUM(P161:P164)</f>
        <v>0</v>
      </c>
      <c r="Q160" s="190"/>
      <c r="R160" s="191">
        <f>SUM(R161:R164)</f>
        <v>0</v>
      </c>
      <c r="S160" s="190"/>
      <c r="T160" s="192">
        <f>SUM(T161:T164)</f>
        <v>0</v>
      </c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R160" s="193" t="s">
        <v>82</v>
      </c>
      <c r="AT160" s="194" t="s">
        <v>73</v>
      </c>
      <c r="AU160" s="194" t="s">
        <v>74</v>
      </c>
      <c r="AY160" s="193" t="s">
        <v>139</v>
      </c>
      <c r="BK160" s="195">
        <f>SUM(BK161:BK164)</f>
        <v>0</v>
      </c>
    </row>
    <row r="161" s="2" customFormat="1" ht="16.5" customHeight="1">
      <c r="A161" s="38"/>
      <c r="B161" s="39"/>
      <c r="C161" s="196" t="s">
        <v>192</v>
      </c>
      <c r="D161" s="196" t="s">
        <v>140</v>
      </c>
      <c r="E161" s="197" t="s">
        <v>245</v>
      </c>
      <c r="F161" s="198" t="s">
        <v>246</v>
      </c>
      <c r="G161" s="199" t="s">
        <v>143</v>
      </c>
      <c r="H161" s="200">
        <v>284.69999999999999</v>
      </c>
      <c r="I161" s="201"/>
      <c r="J161" s="202">
        <f>ROUND(I161*H161,2)</f>
        <v>0</v>
      </c>
      <c r="K161" s="198" t="s">
        <v>144</v>
      </c>
      <c r="L161" s="44"/>
      <c r="M161" s="203" t="s">
        <v>19</v>
      </c>
      <c r="N161" s="204" t="s">
        <v>45</v>
      </c>
      <c r="O161" s="84"/>
      <c r="P161" s="205">
        <f>O161*H161</f>
        <v>0</v>
      </c>
      <c r="Q161" s="205">
        <v>0</v>
      </c>
      <c r="R161" s="205">
        <f>Q161*H161</f>
        <v>0</v>
      </c>
      <c r="S161" s="205">
        <v>0</v>
      </c>
      <c r="T161" s="20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07" t="s">
        <v>145</v>
      </c>
      <c r="AT161" s="207" t="s">
        <v>140</v>
      </c>
      <c r="AU161" s="207" t="s">
        <v>82</v>
      </c>
      <c r="AY161" s="17" t="s">
        <v>139</v>
      </c>
      <c r="BE161" s="208">
        <f>IF(N161="základní",J161,0)</f>
        <v>0</v>
      </c>
      <c r="BF161" s="208">
        <f>IF(N161="snížená",J161,0)</f>
        <v>0</v>
      </c>
      <c r="BG161" s="208">
        <f>IF(N161="zákl. přenesená",J161,0)</f>
        <v>0</v>
      </c>
      <c r="BH161" s="208">
        <f>IF(N161="sníž. přenesená",J161,0)</f>
        <v>0</v>
      </c>
      <c r="BI161" s="208">
        <f>IF(N161="nulová",J161,0)</f>
        <v>0</v>
      </c>
      <c r="BJ161" s="17" t="s">
        <v>82</v>
      </c>
      <c r="BK161" s="208">
        <f>ROUND(I161*H161,2)</f>
        <v>0</v>
      </c>
      <c r="BL161" s="17" t="s">
        <v>145</v>
      </c>
      <c r="BM161" s="207" t="s">
        <v>247</v>
      </c>
    </row>
    <row r="162" s="2" customFormat="1">
      <c r="A162" s="38"/>
      <c r="B162" s="39"/>
      <c r="C162" s="40"/>
      <c r="D162" s="209" t="s">
        <v>146</v>
      </c>
      <c r="E162" s="40"/>
      <c r="F162" s="210" t="s">
        <v>246</v>
      </c>
      <c r="G162" s="40"/>
      <c r="H162" s="40"/>
      <c r="I162" s="211"/>
      <c r="J162" s="40"/>
      <c r="K162" s="40"/>
      <c r="L162" s="44"/>
      <c r="M162" s="212"/>
      <c r="N162" s="213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146</v>
      </c>
      <c r="AU162" s="17" t="s">
        <v>82</v>
      </c>
    </row>
    <row r="163" s="2" customFormat="1" ht="16.5" customHeight="1">
      <c r="A163" s="38"/>
      <c r="B163" s="39"/>
      <c r="C163" s="196" t="s">
        <v>248</v>
      </c>
      <c r="D163" s="196" t="s">
        <v>140</v>
      </c>
      <c r="E163" s="197" t="s">
        <v>249</v>
      </c>
      <c r="F163" s="198" t="s">
        <v>250</v>
      </c>
      <c r="G163" s="199" t="s">
        <v>143</v>
      </c>
      <c r="H163" s="200">
        <v>284.69999999999999</v>
      </c>
      <c r="I163" s="201"/>
      <c r="J163" s="202">
        <f>ROUND(I163*H163,2)</f>
        <v>0</v>
      </c>
      <c r="K163" s="198" t="s">
        <v>144</v>
      </c>
      <c r="L163" s="44"/>
      <c r="M163" s="203" t="s">
        <v>19</v>
      </c>
      <c r="N163" s="204" t="s">
        <v>45</v>
      </c>
      <c r="O163" s="84"/>
      <c r="P163" s="205">
        <f>O163*H163</f>
        <v>0</v>
      </c>
      <c r="Q163" s="205">
        <v>0</v>
      </c>
      <c r="R163" s="205">
        <f>Q163*H163</f>
        <v>0</v>
      </c>
      <c r="S163" s="205">
        <v>0</v>
      </c>
      <c r="T163" s="20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07" t="s">
        <v>145</v>
      </c>
      <c r="AT163" s="207" t="s">
        <v>140</v>
      </c>
      <c r="AU163" s="207" t="s">
        <v>82</v>
      </c>
      <c r="AY163" s="17" t="s">
        <v>139</v>
      </c>
      <c r="BE163" s="208">
        <f>IF(N163="základní",J163,0)</f>
        <v>0</v>
      </c>
      <c r="BF163" s="208">
        <f>IF(N163="snížená",J163,0)</f>
        <v>0</v>
      </c>
      <c r="BG163" s="208">
        <f>IF(N163="zákl. přenesená",J163,0)</f>
        <v>0</v>
      </c>
      <c r="BH163" s="208">
        <f>IF(N163="sníž. přenesená",J163,0)</f>
        <v>0</v>
      </c>
      <c r="BI163" s="208">
        <f>IF(N163="nulová",J163,0)</f>
        <v>0</v>
      </c>
      <c r="BJ163" s="17" t="s">
        <v>82</v>
      </c>
      <c r="BK163" s="208">
        <f>ROUND(I163*H163,2)</f>
        <v>0</v>
      </c>
      <c r="BL163" s="17" t="s">
        <v>145</v>
      </c>
      <c r="BM163" s="207" t="s">
        <v>251</v>
      </c>
    </row>
    <row r="164" s="2" customFormat="1">
      <c r="A164" s="38"/>
      <c r="B164" s="39"/>
      <c r="C164" s="40"/>
      <c r="D164" s="209" t="s">
        <v>146</v>
      </c>
      <c r="E164" s="40"/>
      <c r="F164" s="210" t="s">
        <v>250</v>
      </c>
      <c r="G164" s="40"/>
      <c r="H164" s="40"/>
      <c r="I164" s="211"/>
      <c r="J164" s="40"/>
      <c r="K164" s="40"/>
      <c r="L164" s="44"/>
      <c r="M164" s="212"/>
      <c r="N164" s="213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146</v>
      </c>
      <c r="AU164" s="17" t="s">
        <v>82</v>
      </c>
    </row>
    <row r="165" s="11" customFormat="1" ht="25.92" customHeight="1">
      <c r="A165" s="11"/>
      <c r="B165" s="182"/>
      <c r="C165" s="183"/>
      <c r="D165" s="184" t="s">
        <v>73</v>
      </c>
      <c r="E165" s="185" t="s">
        <v>211</v>
      </c>
      <c r="F165" s="185" t="s">
        <v>252</v>
      </c>
      <c r="G165" s="183"/>
      <c r="H165" s="183"/>
      <c r="I165" s="186"/>
      <c r="J165" s="187">
        <f>BK165</f>
        <v>0</v>
      </c>
      <c r="K165" s="183"/>
      <c r="L165" s="188"/>
      <c r="M165" s="189"/>
      <c r="N165" s="190"/>
      <c r="O165" s="190"/>
      <c r="P165" s="191">
        <f>SUM(P166:P167)</f>
        <v>0</v>
      </c>
      <c r="Q165" s="190"/>
      <c r="R165" s="191">
        <f>SUM(R166:R167)</f>
        <v>0.0086199999999999992</v>
      </c>
      <c r="S165" s="190"/>
      <c r="T165" s="192">
        <f>SUM(T166:T167)</f>
        <v>0</v>
      </c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R165" s="193" t="s">
        <v>82</v>
      </c>
      <c r="AT165" s="194" t="s">
        <v>73</v>
      </c>
      <c r="AU165" s="194" t="s">
        <v>74</v>
      </c>
      <c r="AY165" s="193" t="s">
        <v>139</v>
      </c>
      <c r="BK165" s="195">
        <f>SUM(BK166:BK167)</f>
        <v>0</v>
      </c>
    </row>
    <row r="166" s="2" customFormat="1" ht="16.5" customHeight="1">
      <c r="A166" s="38"/>
      <c r="B166" s="39"/>
      <c r="C166" s="196" t="s">
        <v>196</v>
      </c>
      <c r="D166" s="196" t="s">
        <v>140</v>
      </c>
      <c r="E166" s="197" t="s">
        <v>253</v>
      </c>
      <c r="F166" s="198" t="s">
        <v>254</v>
      </c>
      <c r="G166" s="199" t="s">
        <v>255</v>
      </c>
      <c r="H166" s="200">
        <v>2</v>
      </c>
      <c r="I166" s="201"/>
      <c r="J166" s="202">
        <f>ROUND(I166*H166,2)</f>
        <v>0</v>
      </c>
      <c r="K166" s="198" t="s">
        <v>144</v>
      </c>
      <c r="L166" s="44"/>
      <c r="M166" s="203" t="s">
        <v>19</v>
      </c>
      <c r="N166" s="204" t="s">
        <v>45</v>
      </c>
      <c r="O166" s="84"/>
      <c r="P166" s="205">
        <f>O166*H166</f>
        <v>0</v>
      </c>
      <c r="Q166" s="205">
        <v>0.0043099999999999996</v>
      </c>
      <c r="R166" s="205">
        <f>Q166*H166</f>
        <v>0.0086199999999999992</v>
      </c>
      <c r="S166" s="205">
        <v>0</v>
      </c>
      <c r="T166" s="20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07" t="s">
        <v>145</v>
      </c>
      <c r="AT166" s="207" t="s">
        <v>140</v>
      </c>
      <c r="AU166" s="207" t="s">
        <v>82</v>
      </c>
      <c r="AY166" s="17" t="s">
        <v>139</v>
      </c>
      <c r="BE166" s="208">
        <f>IF(N166="základní",J166,0)</f>
        <v>0</v>
      </c>
      <c r="BF166" s="208">
        <f>IF(N166="snížená",J166,0)</f>
        <v>0</v>
      </c>
      <c r="BG166" s="208">
        <f>IF(N166="zákl. přenesená",J166,0)</f>
        <v>0</v>
      </c>
      <c r="BH166" s="208">
        <f>IF(N166="sníž. přenesená",J166,0)</f>
        <v>0</v>
      </c>
      <c r="BI166" s="208">
        <f>IF(N166="nulová",J166,0)</f>
        <v>0</v>
      </c>
      <c r="BJ166" s="17" t="s">
        <v>82</v>
      </c>
      <c r="BK166" s="208">
        <f>ROUND(I166*H166,2)</f>
        <v>0</v>
      </c>
      <c r="BL166" s="17" t="s">
        <v>145</v>
      </c>
      <c r="BM166" s="207" t="s">
        <v>256</v>
      </c>
    </row>
    <row r="167" s="2" customFormat="1">
      <c r="A167" s="38"/>
      <c r="B167" s="39"/>
      <c r="C167" s="40"/>
      <c r="D167" s="209" t="s">
        <v>146</v>
      </c>
      <c r="E167" s="40"/>
      <c r="F167" s="210" t="s">
        <v>254</v>
      </c>
      <c r="G167" s="40"/>
      <c r="H167" s="40"/>
      <c r="I167" s="211"/>
      <c r="J167" s="40"/>
      <c r="K167" s="40"/>
      <c r="L167" s="44"/>
      <c r="M167" s="212"/>
      <c r="N167" s="213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146</v>
      </c>
      <c r="AU167" s="17" t="s">
        <v>82</v>
      </c>
    </row>
    <row r="168" s="11" customFormat="1" ht="25.92" customHeight="1">
      <c r="A168" s="11"/>
      <c r="B168" s="182"/>
      <c r="C168" s="183"/>
      <c r="D168" s="184" t="s">
        <v>73</v>
      </c>
      <c r="E168" s="185" t="s">
        <v>257</v>
      </c>
      <c r="F168" s="185" t="s">
        <v>258</v>
      </c>
      <c r="G168" s="183"/>
      <c r="H168" s="183"/>
      <c r="I168" s="186"/>
      <c r="J168" s="187">
        <f>BK168</f>
        <v>0</v>
      </c>
      <c r="K168" s="183"/>
      <c r="L168" s="188"/>
      <c r="M168" s="189"/>
      <c r="N168" s="190"/>
      <c r="O168" s="190"/>
      <c r="P168" s="191">
        <f>SUM(P169:P170)</f>
        <v>0</v>
      </c>
      <c r="Q168" s="190"/>
      <c r="R168" s="191">
        <f>SUM(R169:R170)</f>
        <v>93.00564</v>
      </c>
      <c r="S168" s="190"/>
      <c r="T168" s="192">
        <f>SUM(T169:T170)</f>
        <v>0</v>
      </c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R168" s="193" t="s">
        <v>82</v>
      </c>
      <c r="AT168" s="194" t="s">
        <v>73</v>
      </c>
      <c r="AU168" s="194" t="s">
        <v>74</v>
      </c>
      <c r="AY168" s="193" t="s">
        <v>139</v>
      </c>
      <c r="BK168" s="195">
        <f>SUM(BK169:BK170)</f>
        <v>0</v>
      </c>
    </row>
    <row r="169" s="2" customFormat="1" ht="16.5" customHeight="1">
      <c r="A169" s="38"/>
      <c r="B169" s="39"/>
      <c r="C169" s="196" t="s">
        <v>259</v>
      </c>
      <c r="D169" s="196" t="s">
        <v>140</v>
      </c>
      <c r="E169" s="197" t="s">
        <v>260</v>
      </c>
      <c r="F169" s="198" t="s">
        <v>261</v>
      </c>
      <c r="G169" s="199" t="s">
        <v>167</v>
      </c>
      <c r="H169" s="200">
        <v>54.600000000000001</v>
      </c>
      <c r="I169" s="201"/>
      <c r="J169" s="202">
        <f>ROUND(I169*H169,2)</f>
        <v>0</v>
      </c>
      <c r="K169" s="198" t="s">
        <v>144</v>
      </c>
      <c r="L169" s="44"/>
      <c r="M169" s="203" t="s">
        <v>19</v>
      </c>
      <c r="N169" s="204" t="s">
        <v>45</v>
      </c>
      <c r="O169" s="84"/>
      <c r="P169" s="205">
        <f>O169*H169</f>
        <v>0</v>
      </c>
      <c r="Q169" s="205">
        <v>1.7034</v>
      </c>
      <c r="R169" s="205">
        <f>Q169*H169</f>
        <v>93.00564</v>
      </c>
      <c r="S169" s="205">
        <v>0</v>
      </c>
      <c r="T169" s="20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07" t="s">
        <v>145</v>
      </c>
      <c r="AT169" s="207" t="s">
        <v>140</v>
      </c>
      <c r="AU169" s="207" t="s">
        <v>82</v>
      </c>
      <c r="AY169" s="17" t="s">
        <v>139</v>
      </c>
      <c r="BE169" s="208">
        <f>IF(N169="základní",J169,0)</f>
        <v>0</v>
      </c>
      <c r="BF169" s="208">
        <f>IF(N169="snížená",J169,0)</f>
        <v>0</v>
      </c>
      <c r="BG169" s="208">
        <f>IF(N169="zákl. přenesená",J169,0)</f>
        <v>0</v>
      </c>
      <c r="BH169" s="208">
        <f>IF(N169="sníž. přenesená",J169,0)</f>
        <v>0</v>
      </c>
      <c r="BI169" s="208">
        <f>IF(N169="nulová",J169,0)</f>
        <v>0</v>
      </c>
      <c r="BJ169" s="17" t="s">
        <v>82</v>
      </c>
      <c r="BK169" s="208">
        <f>ROUND(I169*H169,2)</f>
        <v>0</v>
      </c>
      <c r="BL169" s="17" t="s">
        <v>145</v>
      </c>
      <c r="BM169" s="207" t="s">
        <v>262</v>
      </c>
    </row>
    <row r="170" s="2" customFormat="1">
      <c r="A170" s="38"/>
      <c r="B170" s="39"/>
      <c r="C170" s="40"/>
      <c r="D170" s="209" t="s">
        <v>146</v>
      </c>
      <c r="E170" s="40"/>
      <c r="F170" s="210" t="s">
        <v>261</v>
      </c>
      <c r="G170" s="40"/>
      <c r="H170" s="40"/>
      <c r="I170" s="211"/>
      <c r="J170" s="40"/>
      <c r="K170" s="40"/>
      <c r="L170" s="44"/>
      <c r="M170" s="212"/>
      <c r="N170" s="213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146</v>
      </c>
      <c r="AU170" s="17" t="s">
        <v>82</v>
      </c>
    </row>
    <row r="171" s="11" customFormat="1" ht="25.92" customHeight="1">
      <c r="A171" s="11"/>
      <c r="B171" s="182"/>
      <c r="C171" s="183"/>
      <c r="D171" s="184" t="s">
        <v>73</v>
      </c>
      <c r="E171" s="185" t="s">
        <v>247</v>
      </c>
      <c r="F171" s="185" t="s">
        <v>263</v>
      </c>
      <c r="G171" s="183"/>
      <c r="H171" s="183"/>
      <c r="I171" s="186"/>
      <c r="J171" s="187">
        <f>BK171</f>
        <v>0</v>
      </c>
      <c r="K171" s="183"/>
      <c r="L171" s="188"/>
      <c r="M171" s="189"/>
      <c r="N171" s="190"/>
      <c r="O171" s="190"/>
      <c r="P171" s="191">
        <f>SUM(P172:P173)</f>
        <v>0</v>
      </c>
      <c r="Q171" s="190"/>
      <c r="R171" s="191">
        <f>SUM(R172:R173)</f>
        <v>4.2167500000000002</v>
      </c>
      <c r="S171" s="190"/>
      <c r="T171" s="192">
        <f>SUM(T172:T173)</f>
        <v>0</v>
      </c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R171" s="193" t="s">
        <v>82</v>
      </c>
      <c r="AT171" s="194" t="s">
        <v>73</v>
      </c>
      <c r="AU171" s="194" t="s">
        <v>74</v>
      </c>
      <c r="AY171" s="193" t="s">
        <v>139</v>
      </c>
      <c r="BK171" s="195">
        <f>SUM(BK172:BK173)</f>
        <v>0</v>
      </c>
    </row>
    <row r="172" s="2" customFormat="1" ht="16.5" customHeight="1">
      <c r="A172" s="38"/>
      <c r="B172" s="39"/>
      <c r="C172" s="196" t="s">
        <v>199</v>
      </c>
      <c r="D172" s="196" t="s">
        <v>140</v>
      </c>
      <c r="E172" s="197" t="s">
        <v>264</v>
      </c>
      <c r="F172" s="198" t="s">
        <v>265</v>
      </c>
      <c r="G172" s="199" t="s">
        <v>167</v>
      </c>
      <c r="H172" s="200">
        <v>2.5</v>
      </c>
      <c r="I172" s="201"/>
      <c r="J172" s="202">
        <f>ROUND(I172*H172,2)</f>
        <v>0</v>
      </c>
      <c r="K172" s="198" t="s">
        <v>144</v>
      </c>
      <c r="L172" s="44"/>
      <c r="M172" s="203" t="s">
        <v>19</v>
      </c>
      <c r="N172" s="204" t="s">
        <v>45</v>
      </c>
      <c r="O172" s="84"/>
      <c r="P172" s="205">
        <f>O172*H172</f>
        <v>0</v>
      </c>
      <c r="Q172" s="205">
        <v>1.6867000000000001</v>
      </c>
      <c r="R172" s="205">
        <f>Q172*H172</f>
        <v>4.2167500000000002</v>
      </c>
      <c r="S172" s="205">
        <v>0</v>
      </c>
      <c r="T172" s="20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07" t="s">
        <v>145</v>
      </c>
      <c r="AT172" s="207" t="s">
        <v>140</v>
      </c>
      <c r="AU172" s="207" t="s">
        <v>82</v>
      </c>
      <c r="AY172" s="17" t="s">
        <v>139</v>
      </c>
      <c r="BE172" s="208">
        <f>IF(N172="základní",J172,0)</f>
        <v>0</v>
      </c>
      <c r="BF172" s="208">
        <f>IF(N172="snížená",J172,0)</f>
        <v>0</v>
      </c>
      <c r="BG172" s="208">
        <f>IF(N172="zákl. přenesená",J172,0)</f>
        <v>0</v>
      </c>
      <c r="BH172" s="208">
        <f>IF(N172="sníž. přenesená",J172,0)</f>
        <v>0</v>
      </c>
      <c r="BI172" s="208">
        <f>IF(N172="nulová",J172,0)</f>
        <v>0</v>
      </c>
      <c r="BJ172" s="17" t="s">
        <v>82</v>
      </c>
      <c r="BK172" s="208">
        <f>ROUND(I172*H172,2)</f>
        <v>0</v>
      </c>
      <c r="BL172" s="17" t="s">
        <v>145</v>
      </c>
      <c r="BM172" s="207" t="s">
        <v>266</v>
      </c>
    </row>
    <row r="173" s="2" customFormat="1">
      <c r="A173" s="38"/>
      <c r="B173" s="39"/>
      <c r="C173" s="40"/>
      <c r="D173" s="209" t="s">
        <v>146</v>
      </c>
      <c r="E173" s="40"/>
      <c r="F173" s="210" t="s">
        <v>265</v>
      </c>
      <c r="G173" s="40"/>
      <c r="H173" s="40"/>
      <c r="I173" s="211"/>
      <c r="J173" s="40"/>
      <c r="K173" s="40"/>
      <c r="L173" s="44"/>
      <c r="M173" s="212"/>
      <c r="N173" s="213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146</v>
      </c>
      <c r="AU173" s="17" t="s">
        <v>82</v>
      </c>
    </row>
    <row r="174" s="11" customFormat="1" ht="25.92" customHeight="1">
      <c r="A174" s="11"/>
      <c r="B174" s="182"/>
      <c r="C174" s="183"/>
      <c r="D174" s="184" t="s">
        <v>73</v>
      </c>
      <c r="E174" s="185" t="s">
        <v>267</v>
      </c>
      <c r="F174" s="185" t="s">
        <v>268</v>
      </c>
      <c r="G174" s="183"/>
      <c r="H174" s="183"/>
      <c r="I174" s="186"/>
      <c r="J174" s="187">
        <f>BK174</f>
        <v>0</v>
      </c>
      <c r="K174" s="183"/>
      <c r="L174" s="188"/>
      <c r="M174" s="189"/>
      <c r="N174" s="190"/>
      <c r="O174" s="190"/>
      <c r="P174" s="191">
        <f>SUM(P175:P176)</f>
        <v>0</v>
      </c>
      <c r="Q174" s="190"/>
      <c r="R174" s="191">
        <f>SUM(R175:R176)</f>
        <v>0.90401999999999993</v>
      </c>
      <c r="S174" s="190"/>
      <c r="T174" s="192">
        <f>SUM(T175:T176)</f>
        <v>0</v>
      </c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R174" s="193" t="s">
        <v>82</v>
      </c>
      <c r="AT174" s="194" t="s">
        <v>73</v>
      </c>
      <c r="AU174" s="194" t="s">
        <v>74</v>
      </c>
      <c r="AY174" s="193" t="s">
        <v>139</v>
      </c>
      <c r="BK174" s="195">
        <f>SUM(BK175:BK176)</f>
        <v>0</v>
      </c>
    </row>
    <row r="175" s="2" customFormat="1" ht="16.5" customHeight="1">
      <c r="A175" s="38"/>
      <c r="B175" s="39"/>
      <c r="C175" s="196" t="s">
        <v>269</v>
      </c>
      <c r="D175" s="196" t="s">
        <v>140</v>
      </c>
      <c r="E175" s="197" t="s">
        <v>270</v>
      </c>
      <c r="F175" s="198" t="s">
        <v>271</v>
      </c>
      <c r="G175" s="199" t="s">
        <v>143</v>
      </c>
      <c r="H175" s="200">
        <v>12.199999999999999</v>
      </c>
      <c r="I175" s="201"/>
      <c r="J175" s="202">
        <f>ROUND(I175*H175,2)</f>
        <v>0</v>
      </c>
      <c r="K175" s="198" t="s">
        <v>144</v>
      </c>
      <c r="L175" s="44"/>
      <c r="M175" s="203" t="s">
        <v>19</v>
      </c>
      <c r="N175" s="204" t="s">
        <v>45</v>
      </c>
      <c r="O175" s="84"/>
      <c r="P175" s="205">
        <f>O175*H175</f>
        <v>0</v>
      </c>
      <c r="Q175" s="205">
        <v>0.074099999999999999</v>
      </c>
      <c r="R175" s="205">
        <f>Q175*H175</f>
        <v>0.90401999999999993</v>
      </c>
      <c r="S175" s="205">
        <v>0</v>
      </c>
      <c r="T175" s="20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07" t="s">
        <v>145</v>
      </c>
      <c r="AT175" s="207" t="s">
        <v>140</v>
      </c>
      <c r="AU175" s="207" t="s">
        <v>82</v>
      </c>
      <c r="AY175" s="17" t="s">
        <v>139</v>
      </c>
      <c r="BE175" s="208">
        <f>IF(N175="základní",J175,0)</f>
        <v>0</v>
      </c>
      <c r="BF175" s="208">
        <f>IF(N175="snížená",J175,0)</f>
        <v>0</v>
      </c>
      <c r="BG175" s="208">
        <f>IF(N175="zákl. přenesená",J175,0)</f>
        <v>0</v>
      </c>
      <c r="BH175" s="208">
        <f>IF(N175="sníž. přenesená",J175,0)</f>
        <v>0</v>
      </c>
      <c r="BI175" s="208">
        <f>IF(N175="nulová",J175,0)</f>
        <v>0</v>
      </c>
      <c r="BJ175" s="17" t="s">
        <v>82</v>
      </c>
      <c r="BK175" s="208">
        <f>ROUND(I175*H175,2)</f>
        <v>0</v>
      </c>
      <c r="BL175" s="17" t="s">
        <v>145</v>
      </c>
      <c r="BM175" s="207" t="s">
        <v>272</v>
      </c>
    </row>
    <row r="176" s="2" customFormat="1">
      <c r="A176" s="38"/>
      <c r="B176" s="39"/>
      <c r="C176" s="40"/>
      <c r="D176" s="209" t="s">
        <v>146</v>
      </c>
      <c r="E176" s="40"/>
      <c r="F176" s="210" t="s">
        <v>271</v>
      </c>
      <c r="G176" s="40"/>
      <c r="H176" s="40"/>
      <c r="I176" s="211"/>
      <c r="J176" s="40"/>
      <c r="K176" s="40"/>
      <c r="L176" s="44"/>
      <c r="M176" s="212"/>
      <c r="N176" s="213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146</v>
      </c>
      <c r="AU176" s="17" t="s">
        <v>82</v>
      </c>
    </row>
    <row r="177" s="11" customFormat="1" ht="25.92" customHeight="1">
      <c r="A177" s="11"/>
      <c r="B177" s="182"/>
      <c r="C177" s="183"/>
      <c r="D177" s="184" t="s">
        <v>73</v>
      </c>
      <c r="E177" s="185" t="s">
        <v>273</v>
      </c>
      <c r="F177" s="185" t="s">
        <v>274</v>
      </c>
      <c r="G177" s="183"/>
      <c r="H177" s="183"/>
      <c r="I177" s="186"/>
      <c r="J177" s="187">
        <f>BK177</f>
        <v>0</v>
      </c>
      <c r="K177" s="183"/>
      <c r="L177" s="188"/>
      <c r="M177" s="189"/>
      <c r="N177" s="190"/>
      <c r="O177" s="190"/>
      <c r="P177" s="191">
        <f>SUM(P178:P179)</f>
        <v>0</v>
      </c>
      <c r="Q177" s="190"/>
      <c r="R177" s="191">
        <f>SUM(R178:R179)</f>
        <v>0.30652000000000001</v>
      </c>
      <c r="S177" s="190"/>
      <c r="T177" s="192">
        <f>SUM(T178:T179)</f>
        <v>0</v>
      </c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R177" s="193" t="s">
        <v>84</v>
      </c>
      <c r="AT177" s="194" t="s">
        <v>73</v>
      </c>
      <c r="AU177" s="194" t="s">
        <v>74</v>
      </c>
      <c r="AY177" s="193" t="s">
        <v>139</v>
      </c>
      <c r="BK177" s="195">
        <f>SUM(BK178:BK179)</f>
        <v>0</v>
      </c>
    </row>
    <row r="178" s="2" customFormat="1" ht="16.5" customHeight="1">
      <c r="A178" s="38"/>
      <c r="B178" s="39"/>
      <c r="C178" s="196" t="s">
        <v>204</v>
      </c>
      <c r="D178" s="196" t="s">
        <v>140</v>
      </c>
      <c r="E178" s="197" t="s">
        <v>275</v>
      </c>
      <c r="F178" s="198" t="s">
        <v>276</v>
      </c>
      <c r="G178" s="199" t="s">
        <v>255</v>
      </c>
      <c r="H178" s="200">
        <v>4</v>
      </c>
      <c r="I178" s="201"/>
      <c r="J178" s="202">
        <f>ROUND(I178*H178,2)</f>
        <v>0</v>
      </c>
      <c r="K178" s="198" t="s">
        <v>144</v>
      </c>
      <c r="L178" s="44"/>
      <c r="M178" s="203" t="s">
        <v>19</v>
      </c>
      <c r="N178" s="204" t="s">
        <v>45</v>
      </c>
      <c r="O178" s="84"/>
      <c r="P178" s="205">
        <f>O178*H178</f>
        <v>0</v>
      </c>
      <c r="Q178" s="205">
        <v>0.076630000000000004</v>
      </c>
      <c r="R178" s="205">
        <f>Q178*H178</f>
        <v>0.30652000000000001</v>
      </c>
      <c r="S178" s="205">
        <v>0</v>
      </c>
      <c r="T178" s="206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07" t="s">
        <v>173</v>
      </c>
      <c r="AT178" s="207" t="s">
        <v>140</v>
      </c>
      <c r="AU178" s="207" t="s">
        <v>82</v>
      </c>
      <c r="AY178" s="17" t="s">
        <v>139</v>
      </c>
      <c r="BE178" s="208">
        <f>IF(N178="základní",J178,0)</f>
        <v>0</v>
      </c>
      <c r="BF178" s="208">
        <f>IF(N178="snížená",J178,0)</f>
        <v>0</v>
      </c>
      <c r="BG178" s="208">
        <f>IF(N178="zákl. přenesená",J178,0)</f>
        <v>0</v>
      </c>
      <c r="BH178" s="208">
        <f>IF(N178="sníž. přenesená",J178,0)</f>
        <v>0</v>
      </c>
      <c r="BI178" s="208">
        <f>IF(N178="nulová",J178,0)</f>
        <v>0</v>
      </c>
      <c r="BJ178" s="17" t="s">
        <v>82</v>
      </c>
      <c r="BK178" s="208">
        <f>ROUND(I178*H178,2)</f>
        <v>0</v>
      </c>
      <c r="BL178" s="17" t="s">
        <v>173</v>
      </c>
      <c r="BM178" s="207" t="s">
        <v>277</v>
      </c>
    </row>
    <row r="179" s="2" customFormat="1">
      <c r="A179" s="38"/>
      <c r="B179" s="39"/>
      <c r="C179" s="40"/>
      <c r="D179" s="209" t="s">
        <v>146</v>
      </c>
      <c r="E179" s="40"/>
      <c r="F179" s="210" t="s">
        <v>276</v>
      </c>
      <c r="G179" s="40"/>
      <c r="H179" s="40"/>
      <c r="I179" s="211"/>
      <c r="J179" s="40"/>
      <c r="K179" s="40"/>
      <c r="L179" s="44"/>
      <c r="M179" s="212"/>
      <c r="N179" s="213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146</v>
      </c>
      <c r="AU179" s="17" t="s">
        <v>82</v>
      </c>
    </row>
    <row r="180" s="11" customFormat="1" ht="25.92" customHeight="1">
      <c r="A180" s="11"/>
      <c r="B180" s="182"/>
      <c r="C180" s="183"/>
      <c r="D180" s="184" t="s">
        <v>73</v>
      </c>
      <c r="E180" s="185" t="s">
        <v>278</v>
      </c>
      <c r="F180" s="185" t="s">
        <v>279</v>
      </c>
      <c r="G180" s="183"/>
      <c r="H180" s="183"/>
      <c r="I180" s="186"/>
      <c r="J180" s="187">
        <f>BK180</f>
        <v>0</v>
      </c>
      <c r="K180" s="183"/>
      <c r="L180" s="188"/>
      <c r="M180" s="189"/>
      <c r="N180" s="190"/>
      <c r="O180" s="190"/>
      <c r="P180" s="191">
        <f>SUM(P181:P182)</f>
        <v>0</v>
      </c>
      <c r="Q180" s="190"/>
      <c r="R180" s="191">
        <f>SUM(R181:R182)</f>
        <v>1.10025</v>
      </c>
      <c r="S180" s="190"/>
      <c r="T180" s="192">
        <f>SUM(T181:T182)</f>
        <v>0</v>
      </c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R180" s="193" t="s">
        <v>82</v>
      </c>
      <c r="AT180" s="194" t="s">
        <v>73</v>
      </c>
      <c r="AU180" s="194" t="s">
        <v>74</v>
      </c>
      <c r="AY180" s="193" t="s">
        <v>139</v>
      </c>
      <c r="BK180" s="195">
        <f>SUM(BK181:BK182)</f>
        <v>0</v>
      </c>
    </row>
    <row r="181" s="2" customFormat="1" ht="16.5" customHeight="1">
      <c r="A181" s="38"/>
      <c r="B181" s="39"/>
      <c r="C181" s="196" t="s">
        <v>280</v>
      </c>
      <c r="D181" s="196" t="s">
        <v>140</v>
      </c>
      <c r="E181" s="197" t="s">
        <v>281</v>
      </c>
      <c r="F181" s="198" t="s">
        <v>282</v>
      </c>
      <c r="G181" s="199" t="s">
        <v>255</v>
      </c>
      <c r="H181" s="200">
        <v>15</v>
      </c>
      <c r="I181" s="201"/>
      <c r="J181" s="202">
        <f>ROUND(I181*H181,2)</f>
        <v>0</v>
      </c>
      <c r="K181" s="198" t="s">
        <v>144</v>
      </c>
      <c r="L181" s="44"/>
      <c r="M181" s="203" t="s">
        <v>19</v>
      </c>
      <c r="N181" s="204" t="s">
        <v>45</v>
      </c>
      <c r="O181" s="84"/>
      <c r="P181" s="205">
        <f>O181*H181</f>
        <v>0</v>
      </c>
      <c r="Q181" s="205">
        <v>0.073349999999999999</v>
      </c>
      <c r="R181" s="205">
        <f>Q181*H181</f>
        <v>1.10025</v>
      </c>
      <c r="S181" s="205">
        <v>0</v>
      </c>
      <c r="T181" s="20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07" t="s">
        <v>145</v>
      </c>
      <c r="AT181" s="207" t="s">
        <v>140</v>
      </c>
      <c r="AU181" s="207" t="s">
        <v>82</v>
      </c>
      <c r="AY181" s="17" t="s">
        <v>139</v>
      </c>
      <c r="BE181" s="208">
        <f>IF(N181="základní",J181,0)</f>
        <v>0</v>
      </c>
      <c r="BF181" s="208">
        <f>IF(N181="snížená",J181,0)</f>
        <v>0</v>
      </c>
      <c r="BG181" s="208">
        <f>IF(N181="zákl. přenesená",J181,0)</f>
        <v>0</v>
      </c>
      <c r="BH181" s="208">
        <f>IF(N181="sníž. přenesená",J181,0)</f>
        <v>0</v>
      </c>
      <c r="BI181" s="208">
        <f>IF(N181="nulová",J181,0)</f>
        <v>0</v>
      </c>
      <c r="BJ181" s="17" t="s">
        <v>82</v>
      </c>
      <c r="BK181" s="208">
        <f>ROUND(I181*H181,2)</f>
        <v>0</v>
      </c>
      <c r="BL181" s="17" t="s">
        <v>145</v>
      </c>
      <c r="BM181" s="207" t="s">
        <v>283</v>
      </c>
    </row>
    <row r="182" s="2" customFormat="1">
      <c r="A182" s="38"/>
      <c r="B182" s="39"/>
      <c r="C182" s="40"/>
      <c r="D182" s="209" t="s">
        <v>146</v>
      </c>
      <c r="E182" s="40"/>
      <c r="F182" s="210" t="s">
        <v>282</v>
      </c>
      <c r="G182" s="40"/>
      <c r="H182" s="40"/>
      <c r="I182" s="211"/>
      <c r="J182" s="40"/>
      <c r="K182" s="40"/>
      <c r="L182" s="44"/>
      <c r="M182" s="212"/>
      <c r="N182" s="213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146</v>
      </c>
      <c r="AU182" s="17" t="s">
        <v>82</v>
      </c>
    </row>
    <row r="183" s="11" customFormat="1" ht="25.92" customHeight="1">
      <c r="A183" s="11"/>
      <c r="B183" s="182"/>
      <c r="C183" s="183"/>
      <c r="D183" s="184" t="s">
        <v>73</v>
      </c>
      <c r="E183" s="185" t="s">
        <v>284</v>
      </c>
      <c r="F183" s="185" t="s">
        <v>285</v>
      </c>
      <c r="G183" s="183"/>
      <c r="H183" s="183"/>
      <c r="I183" s="186"/>
      <c r="J183" s="187">
        <f>BK183</f>
        <v>0</v>
      </c>
      <c r="K183" s="183"/>
      <c r="L183" s="188"/>
      <c r="M183" s="189"/>
      <c r="N183" s="190"/>
      <c r="O183" s="190"/>
      <c r="P183" s="191">
        <f>SUM(P184:P201)</f>
        <v>0</v>
      </c>
      <c r="Q183" s="190"/>
      <c r="R183" s="191">
        <f>SUM(R184:R201)</f>
        <v>0.0023200000000000004</v>
      </c>
      <c r="S183" s="190"/>
      <c r="T183" s="192">
        <f>SUM(T184:T201)</f>
        <v>0</v>
      </c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R183" s="193" t="s">
        <v>82</v>
      </c>
      <c r="AT183" s="194" t="s">
        <v>73</v>
      </c>
      <c r="AU183" s="194" t="s">
        <v>74</v>
      </c>
      <c r="AY183" s="193" t="s">
        <v>139</v>
      </c>
      <c r="BK183" s="195">
        <f>SUM(BK184:BK201)</f>
        <v>0</v>
      </c>
    </row>
    <row r="184" s="2" customFormat="1" ht="16.5" customHeight="1">
      <c r="A184" s="38"/>
      <c r="B184" s="39"/>
      <c r="C184" s="196" t="s">
        <v>207</v>
      </c>
      <c r="D184" s="196" t="s">
        <v>140</v>
      </c>
      <c r="E184" s="197" t="s">
        <v>286</v>
      </c>
      <c r="F184" s="198" t="s">
        <v>287</v>
      </c>
      <c r="G184" s="199" t="s">
        <v>152</v>
      </c>
      <c r="H184" s="200">
        <v>182</v>
      </c>
      <c r="I184" s="201"/>
      <c r="J184" s="202">
        <f>ROUND(I184*H184,2)</f>
        <v>0</v>
      </c>
      <c r="K184" s="198" t="s">
        <v>144</v>
      </c>
      <c r="L184" s="44"/>
      <c r="M184" s="203" t="s">
        <v>19</v>
      </c>
      <c r="N184" s="204" t="s">
        <v>45</v>
      </c>
      <c r="O184" s="84"/>
      <c r="P184" s="205">
        <f>O184*H184</f>
        <v>0</v>
      </c>
      <c r="Q184" s="205">
        <v>0</v>
      </c>
      <c r="R184" s="205">
        <f>Q184*H184</f>
        <v>0</v>
      </c>
      <c r="S184" s="205">
        <v>0</v>
      </c>
      <c r="T184" s="20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07" t="s">
        <v>145</v>
      </c>
      <c r="AT184" s="207" t="s">
        <v>140</v>
      </c>
      <c r="AU184" s="207" t="s">
        <v>82</v>
      </c>
      <c r="AY184" s="17" t="s">
        <v>139</v>
      </c>
      <c r="BE184" s="208">
        <f>IF(N184="základní",J184,0)</f>
        <v>0</v>
      </c>
      <c r="BF184" s="208">
        <f>IF(N184="snížená",J184,0)</f>
        <v>0</v>
      </c>
      <c r="BG184" s="208">
        <f>IF(N184="zákl. přenesená",J184,0)</f>
        <v>0</v>
      </c>
      <c r="BH184" s="208">
        <f>IF(N184="sníž. přenesená",J184,0)</f>
        <v>0</v>
      </c>
      <c r="BI184" s="208">
        <f>IF(N184="nulová",J184,0)</f>
        <v>0</v>
      </c>
      <c r="BJ184" s="17" t="s">
        <v>82</v>
      </c>
      <c r="BK184" s="208">
        <f>ROUND(I184*H184,2)</f>
        <v>0</v>
      </c>
      <c r="BL184" s="17" t="s">
        <v>145</v>
      </c>
      <c r="BM184" s="207" t="s">
        <v>288</v>
      </c>
    </row>
    <row r="185" s="2" customFormat="1">
      <c r="A185" s="38"/>
      <c r="B185" s="39"/>
      <c r="C185" s="40"/>
      <c r="D185" s="209" t="s">
        <v>146</v>
      </c>
      <c r="E185" s="40"/>
      <c r="F185" s="210" t="s">
        <v>287</v>
      </c>
      <c r="G185" s="40"/>
      <c r="H185" s="40"/>
      <c r="I185" s="211"/>
      <c r="J185" s="40"/>
      <c r="K185" s="40"/>
      <c r="L185" s="44"/>
      <c r="M185" s="212"/>
      <c r="N185" s="213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146</v>
      </c>
      <c r="AU185" s="17" t="s">
        <v>82</v>
      </c>
    </row>
    <row r="186" s="2" customFormat="1" ht="16.5" customHeight="1">
      <c r="A186" s="38"/>
      <c r="B186" s="39"/>
      <c r="C186" s="196" t="s">
        <v>289</v>
      </c>
      <c r="D186" s="196" t="s">
        <v>140</v>
      </c>
      <c r="E186" s="197" t="s">
        <v>290</v>
      </c>
      <c r="F186" s="198" t="s">
        <v>291</v>
      </c>
      <c r="G186" s="199" t="s">
        <v>152</v>
      </c>
      <c r="H186" s="200">
        <v>98</v>
      </c>
      <c r="I186" s="201"/>
      <c r="J186" s="202">
        <f>ROUND(I186*H186,2)</f>
        <v>0</v>
      </c>
      <c r="K186" s="198" t="s">
        <v>144</v>
      </c>
      <c r="L186" s="44"/>
      <c r="M186" s="203" t="s">
        <v>19</v>
      </c>
      <c r="N186" s="204" t="s">
        <v>45</v>
      </c>
      <c r="O186" s="84"/>
      <c r="P186" s="205">
        <f>O186*H186</f>
        <v>0</v>
      </c>
      <c r="Q186" s="205">
        <v>1.0000000000000001E-05</v>
      </c>
      <c r="R186" s="205">
        <f>Q186*H186</f>
        <v>0.00098000000000000019</v>
      </c>
      <c r="S186" s="205">
        <v>0</v>
      </c>
      <c r="T186" s="20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07" t="s">
        <v>145</v>
      </c>
      <c r="AT186" s="207" t="s">
        <v>140</v>
      </c>
      <c r="AU186" s="207" t="s">
        <v>82</v>
      </c>
      <c r="AY186" s="17" t="s">
        <v>139</v>
      </c>
      <c r="BE186" s="208">
        <f>IF(N186="základní",J186,0)</f>
        <v>0</v>
      </c>
      <c r="BF186" s="208">
        <f>IF(N186="snížená",J186,0)</f>
        <v>0</v>
      </c>
      <c r="BG186" s="208">
        <f>IF(N186="zákl. přenesená",J186,0)</f>
        <v>0</v>
      </c>
      <c r="BH186" s="208">
        <f>IF(N186="sníž. přenesená",J186,0)</f>
        <v>0</v>
      </c>
      <c r="BI186" s="208">
        <f>IF(N186="nulová",J186,0)</f>
        <v>0</v>
      </c>
      <c r="BJ186" s="17" t="s">
        <v>82</v>
      </c>
      <c r="BK186" s="208">
        <f>ROUND(I186*H186,2)</f>
        <v>0</v>
      </c>
      <c r="BL186" s="17" t="s">
        <v>145</v>
      </c>
      <c r="BM186" s="207" t="s">
        <v>292</v>
      </c>
    </row>
    <row r="187" s="2" customFormat="1">
      <c r="A187" s="38"/>
      <c r="B187" s="39"/>
      <c r="C187" s="40"/>
      <c r="D187" s="209" t="s">
        <v>146</v>
      </c>
      <c r="E187" s="40"/>
      <c r="F187" s="210" t="s">
        <v>291</v>
      </c>
      <c r="G187" s="40"/>
      <c r="H187" s="40"/>
      <c r="I187" s="211"/>
      <c r="J187" s="40"/>
      <c r="K187" s="40"/>
      <c r="L187" s="44"/>
      <c r="M187" s="212"/>
      <c r="N187" s="213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146</v>
      </c>
      <c r="AU187" s="17" t="s">
        <v>82</v>
      </c>
    </row>
    <row r="188" s="2" customFormat="1" ht="16.5" customHeight="1">
      <c r="A188" s="38"/>
      <c r="B188" s="39"/>
      <c r="C188" s="196" t="s">
        <v>211</v>
      </c>
      <c r="D188" s="196" t="s">
        <v>140</v>
      </c>
      <c r="E188" s="197" t="s">
        <v>293</v>
      </c>
      <c r="F188" s="198" t="s">
        <v>294</v>
      </c>
      <c r="G188" s="199" t="s">
        <v>152</v>
      </c>
      <c r="H188" s="200">
        <v>85</v>
      </c>
      <c r="I188" s="201"/>
      <c r="J188" s="202">
        <f>ROUND(I188*H188,2)</f>
        <v>0</v>
      </c>
      <c r="K188" s="198" t="s">
        <v>144</v>
      </c>
      <c r="L188" s="44"/>
      <c r="M188" s="203" t="s">
        <v>19</v>
      </c>
      <c r="N188" s="204" t="s">
        <v>45</v>
      </c>
      <c r="O188" s="84"/>
      <c r="P188" s="205">
        <f>O188*H188</f>
        <v>0</v>
      </c>
      <c r="Q188" s="205">
        <v>1.0000000000000001E-05</v>
      </c>
      <c r="R188" s="205">
        <f>Q188*H188</f>
        <v>0.00085000000000000006</v>
      </c>
      <c r="S188" s="205">
        <v>0</v>
      </c>
      <c r="T188" s="20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07" t="s">
        <v>145</v>
      </c>
      <c r="AT188" s="207" t="s">
        <v>140</v>
      </c>
      <c r="AU188" s="207" t="s">
        <v>82</v>
      </c>
      <c r="AY188" s="17" t="s">
        <v>139</v>
      </c>
      <c r="BE188" s="208">
        <f>IF(N188="základní",J188,0)</f>
        <v>0</v>
      </c>
      <c r="BF188" s="208">
        <f>IF(N188="snížená",J188,0)</f>
        <v>0</v>
      </c>
      <c r="BG188" s="208">
        <f>IF(N188="zákl. přenesená",J188,0)</f>
        <v>0</v>
      </c>
      <c r="BH188" s="208">
        <f>IF(N188="sníž. přenesená",J188,0)</f>
        <v>0</v>
      </c>
      <c r="BI188" s="208">
        <f>IF(N188="nulová",J188,0)</f>
        <v>0</v>
      </c>
      <c r="BJ188" s="17" t="s">
        <v>82</v>
      </c>
      <c r="BK188" s="208">
        <f>ROUND(I188*H188,2)</f>
        <v>0</v>
      </c>
      <c r="BL188" s="17" t="s">
        <v>145</v>
      </c>
      <c r="BM188" s="207" t="s">
        <v>295</v>
      </c>
    </row>
    <row r="189" s="2" customFormat="1">
      <c r="A189" s="38"/>
      <c r="B189" s="39"/>
      <c r="C189" s="40"/>
      <c r="D189" s="209" t="s">
        <v>146</v>
      </c>
      <c r="E189" s="40"/>
      <c r="F189" s="210" t="s">
        <v>294</v>
      </c>
      <c r="G189" s="40"/>
      <c r="H189" s="40"/>
      <c r="I189" s="211"/>
      <c r="J189" s="40"/>
      <c r="K189" s="40"/>
      <c r="L189" s="44"/>
      <c r="M189" s="212"/>
      <c r="N189" s="213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146</v>
      </c>
      <c r="AU189" s="17" t="s">
        <v>82</v>
      </c>
    </row>
    <row r="190" s="2" customFormat="1" ht="16.5" customHeight="1">
      <c r="A190" s="38"/>
      <c r="B190" s="39"/>
      <c r="C190" s="196" t="s">
        <v>296</v>
      </c>
      <c r="D190" s="196" t="s">
        <v>140</v>
      </c>
      <c r="E190" s="197" t="s">
        <v>297</v>
      </c>
      <c r="F190" s="198" t="s">
        <v>298</v>
      </c>
      <c r="G190" s="199" t="s">
        <v>255</v>
      </c>
      <c r="H190" s="200">
        <v>29</v>
      </c>
      <c r="I190" s="201"/>
      <c r="J190" s="202">
        <f>ROUND(I190*H190,2)</f>
        <v>0</v>
      </c>
      <c r="K190" s="198" t="s">
        <v>144</v>
      </c>
      <c r="L190" s="44"/>
      <c r="M190" s="203" t="s">
        <v>19</v>
      </c>
      <c r="N190" s="204" t="s">
        <v>45</v>
      </c>
      <c r="O190" s="84"/>
      <c r="P190" s="205">
        <f>O190*H190</f>
        <v>0</v>
      </c>
      <c r="Q190" s="205">
        <v>1.0000000000000001E-05</v>
      </c>
      <c r="R190" s="205">
        <f>Q190*H190</f>
        <v>0.00029</v>
      </c>
      <c r="S190" s="205">
        <v>0</v>
      </c>
      <c r="T190" s="20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07" t="s">
        <v>145</v>
      </c>
      <c r="AT190" s="207" t="s">
        <v>140</v>
      </c>
      <c r="AU190" s="207" t="s">
        <v>82</v>
      </c>
      <c r="AY190" s="17" t="s">
        <v>139</v>
      </c>
      <c r="BE190" s="208">
        <f>IF(N190="základní",J190,0)</f>
        <v>0</v>
      </c>
      <c r="BF190" s="208">
        <f>IF(N190="snížená",J190,0)</f>
        <v>0</v>
      </c>
      <c r="BG190" s="208">
        <f>IF(N190="zákl. přenesená",J190,0)</f>
        <v>0</v>
      </c>
      <c r="BH190" s="208">
        <f>IF(N190="sníž. přenesená",J190,0)</f>
        <v>0</v>
      </c>
      <c r="BI190" s="208">
        <f>IF(N190="nulová",J190,0)</f>
        <v>0</v>
      </c>
      <c r="BJ190" s="17" t="s">
        <v>82</v>
      </c>
      <c r="BK190" s="208">
        <f>ROUND(I190*H190,2)</f>
        <v>0</v>
      </c>
      <c r="BL190" s="17" t="s">
        <v>145</v>
      </c>
      <c r="BM190" s="207" t="s">
        <v>299</v>
      </c>
    </row>
    <row r="191" s="2" customFormat="1">
      <c r="A191" s="38"/>
      <c r="B191" s="39"/>
      <c r="C191" s="40"/>
      <c r="D191" s="209" t="s">
        <v>146</v>
      </c>
      <c r="E191" s="40"/>
      <c r="F191" s="210" t="s">
        <v>298</v>
      </c>
      <c r="G191" s="40"/>
      <c r="H191" s="40"/>
      <c r="I191" s="211"/>
      <c r="J191" s="40"/>
      <c r="K191" s="40"/>
      <c r="L191" s="44"/>
      <c r="M191" s="212"/>
      <c r="N191" s="213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146</v>
      </c>
      <c r="AU191" s="17" t="s">
        <v>82</v>
      </c>
    </row>
    <row r="192" s="2" customFormat="1" ht="16.5" customHeight="1">
      <c r="A192" s="38"/>
      <c r="B192" s="39"/>
      <c r="C192" s="196" t="s">
        <v>214</v>
      </c>
      <c r="D192" s="196" t="s">
        <v>140</v>
      </c>
      <c r="E192" s="197" t="s">
        <v>300</v>
      </c>
      <c r="F192" s="198" t="s">
        <v>301</v>
      </c>
      <c r="G192" s="199" t="s">
        <v>255</v>
      </c>
      <c r="H192" s="200">
        <v>4</v>
      </c>
      <c r="I192" s="201"/>
      <c r="J192" s="202">
        <f>ROUND(I192*H192,2)</f>
        <v>0</v>
      </c>
      <c r="K192" s="198" t="s">
        <v>144</v>
      </c>
      <c r="L192" s="44"/>
      <c r="M192" s="203" t="s">
        <v>19</v>
      </c>
      <c r="N192" s="204" t="s">
        <v>45</v>
      </c>
      <c r="O192" s="84"/>
      <c r="P192" s="205">
        <f>O192*H192</f>
        <v>0</v>
      </c>
      <c r="Q192" s="205">
        <v>1.0000000000000001E-05</v>
      </c>
      <c r="R192" s="205">
        <f>Q192*H192</f>
        <v>4.0000000000000003E-05</v>
      </c>
      <c r="S192" s="205">
        <v>0</v>
      </c>
      <c r="T192" s="206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07" t="s">
        <v>145</v>
      </c>
      <c r="AT192" s="207" t="s">
        <v>140</v>
      </c>
      <c r="AU192" s="207" t="s">
        <v>82</v>
      </c>
      <c r="AY192" s="17" t="s">
        <v>139</v>
      </c>
      <c r="BE192" s="208">
        <f>IF(N192="základní",J192,0)</f>
        <v>0</v>
      </c>
      <c r="BF192" s="208">
        <f>IF(N192="snížená",J192,0)</f>
        <v>0</v>
      </c>
      <c r="BG192" s="208">
        <f>IF(N192="zákl. přenesená",J192,0)</f>
        <v>0</v>
      </c>
      <c r="BH192" s="208">
        <f>IF(N192="sníž. přenesená",J192,0)</f>
        <v>0</v>
      </c>
      <c r="BI192" s="208">
        <f>IF(N192="nulová",J192,0)</f>
        <v>0</v>
      </c>
      <c r="BJ192" s="17" t="s">
        <v>82</v>
      </c>
      <c r="BK192" s="208">
        <f>ROUND(I192*H192,2)</f>
        <v>0</v>
      </c>
      <c r="BL192" s="17" t="s">
        <v>145</v>
      </c>
      <c r="BM192" s="207" t="s">
        <v>302</v>
      </c>
    </row>
    <row r="193" s="2" customFormat="1">
      <c r="A193" s="38"/>
      <c r="B193" s="39"/>
      <c r="C193" s="40"/>
      <c r="D193" s="209" t="s">
        <v>146</v>
      </c>
      <c r="E193" s="40"/>
      <c r="F193" s="210" t="s">
        <v>301</v>
      </c>
      <c r="G193" s="40"/>
      <c r="H193" s="40"/>
      <c r="I193" s="211"/>
      <c r="J193" s="40"/>
      <c r="K193" s="40"/>
      <c r="L193" s="44"/>
      <c r="M193" s="212"/>
      <c r="N193" s="213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146</v>
      </c>
      <c r="AU193" s="17" t="s">
        <v>82</v>
      </c>
    </row>
    <row r="194" s="2" customFormat="1" ht="16.5" customHeight="1">
      <c r="A194" s="38"/>
      <c r="B194" s="39"/>
      <c r="C194" s="196" t="s">
        <v>303</v>
      </c>
      <c r="D194" s="196" t="s">
        <v>140</v>
      </c>
      <c r="E194" s="197" t="s">
        <v>304</v>
      </c>
      <c r="F194" s="198" t="s">
        <v>305</v>
      </c>
      <c r="G194" s="199" t="s">
        <v>255</v>
      </c>
      <c r="H194" s="200">
        <v>1</v>
      </c>
      <c r="I194" s="201"/>
      <c r="J194" s="202">
        <f>ROUND(I194*H194,2)</f>
        <v>0</v>
      </c>
      <c r="K194" s="198" t="s">
        <v>144</v>
      </c>
      <c r="L194" s="44"/>
      <c r="M194" s="203" t="s">
        <v>19</v>
      </c>
      <c r="N194" s="204" t="s">
        <v>45</v>
      </c>
      <c r="O194" s="84"/>
      <c r="P194" s="205">
        <f>O194*H194</f>
        <v>0</v>
      </c>
      <c r="Q194" s="205">
        <v>2.0000000000000002E-05</v>
      </c>
      <c r="R194" s="205">
        <f>Q194*H194</f>
        <v>2.0000000000000002E-05</v>
      </c>
      <c r="S194" s="205">
        <v>0</v>
      </c>
      <c r="T194" s="206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07" t="s">
        <v>145</v>
      </c>
      <c r="AT194" s="207" t="s">
        <v>140</v>
      </c>
      <c r="AU194" s="207" t="s">
        <v>82</v>
      </c>
      <c r="AY194" s="17" t="s">
        <v>139</v>
      </c>
      <c r="BE194" s="208">
        <f>IF(N194="základní",J194,0)</f>
        <v>0</v>
      </c>
      <c r="BF194" s="208">
        <f>IF(N194="snížená",J194,0)</f>
        <v>0</v>
      </c>
      <c r="BG194" s="208">
        <f>IF(N194="zákl. přenesená",J194,0)</f>
        <v>0</v>
      </c>
      <c r="BH194" s="208">
        <f>IF(N194="sníž. přenesená",J194,0)</f>
        <v>0</v>
      </c>
      <c r="BI194" s="208">
        <f>IF(N194="nulová",J194,0)</f>
        <v>0</v>
      </c>
      <c r="BJ194" s="17" t="s">
        <v>82</v>
      </c>
      <c r="BK194" s="208">
        <f>ROUND(I194*H194,2)</f>
        <v>0</v>
      </c>
      <c r="BL194" s="17" t="s">
        <v>145</v>
      </c>
      <c r="BM194" s="207" t="s">
        <v>306</v>
      </c>
    </row>
    <row r="195" s="2" customFormat="1">
      <c r="A195" s="38"/>
      <c r="B195" s="39"/>
      <c r="C195" s="40"/>
      <c r="D195" s="209" t="s">
        <v>146</v>
      </c>
      <c r="E195" s="40"/>
      <c r="F195" s="210" t="s">
        <v>305</v>
      </c>
      <c r="G195" s="40"/>
      <c r="H195" s="40"/>
      <c r="I195" s="211"/>
      <c r="J195" s="40"/>
      <c r="K195" s="40"/>
      <c r="L195" s="44"/>
      <c r="M195" s="212"/>
      <c r="N195" s="213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146</v>
      </c>
      <c r="AU195" s="17" t="s">
        <v>82</v>
      </c>
    </row>
    <row r="196" s="2" customFormat="1" ht="16.5" customHeight="1">
      <c r="A196" s="38"/>
      <c r="B196" s="39"/>
      <c r="C196" s="196" t="s">
        <v>218</v>
      </c>
      <c r="D196" s="196" t="s">
        <v>140</v>
      </c>
      <c r="E196" s="197" t="s">
        <v>307</v>
      </c>
      <c r="F196" s="198" t="s">
        <v>308</v>
      </c>
      <c r="G196" s="199" t="s">
        <v>255</v>
      </c>
      <c r="H196" s="200">
        <v>1</v>
      </c>
      <c r="I196" s="201"/>
      <c r="J196" s="202">
        <f>ROUND(I196*H196,2)</f>
        <v>0</v>
      </c>
      <c r="K196" s="198" t="s">
        <v>144</v>
      </c>
      <c r="L196" s="44"/>
      <c r="M196" s="203" t="s">
        <v>19</v>
      </c>
      <c r="N196" s="204" t="s">
        <v>45</v>
      </c>
      <c r="O196" s="84"/>
      <c r="P196" s="205">
        <f>O196*H196</f>
        <v>0</v>
      </c>
      <c r="Q196" s="205">
        <v>2.0000000000000002E-05</v>
      </c>
      <c r="R196" s="205">
        <f>Q196*H196</f>
        <v>2.0000000000000002E-05</v>
      </c>
      <c r="S196" s="205">
        <v>0</v>
      </c>
      <c r="T196" s="20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07" t="s">
        <v>145</v>
      </c>
      <c r="AT196" s="207" t="s">
        <v>140</v>
      </c>
      <c r="AU196" s="207" t="s">
        <v>82</v>
      </c>
      <c r="AY196" s="17" t="s">
        <v>139</v>
      </c>
      <c r="BE196" s="208">
        <f>IF(N196="základní",J196,0)</f>
        <v>0</v>
      </c>
      <c r="BF196" s="208">
        <f>IF(N196="snížená",J196,0)</f>
        <v>0</v>
      </c>
      <c r="BG196" s="208">
        <f>IF(N196="zákl. přenesená",J196,0)</f>
        <v>0</v>
      </c>
      <c r="BH196" s="208">
        <f>IF(N196="sníž. přenesená",J196,0)</f>
        <v>0</v>
      </c>
      <c r="BI196" s="208">
        <f>IF(N196="nulová",J196,0)</f>
        <v>0</v>
      </c>
      <c r="BJ196" s="17" t="s">
        <v>82</v>
      </c>
      <c r="BK196" s="208">
        <f>ROUND(I196*H196,2)</f>
        <v>0</v>
      </c>
      <c r="BL196" s="17" t="s">
        <v>145</v>
      </c>
      <c r="BM196" s="207" t="s">
        <v>309</v>
      </c>
    </row>
    <row r="197" s="2" customFormat="1">
      <c r="A197" s="38"/>
      <c r="B197" s="39"/>
      <c r="C197" s="40"/>
      <c r="D197" s="209" t="s">
        <v>146</v>
      </c>
      <c r="E197" s="40"/>
      <c r="F197" s="210" t="s">
        <v>308</v>
      </c>
      <c r="G197" s="40"/>
      <c r="H197" s="40"/>
      <c r="I197" s="211"/>
      <c r="J197" s="40"/>
      <c r="K197" s="40"/>
      <c r="L197" s="44"/>
      <c r="M197" s="212"/>
      <c r="N197" s="213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146</v>
      </c>
      <c r="AU197" s="17" t="s">
        <v>82</v>
      </c>
    </row>
    <row r="198" s="2" customFormat="1" ht="16.5" customHeight="1">
      <c r="A198" s="38"/>
      <c r="B198" s="39"/>
      <c r="C198" s="196" t="s">
        <v>310</v>
      </c>
      <c r="D198" s="196" t="s">
        <v>140</v>
      </c>
      <c r="E198" s="197" t="s">
        <v>311</v>
      </c>
      <c r="F198" s="198" t="s">
        <v>312</v>
      </c>
      <c r="G198" s="199" t="s">
        <v>255</v>
      </c>
      <c r="H198" s="200">
        <v>1</v>
      </c>
      <c r="I198" s="201"/>
      <c r="J198" s="202">
        <f>ROUND(I198*H198,2)</f>
        <v>0</v>
      </c>
      <c r="K198" s="198" t="s">
        <v>144</v>
      </c>
      <c r="L198" s="44"/>
      <c r="M198" s="203" t="s">
        <v>19</v>
      </c>
      <c r="N198" s="204" t="s">
        <v>45</v>
      </c>
      <c r="O198" s="84"/>
      <c r="P198" s="205">
        <f>O198*H198</f>
        <v>0</v>
      </c>
      <c r="Q198" s="205">
        <v>3.0000000000000001E-05</v>
      </c>
      <c r="R198" s="205">
        <f>Q198*H198</f>
        <v>3.0000000000000001E-05</v>
      </c>
      <c r="S198" s="205">
        <v>0</v>
      </c>
      <c r="T198" s="206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07" t="s">
        <v>145</v>
      </c>
      <c r="AT198" s="207" t="s">
        <v>140</v>
      </c>
      <c r="AU198" s="207" t="s">
        <v>82</v>
      </c>
      <c r="AY198" s="17" t="s">
        <v>139</v>
      </c>
      <c r="BE198" s="208">
        <f>IF(N198="základní",J198,0)</f>
        <v>0</v>
      </c>
      <c r="BF198" s="208">
        <f>IF(N198="snížená",J198,0)</f>
        <v>0</v>
      </c>
      <c r="BG198" s="208">
        <f>IF(N198="zákl. přenesená",J198,0)</f>
        <v>0</v>
      </c>
      <c r="BH198" s="208">
        <f>IF(N198="sníž. přenesená",J198,0)</f>
        <v>0</v>
      </c>
      <c r="BI198" s="208">
        <f>IF(N198="nulová",J198,0)</f>
        <v>0</v>
      </c>
      <c r="BJ198" s="17" t="s">
        <v>82</v>
      </c>
      <c r="BK198" s="208">
        <f>ROUND(I198*H198,2)</f>
        <v>0</v>
      </c>
      <c r="BL198" s="17" t="s">
        <v>145</v>
      </c>
      <c r="BM198" s="207" t="s">
        <v>313</v>
      </c>
    </row>
    <row r="199" s="2" customFormat="1">
      <c r="A199" s="38"/>
      <c r="B199" s="39"/>
      <c r="C199" s="40"/>
      <c r="D199" s="209" t="s">
        <v>146</v>
      </c>
      <c r="E199" s="40"/>
      <c r="F199" s="210" t="s">
        <v>312</v>
      </c>
      <c r="G199" s="40"/>
      <c r="H199" s="40"/>
      <c r="I199" s="211"/>
      <c r="J199" s="40"/>
      <c r="K199" s="40"/>
      <c r="L199" s="44"/>
      <c r="M199" s="212"/>
      <c r="N199" s="213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146</v>
      </c>
      <c r="AU199" s="17" t="s">
        <v>82</v>
      </c>
    </row>
    <row r="200" s="2" customFormat="1" ht="16.5" customHeight="1">
      <c r="A200" s="38"/>
      <c r="B200" s="39"/>
      <c r="C200" s="196" t="s">
        <v>221</v>
      </c>
      <c r="D200" s="196" t="s">
        <v>140</v>
      </c>
      <c r="E200" s="197" t="s">
        <v>314</v>
      </c>
      <c r="F200" s="198" t="s">
        <v>315</v>
      </c>
      <c r="G200" s="199" t="s">
        <v>255</v>
      </c>
      <c r="H200" s="200">
        <v>3</v>
      </c>
      <c r="I200" s="201"/>
      <c r="J200" s="202">
        <f>ROUND(I200*H200,2)</f>
        <v>0</v>
      </c>
      <c r="K200" s="198" t="s">
        <v>144</v>
      </c>
      <c r="L200" s="44"/>
      <c r="M200" s="203" t="s">
        <v>19</v>
      </c>
      <c r="N200" s="204" t="s">
        <v>45</v>
      </c>
      <c r="O200" s="84"/>
      <c r="P200" s="205">
        <f>O200*H200</f>
        <v>0</v>
      </c>
      <c r="Q200" s="205">
        <v>3.0000000000000001E-05</v>
      </c>
      <c r="R200" s="205">
        <f>Q200*H200</f>
        <v>9.0000000000000006E-05</v>
      </c>
      <c r="S200" s="205">
        <v>0</v>
      </c>
      <c r="T200" s="206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07" t="s">
        <v>145</v>
      </c>
      <c r="AT200" s="207" t="s">
        <v>140</v>
      </c>
      <c r="AU200" s="207" t="s">
        <v>82</v>
      </c>
      <c r="AY200" s="17" t="s">
        <v>139</v>
      </c>
      <c r="BE200" s="208">
        <f>IF(N200="základní",J200,0)</f>
        <v>0</v>
      </c>
      <c r="BF200" s="208">
        <f>IF(N200="snížená",J200,0)</f>
        <v>0</v>
      </c>
      <c r="BG200" s="208">
        <f>IF(N200="zákl. přenesená",J200,0)</f>
        <v>0</v>
      </c>
      <c r="BH200" s="208">
        <f>IF(N200="sníž. přenesená",J200,0)</f>
        <v>0</v>
      </c>
      <c r="BI200" s="208">
        <f>IF(N200="nulová",J200,0)</f>
        <v>0</v>
      </c>
      <c r="BJ200" s="17" t="s">
        <v>82</v>
      </c>
      <c r="BK200" s="208">
        <f>ROUND(I200*H200,2)</f>
        <v>0</v>
      </c>
      <c r="BL200" s="17" t="s">
        <v>145</v>
      </c>
      <c r="BM200" s="207" t="s">
        <v>316</v>
      </c>
    </row>
    <row r="201" s="2" customFormat="1">
      <c r="A201" s="38"/>
      <c r="B201" s="39"/>
      <c r="C201" s="40"/>
      <c r="D201" s="209" t="s">
        <v>146</v>
      </c>
      <c r="E201" s="40"/>
      <c r="F201" s="210" t="s">
        <v>315</v>
      </c>
      <c r="G201" s="40"/>
      <c r="H201" s="40"/>
      <c r="I201" s="211"/>
      <c r="J201" s="40"/>
      <c r="K201" s="40"/>
      <c r="L201" s="44"/>
      <c r="M201" s="212"/>
      <c r="N201" s="213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146</v>
      </c>
      <c r="AU201" s="17" t="s">
        <v>82</v>
      </c>
    </row>
    <row r="202" s="11" customFormat="1" ht="25.92" customHeight="1">
      <c r="A202" s="11"/>
      <c r="B202" s="182"/>
      <c r="C202" s="183"/>
      <c r="D202" s="184" t="s">
        <v>73</v>
      </c>
      <c r="E202" s="185" t="s">
        <v>317</v>
      </c>
      <c r="F202" s="185" t="s">
        <v>318</v>
      </c>
      <c r="G202" s="183"/>
      <c r="H202" s="183"/>
      <c r="I202" s="186"/>
      <c r="J202" s="187">
        <f>BK202</f>
        <v>0</v>
      </c>
      <c r="K202" s="183"/>
      <c r="L202" s="188"/>
      <c r="M202" s="189"/>
      <c r="N202" s="190"/>
      <c r="O202" s="190"/>
      <c r="P202" s="191">
        <f>SUM(P203:P226)</f>
        <v>0</v>
      </c>
      <c r="Q202" s="190"/>
      <c r="R202" s="191">
        <f>SUM(R203:R226)</f>
        <v>85.340295999999995</v>
      </c>
      <c r="S202" s="190"/>
      <c r="T202" s="192">
        <f>SUM(T203:T226)</f>
        <v>0</v>
      </c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R202" s="193" t="s">
        <v>82</v>
      </c>
      <c r="AT202" s="194" t="s">
        <v>73</v>
      </c>
      <c r="AU202" s="194" t="s">
        <v>74</v>
      </c>
      <c r="AY202" s="193" t="s">
        <v>139</v>
      </c>
      <c r="BK202" s="195">
        <f>SUM(BK203:BK226)</f>
        <v>0</v>
      </c>
    </row>
    <row r="203" s="2" customFormat="1" ht="16.5" customHeight="1">
      <c r="A203" s="38"/>
      <c r="B203" s="39"/>
      <c r="C203" s="196" t="s">
        <v>257</v>
      </c>
      <c r="D203" s="196" t="s">
        <v>140</v>
      </c>
      <c r="E203" s="197" t="s">
        <v>319</v>
      </c>
      <c r="F203" s="198" t="s">
        <v>320</v>
      </c>
      <c r="G203" s="199" t="s">
        <v>152</v>
      </c>
      <c r="H203" s="200">
        <v>280</v>
      </c>
      <c r="I203" s="201"/>
      <c r="J203" s="202">
        <f>ROUND(I203*H203,2)</f>
        <v>0</v>
      </c>
      <c r="K203" s="198" t="s">
        <v>144</v>
      </c>
      <c r="L203" s="44"/>
      <c r="M203" s="203" t="s">
        <v>19</v>
      </c>
      <c r="N203" s="204" t="s">
        <v>45</v>
      </c>
      <c r="O203" s="84"/>
      <c r="P203" s="205">
        <f>O203*H203</f>
        <v>0</v>
      </c>
      <c r="Q203" s="205">
        <v>0</v>
      </c>
      <c r="R203" s="205">
        <f>Q203*H203</f>
        <v>0</v>
      </c>
      <c r="S203" s="205">
        <v>0</v>
      </c>
      <c r="T203" s="206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07" t="s">
        <v>145</v>
      </c>
      <c r="AT203" s="207" t="s">
        <v>140</v>
      </c>
      <c r="AU203" s="207" t="s">
        <v>82</v>
      </c>
      <c r="AY203" s="17" t="s">
        <v>139</v>
      </c>
      <c r="BE203" s="208">
        <f>IF(N203="základní",J203,0)</f>
        <v>0</v>
      </c>
      <c r="BF203" s="208">
        <f>IF(N203="snížená",J203,0)</f>
        <v>0</v>
      </c>
      <c r="BG203" s="208">
        <f>IF(N203="zákl. přenesená",J203,0)</f>
        <v>0</v>
      </c>
      <c r="BH203" s="208">
        <f>IF(N203="sníž. přenesená",J203,0)</f>
        <v>0</v>
      </c>
      <c r="BI203" s="208">
        <f>IF(N203="nulová",J203,0)</f>
        <v>0</v>
      </c>
      <c r="BJ203" s="17" t="s">
        <v>82</v>
      </c>
      <c r="BK203" s="208">
        <f>ROUND(I203*H203,2)</f>
        <v>0</v>
      </c>
      <c r="BL203" s="17" t="s">
        <v>145</v>
      </c>
      <c r="BM203" s="207" t="s">
        <v>321</v>
      </c>
    </row>
    <row r="204" s="2" customFormat="1">
      <c r="A204" s="38"/>
      <c r="B204" s="39"/>
      <c r="C204" s="40"/>
      <c r="D204" s="209" t="s">
        <v>146</v>
      </c>
      <c r="E204" s="40"/>
      <c r="F204" s="210" t="s">
        <v>320</v>
      </c>
      <c r="G204" s="40"/>
      <c r="H204" s="40"/>
      <c r="I204" s="211"/>
      <c r="J204" s="40"/>
      <c r="K204" s="40"/>
      <c r="L204" s="44"/>
      <c r="M204" s="212"/>
      <c r="N204" s="213"/>
      <c r="O204" s="84"/>
      <c r="P204" s="84"/>
      <c r="Q204" s="84"/>
      <c r="R204" s="84"/>
      <c r="S204" s="84"/>
      <c r="T204" s="85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146</v>
      </c>
      <c r="AU204" s="17" t="s">
        <v>82</v>
      </c>
    </row>
    <row r="205" s="2" customFormat="1" ht="16.5" customHeight="1">
      <c r="A205" s="38"/>
      <c r="B205" s="39"/>
      <c r="C205" s="196" t="s">
        <v>226</v>
      </c>
      <c r="D205" s="196" t="s">
        <v>140</v>
      </c>
      <c r="E205" s="197" t="s">
        <v>322</v>
      </c>
      <c r="F205" s="198" t="s">
        <v>323</v>
      </c>
      <c r="G205" s="199" t="s">
        <v>324</v>
      </c>
      <c r="H205" s="200">
        <v>7</v>
      </c>
      <c r="I205" s="201"/>
      <c r="J205" s="202">
        <f>ROUND(I205*H205,2)</f>
        <v>0</v>
      </c>
      <c r="K205" s="198" t="s">
        <v>144</v>
      </c>
      <c r="L205" s="44"/>
      <c r="M205" s="203" t="s">
        <v>19</v>
      </c>
      <c r="N205" s="204" t="s">
        <v>45</v>
      </c>
      <c r="O205" s="84"/>
      <c r="P205" s="205">
        <f>O205*H205</f>
        <v>0</v>
      </c>
      <c r="Q205" s="205">
        <v>0.00012999999999999999</v>
      </c>
      <c r="R205" s="205">
        <f>Q205*H205</f>
        <v>0.00090999999999999989</v>
      </c>
      <c r="S205" s="205">
        <v>0</v>
      </c>
      <c r="T205" s="206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07" t="s">
        <v>145</v>
      </c>
      <c r="AT205" s="207" t="s">
        <v>140</v>
      </c>
      <c r="AU205" s="207" t="s">
        <v>82</v>
      </c>
      <c r="AY205" s="17" t="s">
        <v>139</v>
      </c>
      <c r="BE205" s="208">
        <f>IF(N205="základní",J205,0)</f>
        <v>0</v>
      </c>
      <c r="BF205" s="208">
        <f>IF(N205="snížená",J205,0)</f>
        <v>0</v>
      </c>
      <c r="BG205" s="208">
        <f>IF(N205="zákl. přenesená",J205,0)</f>
        <v>0</v>
      </c>
      <c r="BH205" s="208">
        <f>IF(N205="sníž. přenesená",J205,0)</f>
        <v>0</v>
      </c>
      <c r="BI205" s="208">
        <f>IF(N205="nulová",J205,0)</f>
        <v>0</v>
      </c>
      <c r="BJ205" s="17" t="s">
        <v>82</v>
      </c>
      <c r="BK205" s="208">
        <f>ROUND(I205*H205,2)</f>
        <v>0</v>
      </c>
      <c r="BL205" s="17" t="s">
        <v>145</v>
      </c>
      <c r="BM205" s="207" t="s">
        <v>325</v>
      </c>
    </row>
    <row r="206" s="2" customFormat="1">
      <c r="A206" s="38"/>
      <c r="B206" s="39"/>
      <c r="C206" s="40"/>
      <c r="D206" s="209" t="s">
        <v>146</v>
      </c>
      <c r="E206" s="40"/>
      <c r="F206" s="210" t="s">
        <v>323</v>
      </c>
      <c r="G206" s="40"/>
      <c r="H206" s="40"/>
      <c r="I206" s="211"/>
      <c r="J206" s="40"/>
      <c r="K206" s="40"/>
      <c r="L206" s="44"/>
      <c r="M206" s="212"/>
      <c r="N206" s="213"/>
      <c r="O206" s="84"/>
      <c r="P206" s="84"/>
      <c r="Q206" s="84"/>
      <c r="R206" s="84"/>
      <c r="S206" s="84"/>
      <c r="T206" s="85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146</v>
      </c>
      <c r="AU206" s="17" t="s">
        <v>82</v>
      </c>
    </row>
    <row r="207" s="2" customFormat="1" ht="16.5" customHeight="1">
      <c r="A207" s="38"/>
      <c r="B207" s="39"/>
      <c r="C207" s="196" t="s">
        <v>326</v>
      </c>
      <c r="D207" s="196" t="s">
        <v>140</v>
      </c>
      <c r="E207" s="197" t="s">
        <v>327</v>
      </c>
      <c r="F207" s="198" t="s">
        <v>328</v>
      </c>
      <c r="G207" s="199" t="s">
        <v>152</v>
      </c>
      <c r="H207" s="200">
        <v>85</v>
      </c>
      <c r="I207" s="201"/>
      <c r="J207" s="202">
        <f>ROUND(I207*H207,2)</f>
        <v>0</v>
      </c>
      <c r="K207" s="198" t="s">
        <v>144</v>
      </c>
      <c r="L207" s="44"/>
      <c r="M207" s="203" t="s">
        <v>19</v>
      </c>
      <c r="N207" s="204" t="s">
        <v>45</v>
      </c>
      <c r="O207" s="84"/>
      <c r="P207" s="205">
        <f>O207*H207</f>
        <v>0</v>
      </c>
      <c r="Q207" s="205">
        <v>0</v>
      </c>
      <c r="R207" s="205">
        <f>Q207*H207</f>
        <v>0</v>
      </c>
      <c r="S207" s="205">
        <v>0</v>
      </c>
      <c r="T207" s="206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07" t="s">
        <v>145</v>
      </c>
      <c r="AT207" s="207" t="s">
        <v>140</v>
      </c>
      <c r="AU207" s="207" t="s">
        <v>82</v>
      </c>
      <c r="AY207" s="17" t="s">
        <v>139</v>
      </c>
      <c r="BE207" s="208">
        <f>IF(N207="základní",J207,0)</f>
        <v>0</v>
      </c>
      <c r="BF207" s="208">
        <f>IF(N207="snížená",J207,0)</f>
        <v>0</v>
      </c>
      <c r="BG207" s="208">
        <f>IF(N207="zákl. přenesená",J207,0)</f>
        <v>0</v>
      </c>
      <c r="BH207" s="208">
        <f>IF(N207="sníž. přenesená",J207,0)</f>
        <v>0</v>
      </c>
      <c r="BI207" s="208">
        <f>IF(N207="nulová",J207,0)</f>
        <v>0</v>
      </c>
      <c r="BJ207" s="17" t="s">
        <v>82</v>
      </c>
      <c r="BK207" s="208">
        <f>ROUND(I207*H207,2)</f>
        <v>0</v>
      </c>
      <c r="BL207" s="17" t="s">
        <v>145</v>
      </c>
      <c r="BM207" s="207" t="s">
        <v>329</v>
      </c>
    </row>
    <row r="208" s="2" customFormat="1">
      <c r="A208" s="38"/>
      <c r="B208" s="39"/>
      <c r="C208" s="40"/>
      <c r="D208" s="209" t="s">
        <v>146</v>
      </c>
      <c r="E208" s="40"/>
      <c r="F208" s="210" t="s">
        <v>328</v>
      </c>
      <c r="G208" s="40"/>
      <c r="H208" s="40"/>
      <c r="I208" s="211"/>
      <c r="J208" s="40"/>
      <c r="K208" s="40"/>
      <c r="L208" s="44"/>
      <c r="M208" s="212"/>
      <c r="N208" s="213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146</v>
      </c>
      <c r="AU208" s="17" t="s">
        <v>82</v>
      </c>
    </row>
    <row r="209" s="2" customFormat="1" ht="16.5" customHeight="1">
      <c r="A209" s="38"/>
      <c r="B209" s="39"/>
      <c r="C209" s="196" t="s">
        <v>229</v>
      </c>
      <c r="D209" s="196" t="s">
        <v>140</v>
      </c>
      <c r="E209" s="197" t="s">
        <v>330</v>
      </c>
      <c r="F209" s="198" t="s">
        <v>331</v>
      </c>
      <c r="G209" s="199" t="s">
        <v>324</v>
      </c>
      <c r="H209" s="200">
        <v>1</v>
      </c>
      <c r="I209" s="201"/>
      <c r="J209" s="202">
        <f>ROUND(I209*H209,2)</f>
        <v>0</v>
      </c>
      <c r="K209" s="198" t="s">
        <v>144</v>
      </c>
      <c r="L209" s="44"/>
      <c r="M209" s="203" t="s">
        <v>19</v>
      </c>
      <c r="N209" s="204" t="s">
        <v>45</v>
      </c>
      <c r="O209" s="84"/>
      <c r="P209" s="205">
        <f>O209*H209</f>
        <v>0</v>
      </c>
      <c r="Q209" s="205">
        <v>0.00017000000000000001</v>
      </c>
      <c r="R209" s="205">
        <f>Q209*H209</f>
        <v>0.00017000000000000001</v>
      </c>
      <c r="S209" s="205">
        <v>0</v>
      </c>
      <c r="T209" s="206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07" t="s">
        <v>145</v>
      </c>
      <c r="AT209" s="207" t="s">
        <v>140</v>
      </c>
      <c r="AU209" s="207" t="s">
        <v>82</v>
      </c>
      <c r="AY209" s="17" t="s">
        <v>139</v>
      </c>
      <c r="BE209" s="208">
        <f>IF(N209="základní",J209,0)</f>
        <v>0</v>
      </c>
      <c r="BF209" s="208">
        <f>IF(N209="snížená",J209,0)</f>
        <v>0</v>
      </c>
      <c r="BG209" s="208">
        <f>IF(N209="zákl. přenesená",J209,0)</f>
        <v>0</v>
      </c>
      <c r="BH209" s="208">
        <f>IF(N209="sníž. přenesená",J209,0)</f>
        <v>0</v>
      </c>
      <c r="BI209" s="208">
        <f>IF(N209="nulová",J209,0)</f>
        <v>0</v>
      </c>
      <c r="BJ209" s="17" t="s">
        <v>82</v>
      </c>
      <c r="BK209" s="208">
        <f>ROUND(I209*H209,2)</f>
        <v>0</v>
      </c>
      <c r="BL209" s="17" t="s">
        <v>145</v>
      </c>
      <c r="BM209" s="207" t="s">
        <v>332</v>
      </c>
    </row>
    <row r="210" s="2" customFormat="1">
      <c r="A210" s="38"/>
      <c r="B210" s="39"/>
      <c r="C210" s="40"/>
      <c r="D210" s="209" t="s">
        <v>146</v>
      </c>
      <c r="E210" s="40"/>
      <c r="F210" s="210" t="s">
        <v>331</v>
      </c>
      <c r="G210" s="40"/>
      <c r="H210" s="40"/>
      <c r="I210" s="211"/>
      <c r="J210" s="40"/>
      <c r="K210" s="40"/>
      <c r="L210" s="44"/>
      <c r="M210" s="212"/>
      <c r="N210" s="213"/>
      <c r="O210" s="84"/>
      <c r="P210" s="84"/>
      <c r="Q210" s="84"/>
      <c r="R210" s="84"/>
      <c r="S210" s="84"/>
      <c r="T210" s="85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146</v>
      </c>
      <c r="AU210" s="17" t="s">
        <v>82</v>
      </c>
    </row>
    <row r="211" s="2" customFormat="1" ht="16.5" customHeight="1">
      <c r="A211" s="38"/>
      <c r="B211" s="39"/>
      <c r="C211" s="196" t="s">
        <v>333</v>
      </c>
      <c r="D211" s="196" t="s">
        <v>140</v>
      </c>
      <c r="E211" s="197" t="s">
        <v>334</v>
      </c>
      <c r="F211" s="198" t="s">
        <v>335</v>
      </c>
      <c r="G211" s="199" t="s">
        <v>255</v>
      </c>
      <c r="H211" s="200">
        <v>5</v>
      </c>
      <c r="I211" s="201"/>
      <c r="J211" s="202">
        <f>ROUND(I211*H211,2)</f>
        <v>0</v>
      </c>
      <c r="K211" s="198" t="s">
        <v>144</v>
      </c>
      <c r="L211" s="44"/>
      <c r="M211" s="203" t="s">
        <v>19</v>
      </c>
      <c r="N211" s="204" t="s">
        <v>45</v>
      </c>
      <c r="O211" s="84"/>
      <c r="P211" s="205">
        <f>O211*H211</f>
        <v>0</v>
      </c>
      <c r="Q211" s="205">
        <v>2.01431</v>
      </c>
      <c r="R211" s="205">
        <f>Q211*H211</f>
        <v>10.07155</v>
      </c>
      <c r="S211" s="205">
        <v>0</v>
      </c>
      <c r="T211" s="206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07" t="s">
        <v>145</v>
      </c>
      <c r="AT211" s="207" t="s">
        <v>140</v>
      </c>
      <c r="AU211" s="207" t="s">
        <v>82</v>
      </c>
      <c r="AY211" s="17" t="s">
        <v>139</v>
      </c>
      <c r="BE211" s="208">
        <f>IF(N211="základní",J211,0)</f>
        <v>0</v>
      </c>
      <c r="BF211" s="208">
        <f>IF(N211="snížená",J211,0)</f>
        <v>0</v>
      </c>
      <c r="BG211" s="208">
        <f>IF(N211="zákl. přenesená",J211,0)</f>
        <v>0</v>
      </c>
      <c r="BH211" s="208">
        <f>IF(N211="sníž. přenesená",J211,0)</f>
        <v>0</v>
      </c>
      <c r="BI211" s="208">
        <f>IF(N211="nulová",J211,0)</f>
        <v>0</v>
      </c>
      <c r="BJ211" s="17" t="s">
        <v>82</v>
      </c>
      <c r="BK211" s="208">
        <f>ROUND(I211*H211,2)</f>
        <v>0</v>
      </c>
      <c r="BL211" s="17" t="s">
        <v>145</v>
      </c>
      <c r="BM211" s="207" t="s">
        <v>336</v>
      </c>
    </row>
    <row r="212" s="2" customFormat="1">
      <c r="A212" s="38"/>
      <c r="B212" s="39"/>
      <c r="C212" s="40"/>
      <c r="D212" s="209" t="s">
        <v>146</v>
      </c>
      <c r="E212" s="40"/>
      <c r="F212" s="210" t="s">
        <v>335</v>
      </c>
      <c r="G212" s="40"/>
      <c r="H212" s="40"/>
      <c r="I212" s="211"/>
      <c r="J212" s="40"/>
      <c r="K212" s="40"/>
      <c r="L212" s="44"/>
      <c r="M212" s="212"/>
      <c r="N212" s="213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146</v>
      </c>
      <c r="AU212" s="17" t="s">
        <v>82</v>
      </c>
    </row>
    <row r="213" s="2" customFormat="1" ht="16.5" customHeight="1">
      <c r="A213" s="38"/>
      <c r="B213" s="39"/>
      <c r="C213" s="196" t="s">
        <v>233</v>
      </c>
      <c r="D213" s="196" t="s">
        <v>140</v>
      </c>
      <c r="E213" s="197" t="s">
        <v>337</v>
      </c>
      <c r="F213" s="198" t="s">
        <v>338</v>
      </c>
      <c r="G213" s="199" t="s">
        <v>255</v>
      </c>
      <c r="H213" s="200">
        <v>5</v>
      </c>
      <c r="I213" s="201"/>
      <c r="J213" s="202">
        <f>ROUND(I213*H213,2)</f>
        <v>0</v>
      </c>
      <c r="K213" s="198" t="s">
        <v>144</v>
      </c>
      <c r="L213" s="44"/>
      <c r="M213" s="203" t="s">
        <v>19</v>
      </c>
      <c r="N213" s="204" t="s">
        <v>45</v>
      </c>
      <c r="O213" s="84"/>
      <c r="P213" s="205">
        <f>O213*H213</f>
        <v>0</v>
      </c>
      <c r="Q213" s="205">
        <v>2.2089799999999999</v>
      </c>
      <c r="R213" s="205">
        <f>Q213*H213</f>
        <v>11.0449</v>
      </c>
      <c r="S213" s="205">
        <v>0</v>
      </c>
      <c r="T213" s="206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07" t="s">
        <v>145</v>
      </c>
      <c r="AT213" s="207" t="s">
        <v>140</v>
      </c>
      <c r="AU213" s="207" t="s">
        <v>82</v>
      </c>
      <c r="AY213" s="17" t="s">
        <v>139</v>
      </c>
      <c r="BE213" s="208">
        <f>IF(N213="základní",J213,0)</f>
        <v>0</v>
      </c>
      <c r="BF213" s="208">
        <f>IF(N213="snížená",J213,0)</f>
        <v>0</v>
      </c>
      <c r="BG213" s="208">
        <f>IF(N213="zákl. přenesená",J213,0)</f>
        <v>0</v>
      </c>
      <c r="BH213" s="208">
        <f>IF(N213="sníž. přenesená",J213,0)</f>
        <v>0</v>
      </c>
      <c r="BI213" s="208">
        <f>IF(N213="nulová",J213,0)</f>
        <v>0</v>
      </c>
      <c r="BJ213" s="17" t="s">
        <v>82</v>
      </c>
      <c r="BK213" s="208">
        <f>ROUND(I213*H213,2)</f>
        <v>0</v>
      </c>
      <c r="BL213" s="17" t="s">
        <v>145</v>
      </c>
      <c r="BM213" s="207" t="s">
        <v>339</v>
      </c>
    </row>
    <row r="214" s="2" customFormat="1">
      <c r="A214" s="38"/>
      <c r="B214" s="39"/>
      <c r="C214" s="40"/>
      <c r="D214" s="209" t="s">
        <v>146</v>
      </c>
      <c r="E214" s="40"/>
      <c r="F214" s="210" t="s">
        <v>338</v>
      </c>
      <c r="G214" s="40"/>
      <c r="H214" s="40"/>
      <c r="I214" s="211"/>
      <c r="J214" s="40"/>
      <c r="K214" s="40"/>
      <c r="L214" s="44"/>
      <c r="M214" s="212"/>
      <c r="N214" s="213"/>
      <c r="O214" s="84"/>
      <c r="P214" s="84"/>
      <c r="Q214" s="84"/>
      <c r="R214" s="84"/>
      <c r="S214" s="84"/>
      <c r="T214" s="8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146</v>
      </c>
      <c r="AU214" s="17" t="s">
        <v>82</v>
      </c>
    </row>
    <row r="215" s="2" customFormat="1" ht="16.5" customHeight="1">
      <c r="A215" s="38"/>
      <c r="B215" s="39"/>
      <c r="C215" s="196" t="s">
        <v>340</v>
      </c>
      <c r="D215" s="196" t="s">
        <v>140</v>
      </c>
      <c r="E215" s="197" t="s">
        <v>341</v>
      </c>
      <c r="F215" s="198" t="s">
        <v>342</v>
      </c>
      <c r="G215" s="199" t="s">
        <v>167</v>
      </c>
      <c r="H215" s="200">
        <v>4.4000000000000004</v>
      </c>
      <c r="I215" s="201"/>
      <c r="J215" s="202">
        <f>ROUND(I215*H215,2)</f>
        <v>0</v>
      </c>
      <c r="K215" s="198" t="s">
        <v>144</v>
      </c>
      <c r="L215" s="44"/>
      <c r="M215" s="203" t="s">
        <v>19</v>
      </c>
      <c r="N215" s="204" t="s">
        <v>45</v>
      </c>
      <c r="O215" s="84"/>
      <c r="P215" s="205">
        <f>O215*H215</f>
        <v>0</v>
      </c>
      <c r="Q215" s="205">
        <v>2.5499999999999998</v>
      </c>
      <c r="R215" s="205">
        <f>Q215*H215</f>
        <v>11.220000000000001</v>
      </c>
      <c r="S215" s="205">
        <v>0</v>
      </c>
      <c r="T215" s="206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07" t="s">
        <v>145</v>
      </c>
      <c r="AT215" s="207" t="s">
        <v>140</v>
      </c>
      <c r="AU215" s="207" t="s">
        <v>82</v>
      </c>
      <c r="AY215" s="17" t="s">
        <v>139</v>
      </c>
      <c r="BE215" s="208">
        <f>IF(N215="základní",J215,0)</f>
        <v>0</v>
      </c>
      <c r="BF215" s="208">
        <f>IF(N215="snížená",J215,0)</f>
        <v>0</v>
      </c>
      <c r="BG215" s="208">
        <f>IF(N215="zákl. přenesená",J215,0)</f>
        <v>0</v>
      </c>
      <c r="BH215" s="208">
        <f>IF(N215="sníž. přenesená",J215,0)</f>
        <v>0</v>
      </c>
      <c r="BI215" s="208">
        <f>IF(N215="nulová",J215,0)</f>
        <v>0</v>
      </c>
      <c r="BJ215" s="17" t="s">
        <v>82</v>
      </c>
      <c r="BK215" s="208">
        <f>ROUND(I215*H215,2)</f>
        <v>0</v>
      </c>
      <c r="BL215" s="17" t="s">
        <v>145</v>
      </c>
      <c r="BM215" s="207" t="s">
        <v>343</v>
      </c>
    </row>
    <row r="216" s="2" customFormat="1">
      <c r="A216" s="38"/>
      <c r="B216" s="39"/>
      <c r="C216" s="40"/>
      <c r="D216" s="209" t="s">
        <v>146</v>
      </c>
      <c r="E216" s="40"/>
      <c r="F216" s="210" t="s">
        <v>342</v>
      </c>
      <c r="G216" s="40"/>
      <c r="H216" s="40"/>
      <c r="I216" s="211"/>
      <c r="J216" s="40"/>
      <c r="K216" s="40"/>
      <c r="L216" s="44"/>
      <c r="M216" s="212"/>
      <c r="N216" s="213"/>
      <c r="O216" s="84"/>
      <c r="P216" s="84"/>
      <c r="Q216" s="84"/>
      <c r="R216" s="84"/>
      <c r="S216" s="84"/>
      <c r="T216" s="85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146</v>
      </c>
      <c r="AU216" s="17" t="s">
        <v>82</v>
      </c>
    </row>
    <row r="217" s="2" customFormat="1" ht="16.5" customHeight="1">
      <c r="A217" s="38"/>
      <c r="B217" s="39"/>
      <c r="C217" s="196" t="s">
        <v>236</v>
      </c>
      <c r="D217" s="196" t="s">
        <v>140</v>
      </c>
      <c r="E217" s="197" t="s">
        <v>344</v>
      </c>
      <c r="F217" s="198" t="s">
        <v>345</v>
      </c>
      <c r="G217" s="199" t="s">
        <v>167</v>
      </c>
      <c r="H217" s="200">
        <v>18.899999999999999</v>
      </c>
      <c r="I217" s="201"/>
      <c r="J217" s="202">
        <f>ROUND(I217*H217,2)</f>
        <v>0</v>
      </c>
      <c r="K217" s="198" t="s">
        <v>144</v>
      </c>
      <c r="L217" s="44"/>
      <c r="M217" s="203" t="s">
        <v>19</v>
      </c>
      <c r="N217" s="204" t="s">
        <v>45</v>
      </c>
      <c r="O217" s="84"/>
      <c r="P217" s="205">
        <f>O217*H217</f>
        <v>0</v>
      </c>
      <c r="Q217" s="205">
        <v>2.5510999999999999</v>
      </c>
      <c r="R217" s="205">
        <f>Q217*H217</f>
        <v>48.215789999999998</v>
      </c>
      <c r="S217" s="205">
        <v>0</v>
      </c>
      <c r="T217" s="206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07" t="s">
        <v>145</v>
      </c>
      <c r="AT217" s="207" t="s">
        <v>140</v>
      </c>
      <c r="AU217" s="207" t="s">
        <v>82</v>
      </c>
      <c r="AY217" s="17" t="s">
        <v>139</v>
      </c>
      <c r="BE217" s="208">
        <f>IF(N217="základní",J217,0)</f>
        <v>0</v>
      </c>
      <c r="BF217" s="208">
        <f>IF(N217="snížená",J217,0)</f>
        <v>0</v>
      </c>
      <c r="BG217" s="208">
        <f>IF(N217="zákl. přenesená",J217,0)</f>
        <v>0</v>
      </c>
      <c r="BH217" s="208">
        <f>IF(N217="sníž. přenesená",J217,0)</f>
        <v>0</v>
      </c>
      <c r="BI217" s="208">
        <f>IF(N217="nulová",J217,0)</f>
        <v>0</v>
      </c>
      <c r="BJ217" s="17" t="s">
        <v>82</v>
      </c>
      <c r="BK217" s="208">
        <f>ROUND(I217*H217,2)</f>
        <v>0</v>
      </c>
      <c r="BL217" s="17" t="s">
        <v>145</v>
      </c>
      <c r="BM217" s="207" t="s">
        <v>346</v>
      </c>
    </row>
    <row r="218" s="2" customFormat="1">
      <c r="A218" s="38"/>
      <c r="B218" s="39"/>
      <c r="C218" s="40"/>
      <c r="D218" s="209" t="s">
        <v>146</v>
      </c>
      <c r="E218" s="40"/>
      <c r="F218" s="210" t="s">
        <v>345</v>
      </c>
      <c r="G218" s="40"/>
      <c r="H218" s="40"/>
      <c r="I218" s="211"/>
      <c r="J218" s="40"/>
      <c r="K218" s="40"/>
      <c r="L218" s="44"/>
      <c r="M218" s="212"/>
      <c r="N218" s="213"/>
      <c r="O218" s="84"/>
      <c r="P218" s="84"/>
      <c r="Q218" s="84"/>
      <c r="R218" s="84"/>
      <c r="S218" s="84"/>
      <c r="T218" s="85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146</v>
      </c>
      <c r="AU218" s="17" t="s">
        <v>82</v>
      </c>
    </row>
    <row r="219" s="2" customFormat="1" ht="16.5" customHeight="1">
      <c r="A219" s="38"/>
      <c r="B219" s="39"/>
      <c r="C219" s="196" t="s">
        <v>347</v>
      </c>
      <c r="D219" s="196" t="s">
        <v>140</v>
      </c>
      <c r="E219" s="197" t="s">
        <v>348</v>
      </c>
      <c r="F219" s="198" t="s">
        <v>349</v>
      </c>
      <c r="G219" s="199" t="s">
        <v>143</v>
      </c>
      <c r="H219" s="200">
        <v>35.799999999999997</v>
      </c>
      <c r="I219" s="201"/>
      <c r="J219" s="202">
        <f>ROUND(I219*H219,2)</f>
        <v>0</v>
      </c>
      <c r="K219" s="198" t="s">
        <v>144</v>
      </c>
      <c r="L219" s="44"/>
      <c r="M219" s="203" t="s">
        <v>19</v>
      </c>
      <c r="N219" s="204" t="s">
        <v>45</v>
      </c>
      <c r="O219" s="84"/>
      <c r="P219" s="205">
        <f>O219*H219</f>
        <v>0</v>
      </c>
      <c r="Q219" s="205">
        <v>0.012420000000000001</v>
      </c>
      <c r="R219" s="205">
        <f>Q219*H219</f>
        <v>0.44463599999999998</v>
      </c>
      <c r="S219" s="205">
        <v>0</v>
      </c>
      <c r="T219" s="206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07" t="s">
        <v>145</v>
      </c>
      <c r="AT219" s="207" t="s">
        <v>140</v>
      </c>
      <c r="AU219" s="207" t="s">
        <v>82</v>
      </c>
      <c r="AY219" s="17" t="s">
        <v>139</v>
      </c>
      <c r="BE219" s="208">
        <f>IF(N219="základní",J219,0)</f>
        <v>0</v>
      </c>
      <c r="BF219" s="208">
        <f>IF(N219="snížená",J219,0)</f>
        <v>0</v>
      </c>
      <c r="BG219" s="208">
        <f>IF(N219="zákl. přenesená",J219,0)</f>
        <v>0</v>
      </c>
      <c r="BH219" s="208">
        <f>IF(N219="sníž. přenesená",J219,0)</f>
        <v>0</v>
      </c>
      <c r="BI219" s="208">
        <f>IF(N219="nulová",J219,0)</f>
        <v>0</v>
      </c>
      <c r="BJ219" s="17" t="s">
        <v>82</v>
      </c>
      <c r="BK219" s="208">
        <f>ROUND(I219*H219,2)</f>
        <v>0</v>
      </c>
      <c r="BL219" s="17" t="s">
        <v>145</v>
      </c>
      <c r="BM219" s="207" t="s">
        <v>350</v>
      </c>
    </row>
    <row r="220" s="2" customFormat="1">
      <c r="A220" s="38"/>
      <c r="B220" s="39"/>
      <c r="C220" s="40"/>
      <c r="D220" s="209" t="s">
        <v>146</v>
      </c>
      <c r="E220" s="40"/>
      <c r="F220" s="210" t="s">
        <v>349</v>
      </c>
      <c r="G220" s="40"/>
      <c r="H220" s="40"/>
      <c r="I220" s="211"/>
      <c r="J220" s="40"/>
      <c r="K220" s="40"/>
      <c r="L220" s="44"/>
      <c r="M220" s="212"/>
      <c r="N220" s="213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146</v>
      </c>
      <c r="AU220" s="17" t="s">
        <v>82</v>
      </c>
    </row>
    <row r="221" s="2" customFormat="1" ht="16.5" customHeight="1">
      <c r="A221" s="38"/>
      <c r="B221" s="39"/>
      <c r="C221" s="196" t="s">
        <v>243</v>
      </c>
      <c r="D221" s="196" t="s">
        <v>140</v>
      </c>
      <c r="E221" s="197" t="s">
        <v>351</v>
      </c>
      <c r="F221" s="198" t="s">
        <v>352</v>
      </c>
      <c r="G221" s="199" t="s">
        <v>143</v>
      </c>
      <c r="H221" s="200">
        <v>57</v>
      </c>
      <c r="I221" s="201"/>
      <c r="J221" s="202">
        <f>ROUND(I221*H221,2)</f>
        <v>0</v>
      </c>
      <c r="K221" s="198" t="s">
        <v>144</v>
      </c>
      <c r="L221" s="44"/>
      <c r="M221" s="203" t="s">
        <v>19</v>
      </c>
      <c r="N221" s="204" t="s">
        <v>45</v>
      </c>
      <c r="O221" s="84"/>
      <c r="P221" s="205">
        <f>O221*H221</f>
        <v>0</v>
      </c>
      <c r="Q221" s="205">
        <v>0.0094199999999999996</v>
      </c>
      <c r="R221" s="205">
        <f>Q221*H221</f>
        <v>0.53693999999999997</v>
      </c>
      <c r="S221" s="205">
        <v>0</v>
      </c>
      <c r="T221" s="206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07" t="s">
        <v>145</v>
      </c>
      <c r="AT221" s="207" t="s">
        <v>140</v>
      </c>
      <c r="AU221" s="207" t="s">
        <v>82</v>
      </c>
      <c r="AY221" s="17" t="s">
        <v>139</v>
      </c>
      <c r="BE221" s="208">
        <f>IF(N221="základní",J221,0)</f>
        <v>0</v>
      </c>
      <c r="BF221" s="208">
        <f>IF(N221="snížená",J221,0)</f>
        <v>0</v>
      </c>
      <c r="BG221" s="208">
        <f>IF(N221="zákl. přenesená",J221,0)</f>
        <v>0</v>
      </c>
      <c r="BH221" s="208">
        <f>IF(N221="sníž. přenesená",J221,0)</f>
        <v>0</v>
      </c>
      <c r="BI221" s="208">
        <f>IF(N221="nulová",J221,0)</f>
        <v>0</v>
      </c>
      <c r="BJ221" s="17" t="s">
        <v>82</v>
      </c>
      <c r="BK221" s="208">
        <f>ROUND(I221*H221,2)</f>
        <v>0</v>
      </c>
      <c r="BL221" s="17" t="s">
        <v>145</v>
      </c>
      <c r="BM221" s="207" t="s">
        <v>353</v>
      </c>
    </row>
    <row r="222" s="2" customFormat="1">
      <c r="A222" s="38"/>
      <c r="B222" s="39"/>
      <c r="C222" s="40"/>
      <c r="D222" s="209" t="s">
        <v>146</v>
      </c>
      <c r="E222" s="40"/>
      <c r="F222" s="210" t="s">
        <v>352</v>
      </c>
      <c r="G222" s="40"/>
      <c r="H222" s="40"/>
      <c r="I222" s="211"/>
      <c r="J222" s="40"/>
      <c r="K222" s="40"/>
      <c r="L222" s="44"/>
      <c r="M222" s="212"/>
      <c r="N222" s="213"/>
      <c r="O222" s="84"/>
      <c r="P222" s="84"/>
      <c r="Q222" s="84"/>
      <c r="R222" s="84"/>
      <c r="S222" s="84"/>
      <c r="T222" s="85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146</v>
      </c>
      <c r="AU222" s="17" t="s">
        <v>82</v>
      </c>
    </row>
    <row r="223" s="2" customFormat="1" ht="16.5" customHeight="1">
      <c r="A223" s="38"/>
      <c r="B223" s="39"/>
      <c r="C223" s="196" t="s">
        <v>354</v>
      </c>
      <c r="D223" s="196" t="s">
        <v>140</v>
      </c>
      <c r="E223" s="197" t="s">
        <v>355</v>
      </c>
      <c r="F223" s="198" t="s">
        <v>356</v>
      </c>
      <c r="G223" s="199" t="s">
        <v>255</v>
      </c>
      <c r="H223" s="200">
        <v>20</v>
      </c>
      <c r="I223" s="201"/>
      <c r="J223" s="202">
        <f>ROUND(I223*H223,2)</f>
        <v>0</v>
      </c>
      <c r="K223" s="198" t="s">
        <v>144</v>
      </c>
      <c r="L223" s="44"/>
      <c r="M223" s="203" t="s">
        <v>19</v>
      </c>
      <c r="N223" s="204" t="s">
        <v>45</v>
      </c>
      <c r="O223" s="84"/>
      <c r="P223" s="205">
        <f>O223*H223</f>
        <v>0</v>
      </c>
      <c r="Q223" s="205">
        <v>0.16502</v>
      </c>
      <c r="R223" s="205">
        <f>Q223*H223</f>
        <v>3.3003999999999998</v>
      </c>
      <c r="S223" s="205">
        <v>0</v>
      </c>
      <c r="T223" s="206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07" t="s">
        <v>145</v>
      </c>
      <c r="AT223" s="207" t="s">
        <v>140</v>
      </c>
      <c r="AU223" s="207" t="s">
        <v>82</v>
      </c>
      <c r="AY223" s="17" t="s">
        <v>139</v>
      </c>
      <c r="BE223" s="208">
        <f>IF(N223="základní",J223,0)</f>
        <v>0</v>
      </c>
      <c r="BF223" s="208">
        <f>IF(N223="snížená",J223,0)</f>
        <v>0</v>
      </c>
      <c r="BG223" s="208">
        <f>IF(N223="zákl. přenesená",J223,0)</f>
        <v>0</v>
      </c>
      <c r="BH223" s="208">
        <f>IF(N223="sníž. přenesená",J223,0)</f>
        <v>0</v>
      </c>
      <c r="BI223" s="208">
        <f>IF(N223="nulová",J223,0)</f>
        <v>0</v>
      </c>
      <c r="BJ223" s="17" t="s">
        <v>82</v>
      </c>
      <c r="BK223" s="208">
        <f>ROUND(I223*H223,2)</f>
        <v>0</v>
      </c>
      <c r="BL223" s="17" t="s">
        <v>145</v>
      </c>
      <c r="BM223" s="207" t="s">
        <v>357</v>
      </c>
    </row>
    <row r="224" s="2" customFormat="1">
      <c r="A224" s="38"/>
      <c r="B224" s="39"/>
      <c r="C224" s="40"/>
      <c r="D224" s="209" t="s">
        <v>146</v>
      </c>
      <c r="E224" s="40"/>
      <c r="F224" s="210" t="s">
        <v>356</v>
      </c>
      <c r="G224" s="40"/>
      <c r="H224" s="40"/>
      <c r="I224" s="211"/>
      <c r="J224" s="40"/>
      <c r="K224" s="40"/>
      <c r="L224" s="44"/>
      <c r="M224" s="212"/>
      <c r="N224" s="213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146</v>
      </c>
      <c r="AU224" s="17" t="s">
        <v>82</v>
      </c>
    </row>
    <row r="225" s="2" customFormat="1" ht="16.5" customHeight="1">
      <c r="A225" s="38"/>
      <c r="B225" s="39"/>
      <c r="C225" s="196" t="s">
        <v>247</v>
      </c>
      <c r="D225" s="196" t="s">
        <v>140</v>
      </c>
      <c r="E225" s="197" t="s">
        <v>358</v>
      </c>
      <c r="F225" s="198" t="s">
        <v>359</v>
      </c>
      <c r="G225" s="199" t="s">
        <v>167</v>
      </c>
      <c r="H225" s="200">
        <v>0.20000000000000001</v>
      </c>
      <c r="I225" s="201"/>
      <c r="J225" s="202">
        <f>ROUND(I225*H225,2)</f>
        <v>0</v>
      </c>
      <c r="K225" s="198" t="s">
        <v>144</v>
      </c>
      <c r="L225" s="44"/>
      <c r="M225" s="203" t="s">
        <v>19</v>
      </c>
      <c r="N225" s="204" t="s">
        <v>45</v>
      </c>
      <c r="O225" s="84"/>
      <c r="P225" s="205">
        <f>O225*H225</f>
        <v>0</v>
      </c>
      <c r="Q225" s="205">
        <v>2.5249999999999999</v>
      </c>
      <c r="R225" s="205">
        <f>Q225*H225</f>
        <v>0.505</v>
      </c>
      <c r="S225" s="205">
        <v>0</v>
      </c>
      <c r="T225" s="206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07" t="s">
        <v>145</v>
      </c>
      <c r="AT225" s="207" t="s">
        <v>140</v>
      </c>
      <c r="AU225" s="207" t="s">
        <v>82</v>
      </c>
      <c r="AY225" s="17" t="s">
        <v>139</v>
      </c>
      <c r="BE225" s="208">
        <f>IF(N225="základní",J225,0)</f>
        <v>0</v>
      </c>
      <c r="BF225" s="208">
        <f>IF(N225="snížená",J225,0)</f>
        <v>0</v>
      </c>
      <c r="BG225" s="208">
        <f>IF(N225="zákl. přenesená",J225,0)</f>
        <v>0</v>
      </c>
      <c r="BH225" s="208">
        <f>IF(N225="sníž. přenesená",J225,0)</f>
        <v>0</v>
      </c>
      <c r="BI225" s="208">
        <f>IF(N225="nulová",J225,0)</f>
        <v>0</v>
      </c>
      <c r="BJ225" s="17" t="s">
        <v>82</v>
      </c>
      <c r="BK225" s="208">
        <f>ROUND(I225*H225,2)</f>
        <v>0</v>
      </c>
      <c r="BL225" s="17" t="s">
        <v>145</v>
      </c>
      <c r="BM225" s="207" t="s">
        <v>360</v>
      </c>
    </row>
    <row r="226" s="2" customFormat="1">
      <c r="A226" s="38"/>
      <c r="B226" s="39"/>
      <c r="C226" s="40"/>
      <c r="D226" s="209" t="s">
        <v>146</v>
      </c>
      <c r="E226" s="40"/>
      <c r="F226" s="210" t="s">
        <v>359</v>
      </c>
      <c r="G226" s="40"/>
      <c r="H226" s="40"/>
      <c r="I226" s="211"/>
      <c r="J226" s="40"/>
      <c r="K226" s="40"/>
      <c r="L226" s="44"/>
      <c r="M226" s="212"/>
      <c r="N226" s="213"/>
      <c r="O226" s="84"/>
      <c r="P226" s="84"/>
      <c r="Q226" s="84"/>
      <c r="R226" s="84"/>
      <c r="S226" s="84"/>
      <c r="T226" s="85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146</v>
      </c>
      <c r="AU226" s="17" t="s">
        <v>82</v>
      </c>
    </row>
    <row r="227" s="11" customFormat="1" ht="25.92" customHeight="1">
      <c r="A227" s="11"/>
      <c r="B227" s="182"/>
      <c r="C227" s="183"/>
      <c r="D227" s="184" t="s">
        <v>73</v>
      </c>
      <c r="E227" s="185" t="s">
        <v>361</v>
      </c>
      <c r="F227" s="185" t="s">
        <v>362</v>
      </c>
      <c r="G227" s="183"/>
      <c r="H227" s="183"/>
      <c r="I227" s="186"/>
      <c r="J227" s="187">
        <f>BK227</f>
        <v>0</v>
      </c>
      <c r="K227" s="183"/>
      <c r="L227" s="188"/>
      <c r="M227" s="189"/>
      <c r="N227" s="190"/>
      <c r="O227" s="190"/>
      <c r="P227" s="191">
        <f>SUM(P228:P229)</f>
        <v>0</v>
      </c>
      <c r="Q227" s="190"/>
      <c r="R227" s="191">
        <f>SUM(R228:R229)</f>
        <v>0.000861</v>
      </c>
      <c r="S227" s="190"/>
      <c r="T227" s="192">
        <f>SUM(T228:T229)</f>
        <v>0</v>
      </c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R227" s="193" t="s">
        <v>82</v>
      </c>
      <c r="AT227" s="194" t="s">
        <v>73</v>
      </c>
      <c r="AU227" s="194" t="s">
        <v>74</v>
      </c>
      <c r="AY227" s="193" t="s">
        <v>139</v>
      </c>
      <c r="BK227" s="195">
        <f>SUM(BK228:BK229)</f>
        <v>0</v>
      </c>
    </row>
    <row r="228" s="2" customFormat="1" ht="16.5" customHeight="1">
      <c r="A228" s="38"/>
      <c r="B228" s="39"/>
      <c r="C228" s="196" t="s">
        <v>363</v>
      </c>
      <c r="D228" s="196" t="s">
        <v>140</v>
      </c>
      <c r="E228" s="197" t="s">
        <v>364</v>
      </c>
      <c r="F228" s="198" t="s">
        <v>365</v>
      </c>
      <c r="G228" s="199" t="s">
        <v>152</v>
      </c>
      <c r="H228" s="200">
        <v>0.29999999999999999</v>
      </c>
      <c r="I228" s="201"/>
      <c r="J228" s="202">
        <f>ROUND(I228*H228,2)</f>
        <v>0</v>
      </c>
      <c r="K228" s="198" t="s">
        <v>144</v>
      </c>
      <c r="L228" s="44"/>
      <c r="M228" s="203" t="s">
        <v>19</v>
      </c>
      <c r="N228" s="204" t="s">
        <v>45</v>
      </c>
      <c r="O228" s="84"/>
      <c r="P228" s="205">
        <f>O228*H228</f>
        <v>0</v>
      </c>
      <c r="Q228" s="205">
        <v>0.0028700000000000002</v>
      </c>
      <c r="R228" s="205">
        <f>Q228*H228</f>
        <v>0.000861</v>
      </c>
      <c r="S228" s="205">
        <v>0</v>
      </c>
      <c r="T228" s="206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07" t="s">
        <v>145</v>
      </c>
      <c r="AT228" s="207" t="s">
        <v>140</v>
      </c>
      <c r="AU228" s="207" t="s">
        <v>82</v>
      </c>
      <c r="AY228" s="17" t="s">
        <v>139</v>
      </c>
      <c r="BE228" s="208">
        <f>IF(N228="základní",J228,0)</f>
        <v>0</v>
      </c>
      <c r="BF228" s="208">
        <f>IF(N228="snížená",J228,0)</f>
        <v>0</v>
      </c>
      <c r="BG228" s="208">
        <f>IF(N228="zákl. přenesená",J228,0)</f>
        <v>0</v>
      </c>
      <c r="BH228" s="208">
        <f>IF(N228="sníž. přenesená",J228,0)</f>
        <v>0</v>
      </c>
      <c r="BI228" s="208">
        <f>IF(N228="nulová",J228,0)</f>
        <v>0</v>
      </c>
      <c r="BJ228" s="17" t="s">
        <v>82</v>
      </c>
      <c r="BK228" s="208">
        <f>ROUND(I228*H228,2)</f>
        <v>0</v>
      </c>
      <c r="BL228" s="17" t="s">
        <v>145</v>
      </c>
      <c r="BM228" s="207" t="s">
        <v>366</v>
      </c>
    </row>
    <row r="229" s="2" customFormat="1">
      <c r="A229" s="38"/>
      <c r="B229" s="39"/>
      <c r="C229" s="40"/>
      <c r="D229" s="209" t="s">
        <v>146</v>
      </c>
      <c r="E229" s="40"/>
      <c r="F229" s="210" t="s">
        <v>365</v>
      </c>
      <c r="G229" s="40"/>
      <c r="H229" s="40"/>
      <c r="I229" s="211"/>
      <c r="J229" s="40"/>
      <c r="K229" s="40"/>
      <c r="L229" s="44"/>
      <c r="M229" s="212"/>
      <c r="N229" s="213"/>
      <c r="O229" s="84"/>
      <c r="P229" s="84"/>
      <c r="Q229" s="84"/>
      <c r="R229" s="84"/>
      <c r="S229" s="84"/>
      <c r="T229" s="85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146</v>
      </c>
      <c r="AU229" s="17" t="s">
        <v>82</v>
      </c>
    </row>
    <row r="230" s="11" customFormat="1" ht="25.92" customHeight="1">
      <c r="A230" s="11"/>
      <c r="B230" s="182"/>
      <c r="C230" s="183"/>
      <c r="D230" s="184" t="s">
        <v>73</v>
      </c>
      <c r="E230" s="185" t="s">
        <v>367</v>
      </c>
      <c r="F230" s="185" t="s">
        <v>368</v>
      </c>
      <c r="G230" s="183"/>
      <c r="H230" s="183"/>
      <c r="I230" s="186"/>
      <c r="J230" s="187">
        <f>BK230</f>
        <v>0</v>
      </c>
      <c r="K230" s="183"/>
      <c r="L230" s="188"/>
      <c r="M230" s="189"/>
      <c r="N230" s="190"/>
      <c r="O230" s="190"/>
      <c r="P230" s="191">
        <f>SUM(P231:P234)</f>
        <v>0</v>
      </c>
      <c r="Q230" s="190"/>
      <c r="R230" s="191">
        <f>SUM(R231:R234)</f>
        <v>0</v>
      </c>
      <c r="S230" s="190"/>
      <c r="T230" s="192">
        <f>SUM(T231:T234)</f>
        <v>0</v>
      </c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R230" s="193" t="s">
        <v>82</v>
      </c>
      <c r="AT230" s="194" t="s">
        <v>73</v>
      </c>
      <c r="AU230" s="194" t="s">
        <v>74</v>
      </c>
      <c r="AY230" s="193" t="s">
        <v>139</v>
      </c>
      <c r="BK230" s="195">
        <f>SUM(BK231:BK234)</f>
        <v>0</v>
      </c>
    </row>
    <row r="231" s="2" customFormat="1" ht="16.5" customHeight="1">
      <c r="A231" s="38"/>
      <c r="B231" s="39"/>
      <c r="C231" s="196" t="s">
        <v>251</v>
      </c>
      <c r="D231" s="196" t="s">
        <v>140</v>
      </c>
      <c r="E231" s="197" t="s">
        <v>369</v>
      </c>
      <c r="F231" s="198" t="s">
        <v>370</v>
      </c>
      <c r="G231" s="199" t="s">
        <v>242</v>
      </c>
      <c r="H231" s="200">
        <v>581.101</v>
      </c>
      <c r="I231" s="201"/>
      <c r="J231" s="202">
        <f>ROUND(I231*H231,2)</f>
        <v>0</v>
      </c>
      <c r="K231" s="198" t="s">
        <v>144</v>
      </c>
      <c r="L231" s="44"/>
      <c r="M231" s="203" t="s">
        <v>19</v>
      </c>
      <c r="N231" s="204" t="s">
        <v>45</v>
      </c>
      <c r="O231" s="84"/>
      <c r="P231" s="205">
        <f>O231*H231</f>
        <v>0</v>
      </c>
      <c r="Q231" s="205">
        <v>0</v>
      </c>
      <c r="R231" s="205">
        <f>Q231*H231</f>
        <v>0</v>
      </c>
      <c r="S231" s="205">
        <v>0</v>
      </c>
      <c r="T231" s="206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07" t="s">
        <v>145</v>
      </c>
      <c r="AT231" s="207" t="s">
        <v>140</v>
      </c>
      <c r="AU231" s="207" t="s">
        <v>82</v>
      </c>
      <c r="AY231" s="17" t="s">
        <v>139</v>
      </c>
      <c r="BE231" s="208">
        <f>IF(N231="základní",J231,0)</f>
        <v>0</v>
      </c>
      <c r="BF231" s="208">
        <f>IF(N231="snížená",J231,0)</f>
        <v>0</v>
      </c>
      <c r="BG231" s="208">
        <f>IF(N231="zákl. přenesená",J231,0)</f>
        <v>0</v>
      </c>
      <c r="BH231" s="208">
        <f>IF(N231="sníž. přenesená",J231,0)</f>
        <v>0</v>
      </c>
      <c r="BI231" s="208">
        <f>IF(N231="nulová",J231,0)</f>
        <v>0</v>
      </c>
      <c r="BJ231" s="17" t="s">
        <v>82</v>
      </c>
      <c r="BK231" s="208">
        <f>ROUND(I231*H231,2)</f>
        <v>0</v>
      </c>
      <c r="BL231" s="17" t="s">
        <v>145</v>
      </c>
      <c r="BM231" s="207" t="s">
        <v>371</v>
      </c>
    </row>
    <row r="232" s="2" customFormat="1">
      <c r="A232" s="38"/>
      <c r="B232" s="39"/>
      <c r="C232" s="40"/>
      <c r="D232" s="209" t="s">
        <v>146</v>
      </c>
      <c r="E232" s="40"/>
      <c r="F232" s="210" t="s">
        <v>370</v>
      </c>
      <c r="G232" s="40"/>
      <c r="H232" s="40"/>
      <c r="I232" s="211"/>
      <c r="J232" s="40"/>
      <c r="K232" s="40"/>
      <c r="L232" s="44"/>
      <c r="M232" s="212"/>
      <c r="N232" s="213"/>
      <c r="O232" s="84"/>
      <c r="P232" s="84"/>
      <c r="Q232" s="84"/>
      <c r="R232" s="84"/>
      <c r="S232" s="84"/>
      <c r="T232" s="85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146</v>
      </c>
      <c r="AU232" s="17" t="s">
        <v>82</v>
      </c>
    </row>
    <row r="233" s="2" customFormat="1" ht="16.5" customHeight="1">
      <c r="A233" s="38"/>
      <c r="B233" s="39"/>
      <c r="C233" s="196" t="s">
        <v>267</v>
      </c>
      <c r="D233" s="196" t="s">
        <v>140</v>
      </c>
      <c r="E233" s="197" t="s">
        <v>372</v>
      </c>
      <c r="F233" s="198" t="s">
        <v>373</v>
      </c>
      <c r="G233" s="199" t="s">
        <v>242</v>
      </c>
      <c r="H233" s="200">
        <v>581.101</v>
      </c>
      <c r="I233" s="201"/>
      <c r="J233" s="202">
        <f>ROUND(I233*H233,2)</f>
        <v>0</v>
      </c>
      <c r="K233" s="198" t="s">
        <v>144</v>
      </c>
      <c r="L233" s="44"/>
      <c r="M233" s="203" t="s">
        <v>19</v>
      </c>
      <c r="N233" s="204" t="s">
        <v>45</v>
      </c>
      <c r="O233" s="84"/>
      <c r="P233" s="205">
        <f>O233*H233</f>
        <v>0</v>
      </c>
      <c r="Q233" s="205">
        <v>0</v>
      </c>
      <c r="R233" s="205">
        <f>Q233*H233</f>
        <v>0</v>
      </c>
      <c r="S233" s="205">
        <v>0</v>
      </c>
      <c r="T233" s="206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07" t="s">
        <v>145</v>
      </c>
      <c r="AT233" s="207" t="s">
        <v>140</v>
      </c>
      <c r="AU233" s="207" t="s">
        <v>82</v>
      </c>
      <c r="AY233" s="17" t="s">
        <v>139</v>
      </c>
      <c r="BE233" s="208">
        <f>IF(N233="základní",J233,0)</f>
        <v>0</v>
      </c>
      <c r="BF233" s="208">
        <f>IF(N233="snížená",J233,0)</f>
        <v>0</v>
      </c>
      <c r="BG233" s="208">
        <f>IF(N233="zákl. přenesená",J233,0)</f>
        <v>0</v>
      </c>
      <c r="BH233" s="208">
        <f>IF(N233="sníž. přenesená",J233,0)</f>
        <v>0</v>
      </c>
      <c r="BI233" s="208">
        <f>IF(N233="nulová",J233,0)</f>
        <v>0</v>
      </c>
      <c r="BJ233" s="17" t="s">
        <v>82</v>
      </c>
      <c r="BK233" s="208">
        <f>ROUND(I233*H233,2)</f>
        <v>0</v>
      </c>
      <c r="BL233" s="17" t="s">
        <v>145</v>
      </c>
      <c r="BM233" s="207" t="s">
        <v>374</v>
      </c>
    </row>
    <row r="234" s="2" customFormat="1">
      <c r="A234" s="38"/>
      <c r="B234" s="39"/>
      <c r="C234" s="40"/>
      <c r="D234" s="209" t="s">
        <v>146</v>
      </c>
      <c r="E234" s="40"/>
      <c r="F234" s="210" t="s">
        <v>373</v>
      </c>
      <c r="G234" s="40"/>
      <c r="H234" s="40"/>
      <c r="I234" s="211"/>
      <c r="J234" s="40"/>
      <c r="K234" s="40"/>
      <c r="L234" s="44"/>
      <c r="M234" s="212"/>
      <c r="N234" s="213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146</v>
      </c>
      <c r="AU234" s="17" t="s">
        <v>82</v>
      </c>
    </row>
    <row r="235" s="11" customFormat="1" ht="25.92" customHeight="1">
      <c r="A235" s="11"/>
      <c r="B235" s="182"/>
      <c r="C235" s="183"/>
      <c r="D235" s="184" t="s">
        <v>73</v>
      </c>
      <c r="E235" s="185" t="s">
        <v>375</v>
      </c>
      <c r="F235" s="185" t="s">
        <v>376</v>
      </c>
      <c r="G235" s="183"/>
      <c r="H235" s="183"/>
      <c r="I235" s="186"/>
      <c r="J235" s="187">
        <f>BK235</f>
        <v>0</v>
      </c>
      <c r="K235" s="183"/>
      <c r="L235" s="188"/>
      <c r="M235" s="189"/>
      <c r="N235" s="190"/>
      <c r="O235" s="190"/>
      <c r="P235" s="191">
        <f>SUM(P236:P319)</f>
        <v>0</v>
      </c>
      <c r="Q235" s="190"/>
      <c r="R235" s="191">
        <f>SUM(R236:R319)</f>
        <v>85.033090000000001</v>
      </c>
      <c r="S235" s="190"/>
      <c r="T235" s="192">
        <f>SUM(T236:T319)</f>
        <v>0</v>
      </c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R235" s="193" t="s">
        <v>82</v>
      </c>
      <c r="AT235" s="194" t="s">
        <v>73</v>
      </c>
      <c r="AU235" s="194" t="s">
        <v>74</v>
      </c>
      <c r="AY235" s="193" t="s">
        <v>139</v>
      </c>
      <c r="BK235" s="195">
        <f>SUM(BK236:BK319)</f>
        <v>0</v>
      </c>
    </row>
    <row r="236" s="2" customFormat="1" ht="16.5" customHeight="1">
      <c r="A236" s="38"/>
      <c r="B236" s="39"/>
      <c r="C236" s="196" t="s">
        <v>256</v>
      </c>
      <c r="D236" s="196" t="s">
        <v>140</v>
      </c>
      <c r="E236" s="197" t="s">
        <v>377</v>
      </c>
      <c r="F236" s="198" t="s">
        <v>378</v>
      </c>
      <c r="G236" s="199" t="s">
        <v>379</v>
      </c>
      <c r="H236" s="200">
        <v>28.5</v>
      </c>
      <c r="I236" s="201"/>
      <c r="J236" s="202">
        <f>ROUND(I236*H236,2)</f>
        <v>0</v>
      </c>
      <c r="K236" s="198" t="s">
        <v>144</v>
      </c>
      <c r="L236" s="44"/>
      <c r="M236" s="203" t="s">
        <v>19</v>
      </c>
      <c r="N236" s="204" t="s">
        <v>45</v>
      </c>
      <c r="O236" s="84"/>
      <c r="P236" s="205">
        <f>O236*H236</f>
        <v>0</v>
      </c>
      <c r="Q236" s="205">
        <v>0.001</v>
      </c>
      <c r="R236" s="205">
        <f>Q236*H236</f>
        <v>0.028500000000000001</v>
      </c>
      <c r="S236" s="205">
        <v>0</v>
      </c>
      <c r="T236" s="206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07" t="s">
        <v>145</v>
      </c>
      <c r="AT236" s="207" t="s">
        <v>140</v>
      </c>
      <c r="AU236" s="207" t="s">
        <v>82</v>
      </c>
      <c r="AY236" s="17" t="s">
        <v>139</v>
      </c>
      <c r="BE236" s="208">
        <f>IF(N236="základní",J236,0)</f>
        <v>0</v>
      </c>
      <c r="BF236" s="208">
        <f>IF(N236="snížená",J236,0)</f>
        <v>0</v>
      </c>
      <c r="BG236" s="208">
        <f>IF(N236="zákl. přenesená",J236,0)</f>
        <v>0</v>
      </c>
      <c r="BH236" s="208">
        <f>IF(N236="sníž. přenesená",J236,0)</f>
        <v>0</v>
      </c>
      <c r="BI236" s="208">
        <f>IF(N236="nulová",J236,0)</f>
        <v>0</v>
      </c>
      <c r="BJ236" s="17" t="s">
        <v>82</v>
      </c>
      <c r="BK236" s="208">
        <f>ROUND(I236*H236,2)</f>
        <v>0</v>
      </c>
      <c r="BL236" s="17" t="s">
        <v>145</v>
      </c>
      <c r="BM236" s="207" t="s">
        <v>380</v>
      </c>
    </row>
    <row r="237" s="2" customFormat="1">
      <c r="A237" s="38"/>
      <c r="B237" s="39"/>
      <c r="C237" s="40"/>
      <c r="D237" s="209" t="s">
        <v>146</v>
      </c>
      <c r="E237" s="40"/>
      <c r="F237" s="210" t="s">
        <v>378</v>
      </c>
      <c r="G237" s="40"/>
      <c r="H237" s="40"/>
      <c r="I237" s="211"/>
      <c r="J237" s="40"/>
      <c r="K237" s="40"/>
      <c r="L237" s="44"/>
      <c r="M237" s="212"/>
      <c r="N237" s="213"/>
      <c r="O237" s="84"/>
      <c r="P237" s="84"/>
      <c r="Q237" s="84"/>
      <c r="R237" s="84"/>
      <c r="S237" s="84"/>
      <c r="T237" s="85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146</v>
      </c>
      <c r="AU237" s="17" t="s">
        <v>82</v>
      </c>
    </row>
    <row r="238" s="2" customFormat="1" ht="16.5" customHeight="1">
      <c r="A238" s="38"/>
      <c r="B238" s="39"/>
      <c r="C238" s="196" t="s">
        <v>381</v>
      </c>
      <c r="D238" s="196" t="s">
        <v>140</v>
      </c>
      <c r="E238" s="197" t="s">
        <v>382</v>
      </c>
      <c r="F238" s="198" t="s">
        <v>383</v>
      </c>
      <c r="G238" s="199" t="s">
        <v>152</v>
      </c>
      <c r="H238" s="200">
        <v>365</v>
      </c>
      <c r="I238" s="201"/>
      <c r="J238" s="202">
        <f>ROUND(I238*H238,2)</f>
        <v>0</v>
      </c>
      <c r="K238" s="198" t="s">
        <v>144</v>
      </c>
      <c r="L238" s="44"/>
      <c r="M238" s="203" t="s">
        <v>19</v>
      </c>
      <c r="N238" s="204" t="s">
        <v>45</v>
      </c>
      <c r="O238" s="84"/>
      <c r="P238" s="205">
        <f>O238*H238</f>
        <v>0</v>
      </c>
      <c r="Q238" s="205">
        <v>0</v>
      </c>
      <c r="R238" s="205">
        <f>Q238*H238</f>
        <v>0</v>
      </c>
      <c r="S238" s="205">
        <v>0</v>
      </c>
      <c r="T238" s="206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07" t="s">
        <v>145</v>
      </c>
      <c r="AT238" s="207" t="s">
        <v>140</v>
      </c>
      <c r="AU238" s="207" t="s">
        <v>82</v>
      </c>
      <c r="AY238" s="17" t="s">
        <v>139</v>
      </c>
      <c r="BE238" s="208">
        <f>IF(N238="základní",J238,0)</f>
        <v>0</v>
      </c>
      <c r="BF238" s="208">
        <f>IF(N238="snížená",J238,0)</f>
        <v>0</v>
      </c>
      <c r="BG238" s="208">
        <f>IF(N238="zákl. přenesená",J238,0)</f>
        <v>0</v>
      </c>
      <c r="BH238" s="208">
        <f>IF(N238="sníž. přenesená",J238,0)</f>
        <v>0</v>
      </c>
      <c r="BI238" s="208">
        <f>IF(N238="nulová",J238,0)</f>
        <v>0</v>
      </c>
      <c r="BJ238" s="17" t="s">
        <v>82</v>
      </c>
      <c r="BK238" s="208">
        <f>ROUND(I238*H238,2)</f>
        <v>0</v>
      </c>
      <c r="BL238" s="17" t="s">
        <v>145</v>
      </c>
      <c r="BM238" s="207" t="s">
        <v>384</v>
      </c>
    </row>
    <row r="239" s="2" customFormat="1">
      <c r="A239" s="38"/>
      <c r="B239" s="39"/>
      <c r="C239" s="40"/>
      <c r="D239" s="209" t="s">
        <v>146</v>
      </c>
      <c r="E239" s="40"/>
      <c r="F239" s="210" t="s">
        <v>383</v>
      </c>
      <c r="G239" s="40"/>
      <c r="H239" s="40"/>
      <c r="I239" s="211"/>
      <c r="J239" s="40"/>
      <c r="K239" s="40"/>
      <c r="L239" s="44"/>
      <c r="M239" s="212"/>
      <c r="N239" s="213"/>
      <c r="O239" s="84"/>
      <c r="P239" s="84"/>
      <c r="Q239" s="84"/>
      <c r="R239" s="84"/>
      <c r="S239" s="84"/>
      <c r="T239" s="85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146</v>
      </c>
      <c r="AU239" s="17" t="s">
        <v>82</v>
      </c>
    </row>
    <row r="240" s="2" customFormat="1" ht="16.5" customHeight="1">
      <c r="A240" s="38"/>
      <c r="B240" s="39"/>
      <c r="C240" s="196" t="s">
        <v>262</v>
      </c>
      <c r="D240" s="196" t="s">
        <v>140</v>
      </c>
      <c r="E240" s="197" t="s">
        <v>385</v>
      </c>
      <c r="F240" s="198" t="s">
        <v>386</v>
      </c>
      <c r="G240" s="199" t="s">
        <v>255</v>
      </c>
      <c r="H240" s="200">
        <v>3</v>
      </c>
      <c r="I240" s="201"/>
      <c r="J240" s="202">
        <f>ROUND(I240*H240,2)</f>
        <v>0</v>
      </c>
      <c r="K240" s="198" t="s">
        <v>144</v>
      </c>
      <c r="L240" s="44"/>
      <c r="M240" s="203" t="s">
        <v>19</v>
      </c>
      <c r="N240" s="204" t="s">
        <v>45</v>
      </c>
      <c r="O240" s="84"/>
      <c r="P240" s="205">
        <f>O240*H240</f>
        <v>0</v>
      </c>
      <c r="Q240" s="205">
        <v>0.0044999999999999997</v>
      </c>
      <c r="R240" s="205">
        <f>Q240*H240</f>
        <v>0.013499999999999998</v>
      </c>
      <c r="S240" s="205">
        <v>0</v>
      </c>
      <c r="T240" s="206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07" t="s">
        <v>145</v>
      </c>
      <c r="AT240" s="207" t="s">
        <v>140</v>
      </c>
      <c r="AU240" s="207" t="s">
        <v>82</v>
      </c>
      <c r="AY240" s="17" t="s">
        <v>139</v>
      </c>
      <c r="BE240" s="208">
        <f>IF(N240="základní",J240,0)</f>
        <v>0</v>
      </c>
      <c r="BF240" s="208">
        <f>IF(N240="snížená",J240,0)</f>
        <v>0</v>
      </c>
      <c r="BG240" s="208">
        <f>IF(N240="zákl. přenesená",J240,0)</f>
        <v>0</v>
      </c>
      <c r="BH240" s="208">
        <f>IF(N240="sníž. přenesená",J240,0)</f>
        <v>0</v>
      </c>
      <c r="BI240" s="208">
        <f>IF(N240="nulová",J240,0)</f>
        <v>0</v>
      </c>
      <c r="BJ240" s="17" t="s">
        <v>82</v>
      </c>
      <c r="BK240" s="208">
        <f>ROUND(I240*H240,2)</f>
        <v>0</v>
      </c>
      <c r="BL240" s="17" t="s">
        <v>145</v>
      </c>
      <c r="BM240" s="207" t="s">
        <v>387</v>
      </c>
    </row>
    <row r="241" s="2" customFormat="1">
      <c r="A241" s="38"/>
      <c r="B241" s="39"/>
      <c r="C241" s="40"/>
      <c r="D241" s="209" t="s">
        <v>146</v>
      </c>
      <c r="E241" s="40"/>
      <c r="F241" s="210" t="s">
        <v>386</v>
      </c>
      <c r="G241" s="40"/>
      <c r="H241" s="40"/>
      <c r="I241" s="211"/>
      <c r="J241" s="40"/>
      <c r="K241" s="40"/>
      <c r="L241" s="44"/>
      <c r="M241" s="212"/>
      <c r="N241" s="213"/>
      <c r="O241" s="84"/>
      <c r="P241" s="84"/>
      <c r="Q241" s="84"/>
      <c r="R241" s="84"/>
      <c r="S241" s="84"/>
      <c r="T241" s="85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146</v>
      </c>
      <c r="AU241" s="17" t="s">
        <v>82</v>
      </c>
    </row>
    <row r="242" s="2" customFormat="1" ht="16.5" customHeight="1">
      <c r="A242" s="38"/>
      <c r="B242" s="39"/>
      <c r="C242" s="196" t="s">
        <v>388</v>
      </c>
      <c r="D242" s="196" t="s">
        <v>140</v>
      </c>
      <c r="E242" s="197" t="s">
        <v>389</v>
      </c>
      <c r="F242" s="198" t="s">
        <v>390</v>
      </c>
      <c r="G242" s="199" t="s">
        <v>255</v>
      </c>
      <c r="H242" s="200">
        <v>61</v>
      </c>
      <c r="I242" s="201"/>
      <c r="J242" s="202">
        <f>ROUND(I242*H242,2)</f>
        <v>0</v>
      </c>
      <c r="K242" s="198" t="s">
        <v>144</v>
      </c>
      <c r="L242" s="44"/>
      <c r="M242" s="203" t="s">
        <v>19</v>
      </c>
      <c r="N242" s="204" t="s">
        <v>45</v>
      </c>
      <c r="O242" s="84"/>
      <c r="P242" s="205">
        <f>O242*H242</f>
        <v>0</v>
      </c>
      <c r="Q242" s="205">
        <v>0</v>
      </c>
      <c r="R242" s="205">
        <f>Q242*H242</f>
        <v>0</v>
      </c>
      <c r="S242" s="205">
        <v>0</v>
      </c>
      <c r="T242" s="206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07" t="s">
        <v>145</v>
      </c>
      <c r="AT242" s="207" t="s">
        <v>140</v>
      </c>
      <c r="AU242" s="207" t="s">
        <v>82</v>
      </c>
      <c r="AY242" s="17" t="s">
        <v>139</v>
      </c>
      <c r="BE242" s="208">
        <f>IF(N242="základní",J242,0)</f>
        <v>0</v>
      </c>
      <c r="BF242" s="208">
        <f>IF(N242="snížená",J242,0)</f>
        <v>0</v>
      </c>
      <c r="BG242" s="208">
        <f>IF(N242="zákl. přenesená",J242,0)</f>
        <v>0</v>
      </c>
      <c r="BH242" s="208">
        <f>IF(N242="sníž. přenesená",J242,0)</f>
        <v>0</v>
      </c>
      <c r="BI242" s="208">
        <f>IF(N242="nulová",J242,0)</f>
        <v>0</v>
      </c>
      <c r="BJ242" s="17" t="s">
        <v>82</v>
      </c>
      <c r="BK242" s="208">
        <f>ROUND(I242*H242,2)</f>
        <v>0</v>
      </c>
      <c r="BL242" s="17" t="s">
        <v>145</v>
      </c>
      <c r="BM242" s="207" t="s">
        <v>391</v>
      </c>
    </row>
    <row r="243" s="2" customFormat="1">
      <c r="A243" s="38"/>
      <c r="B243" s="39"/>
      <c r="C243" s="40"/>
      <c r="D243" s="209" t="s">
        <v>146</v>
      </c>
      <c r="E243" s="40"/>
      <c r="F243" s="210" t="s">
        <v>390</v>
      </c>
      <c r="G243" s="40"/>
      <c r="H243" s="40"/>
      <c r="I243" s="211"/>
      <c r="J243" s="40"/>
      <c r="K243" s="40"/>
      <c r="L243" s="44"/>
      <c r="M243" s="212"/>
      <c r="N243" s="213"/>
      <c r="O243" s="84"/>
      <c r="P243" s="84"/>
      <c r="Q243" s="84"/>
      <c r="R243" s="84"/>
      <c r="S243" s="84"/>
      <c r="T243" s="85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146</v>
      </c>
      <c r="AU243" s="17" t="s">
        <v>82</v>
      </c>
    </row>
    <row r="244" s="2" customFormat="1" ht="16.5" customHeight="1">
      <c r="A244" s="38"/>
      <c r="B244" s="39"/>
      <c r="C244" s="196" t="s">
        <v>266</v>
      </c>
      <c r="D244" s="196" t="s">
        <v>140</v>
      </c>
      <c r="E244" s="197" t="s">
        <v>392</v>
      </c>
      <c r="F244" s="198" t="s">
        <v>393</v>
      </c>
      <c r="G244" s="199" t="s">
        <v>255</v>
      </c>
      <c r="H244" s="200">
        <v>20</v>
      </c>
      <c r="I244" s="201"/>
      <c r="J244" s="202">
        <f>ROUND(I244*H244,2)</f>
        <v>0</v>
      </c>
      <c r="K244" s="198" t="s">
        <v>144</v>
      </c>
      <c r="L244" s="44"/>
      <c r="M244" s="203" t="s">
        <v>19</v>
      </c>
      <c r="N244" s="204" t="s">
        <v>45</v>
      </c>
      <c r="O244" s="84"/>
      <c r="P244" s="205">
        <f>O244*H244</f>
        <v>0</v>
      </c>
      <c r="Q244" s="205">
        <v>0</v>
      </c>
      <c r="R244" s="205">
        <f>Q244*H244</f>
        <v>0</v>
      </c>
      <c r="S244" s="205">
        <v>0</v>
      </c>
      <c r="T244" s="206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07" t="s">
        <v>145</v>
      </c>
      <c r="AT244" s="207" t="s">
        <v>140</v>
      </c>
      <c r="AU244" s="207" t="s">
        <v>82</v>
      </c>
      <c r="AY244" s="17" t="s">
        <v>139</v>
      </c>
      <c r="BE244" s="208">
        <f>IF(N244="základní",J244,0)</f>
        <v>0</v>
      </c>
      <c r="BF244" s="208">
        <f>IF(N244="snížená",J244,0)</f>
        <v>0</v>
      </c>
      <c r="BG244" s="208">
        <f>IF(N244="zákl. přenesená",J244,0)</f>
        <v>0</v>
      </c>
      <c r="BH244" s="208">
        <f>IF(N244="sníž. přenesená",J244,0)</f>
        <v>0</v>
      </c>
      <c r="BI244" s="208">
        <f>IF(N244="nulová",J244,0)</f>
        <v>0</v>
      </c>
      <c r="BJ244" s="17" t="s">
        <v>82</v>
      </c>
      <c r="BK244" s="208">
        <f>ROUND(I244*H244,2)</f>
        <v>0</v>
      </c>
      <c r="BL244" s="17" t="s">
        <v>145</v>
      </c>
      <c r="BM244" s="207" t="s">
        <v>394</v>
      </c>
    </row>
    <row r="245" s="2" customFormat="1">
      <c r="A245" s="38"/>
      <c r="B245" s="39"/>
      <c r="C245" s="40"/>
      <c r="D245" s="209" t="s">
        <v>146</v>
      </c>
      <c r="E245" s="40"/>
      <c r="F245" s="210" t="s">
        <v>393</v>
      </c>
      <c r="G245" s="40"/>
      <c r="H245" s="40"/>
      <c r="I245" s="211"/>
      <c r="J245" s="40"/>
      <c r="K245" s="40"/>
      <c r="L245" s="44"/>
      <c r="M245" s="212"/>
      <c r="N245" s="213"/>
      <c r="O245" s="84"/>
      <c r="P245" s="84"/>
      <c r="Q245" s="84"/>
      <c r="R245" s="84"/>
      <c r="S245" s="84"/>
      <c r="T245" s="85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146</v>
      </c>
      <c r="AU245" s="17" t="s">
        <v>82</v>
      </c>
    </row>
    <row r="246" s="2" customFormat="1" ht="16.5" customHeight="1">
      <c r="A246" s="38"/>
      <c r="B246" s="39"/>
      <c r="C246" s="196" t="s">
        <v>395</v>
      </c>
      <c r="D246" s="196" t="s">
        <v>140</v>
      </c>
      <c r="E246" s="197" t="s">
        <v>396</v>
      </c>
      <c r="F246" s="198" t="s">
        <v>397</v>
      </c>
      <c r="G246" s="199" t="s">
        <v>255</v>
      </c>
      <c r="H246" s="200">
        <v>17</v>
      </c>
      <c r="I246" s="201"/>
      <c r="J246" s="202">
        <f>ROUND(I246*H246,2)</f>
        <v>0</v>
      </c>
      <c r="K246" s="198" t="s">
        <v>144</v>
      </c>
      <c r="L246" s="44"/>
      <c r="M246" s="203" t="s">
        <v>19</v>
      </c>
      <c r="N246" s="204" t="s">
        <v>45</v>
      </c>
      <c r="O246" s="84"/>
      <c r="P246" s="205">
        <f>O246*H246</f>
        <v>0</v>
      </c>
      <c r="Q246" s="205">
        <v>0.024649999999999998</v>
      </c>
      <c r="R246" s="205">
        <f>Q246*H246</f>
        <v>0.41904999999999998</v>
      </c>
      <c r="S246" s="205">
        <v>0</v>
      </c>
      <c r="T246" s="206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07" t="s">
        <v>145</v>
      </c>
      <c r="AT246" s="207" t="s">
        <v>140</v>
      </c>
      <c r="AU246" s="207" t="s">
        <v>82</v>
      </c>
      <c r="AY246" s="17" t="s">
        <v>139</v>
      </c>
      <c r="BE246" s="208">
        <f>IF(N246="základní",J246,0)</f>
        <v>0</v>
      </c>
      <c r="BF246" s="208">
        <f>IF(N246="snížená",J246,0)</f>
        <v>0</v>
      </c>
      <c r="BG246" s="208">
        <f>IF(N246="zákl. přenesená",J246,0)</f>
        <v>0</v>
      </c>
      <c r="BH246" s="208">
        <f>IF(N246="sníž. přenesená",J246,0)</f>
        <v>0</v>
      </c>
      <c r="BI246" s="208">
        <f>IF(N246="nulová",J246,0)</f>
        <v>0</v>
      </c>
      <c r="BJ246" s="17" t="s">
        <v>82</v>
      </c>
      <c r="BK246" s="208">
        <f>ROUND(I246*H246,2)</f>
        <v>0</v>
      </c>
      <c r="BL246" s="17" t="s">
        <v>145</v>
      </c>
      <c r="BM246" s="207" t="s">
        <v>398</v>
      </c>
    </row>
    <row r="247" s="2" customFormat="1">
      <c r="A247" s="38"/>
      <c r="B247" s="39"/>
      <c r="C247" s="40"/>
      <c r="D247" s="209" t="s">
        <v>146</v>
      </c>
      <c r="E247" s="40"/>
      <c r="F247" s="210" t="s">
        <v>397</v>
      </c>
      <c r="G247" s="40"/>
      <c r="H247" s="40"/>
      <c r="I247" s="211"/>
      <c r="J247" s="40"/>
      <c r="K247" s="40"/>
      <c r="L247" s="44"/>
      <c r="M247" s="212"/>
      <c r="N247" s="213"/>
      <c r="O247" s="84"/>
      <c r="P247" s="84"/>
      <c r="Q247" s="84"/>
      <c r="R247" s="84"/>
      <c r="S247" s="84"/>
      <c r="T247" s="85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146</v>
      </c>
      <c r="AU247" s="17" t="s">
        <v>82</v>
      </c>
    </row>
    <row r="248" s="2" customFormat="1" ht="16.5" customHeight="1">
      <c r="A248" s="38"/>
      <c r="B248" s="39"/>
      <c r="C248" s="196" t="s">
        <v>272</v>
      </c>
      <c r="D248" s="196" t="s">
        <v>140</v>
      </c>
      <c r="E248" s="197" t="s">
        <v>399</v>
      </c>
      <c r="F248" s="198" t="s">
        <v>400</v>
      </c>
      <c r="G248" s="199" t="s">
        <v>255</v>
      </c>
      <c r="H248" s="200">
        <v>3</v>
      </c>
      <c r="I248" s="201"/>
      <c r="J248" s="202">
        <f>ROUND(I248*H248,2)</f>
        <v>0</v>
      </c>
      <c r="K248" s="198" t="s">
        <v>144</v>
      </c>
      <c r="L248" s="44"/>
      <c r="M248" s="203" t="s">
        <v>19</v>
      </c>
      <c r="N248" s="204" t="s">
        <v>45</v>
      </c>
      <c r="O248" s="84"/>
      <c r="P248" s="205">
        <f>O248*H248</f>
        <v>0</v>
      </c>
      <c r="Q248" s="205">
        <v>0.00032000000000000003</v>
      </c>
      <c r="R248" s="205">
        <f>Q248*H248</f>
        <v>0.00096000000000000013</v>
      </c>
      <c r="S248" s="205">
        <v>0</v>
      </c>
      <c r="T248" s="206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07" t="s">
        <v>145</v>
      </c>
      <c r="AT248" s="207" t="s">
        <v>140</v>
      </c>
      <c r="AU248" s="207" t="s">
        <v>82</v>
      </c>
      <c r="AY248" s="17" t="s">
        <v>139</v>
      </c>
      <c r="BE248" s="208">
        <f>IF(N248="základní",J248,0)</f>
        <v>0</v>
      </c>
      <c r="BF248" s="208">
        <f>IF(N248="snížená",J248,0)</f>
        <v>0</v>
      </c>
      <c r="BG248" s="208">
        <f>IF(N248="zákl. přenesená",J248,0)</f>
        <v>0</v>
      </c>
      <c r="BH248" s="208">
        <f>IF(N248="sníž. přenesená",J248,0)</f>
        <v>0</v>
      </c>
      <c r="BI248" s="208">
        <f>IF(N248="nulová",J248,0)</f>
        <v>0</v>
      </c>
      <c r="BJ248" s="17" t="s">
        <v>82</v>
      </c>
      <c r="BK248" s="208">
        <f>ROUND(I248*H248,2)</f>
        <v>0</v>
      </c>
      <c r="BL248" s="17" t="s">
        <v>145</v>
      </c>
      <c r="BM248" s="207" t="s">
        <v>401</v>
      </c>
    </row>
    <row r="249" s="2" customFormat="1">
      <c r="A249" s="38"/>
      <c r="B249" s="39"/>
      <c r="C249" s="40"/>
      <c r="D249" s="209" t="s">
        <v>146</v>
      </c>
      <c r="E249" s="40"/>
      <c r="F249" s="210" t="s">
        <v>400</v>
      </c>
      <c r="G249" s="40"/>
      <c r="H249" s="40"/>
      <c r="I249" s="211"/>
      <c r="J249" s="40"/>
      <c r="K249" s="40"/>
      <c r="L249" s="44"/>
      <c r="M249" s="212"/>
      <c r="N249" s="213"/>
      <c r="O249" s="84"/>
      <c r="P249" s="84"/>
      <c r="Q249" s="84"/>
      <c r="R249" s="84"/>
      <c r="S249" s="84"/>
      <c r="T249" s="85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146</v>
      </c>
      <c r="AU249" s="17" t="s">
        <v>82</v>
      </c>
    </row>
    <row r="250" s="2" customFormat="1" ht="16.5" customHeight="1">
      <c r="A250" s="38"/>
      <c r="B250" s="39"/>
      <c r="C250" s="196" t="s">
        <v>402</v>
      </c>
      <c r="D250" s="196" t="s">
        <v>140</v>
      </c>
      <c r="E250" s="197" t="s">
        <v>403</v>
      </c>
      <c r="F250" s="198" t="s">
        <v>404</v>
      </c>
      <c r="G250" s="199" t="s">
        <v>255</v>
      </c>
      <c r="H250" s="200">
        <v>4</v>
      </c>
      <c r="I250" s="201"/>
      <c r="J250" s="202">
        <f>ROUND(I250*H250,2)</f>
        <v>0</v>
      </c>
      <c r="K250" s="198" t="s">
        <v>144</v>
      </c>
      <c r="L250" s="44"/>
      <c r="M250" s="203" t="s">
        <v>19</v>
      </c>
      <c r="N250" s="204" t="s">
        <v>45</v>
      </c>
      <c r="O250" s="84"/>
      <c r="P250" s="205">
        <f>O250*H250</f>
        <v>0</v>
      </c>
      <c r="Q250" s="205">
        <v>0.00029999999999999997</v>
      </c>
      <c r="R250" s="205">
        <f>Q250*H250</f>
        <v>0.0011999999999999999</v>
      </c>
      <c r="S250" s="205">
        <v>0</v>
      </c>
      <c r="T250" s="206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07" t="s">
        <v>145</v>
      </c>
      <c r="AT250" s="207" t="s">
        <v>140</v>
      </c>
      <c r="AU250" s="207" t="s">
        <v>82</v>
      </c>
      <c r="AY250" s="17" t="s">
        <v>139</v>
      </c>
      <c r="BE250" s="208">
        <f>IF(N250="základní",J250,0)</f>
        <v>0</v>
      </c>
      <c r="BF250" s="208">
        <f>IF(N250="snížená",J250,0)</f>
        <v>0</v>
      </c>
      <c r="BG250" s="208">
        <f>IF(N250="zákl. přenesená",J250,0)</f>
        <v>0</v>
      </c>
      <c r="BH250" s="208">
        <f>IF(N250="sníž. přenesená",J250,0)</f>
        <v>0</v>
      </c>
      <c r="BI250" s="208">
        <f>IF(N250="nulová",J250,0)</f>
        <v>0</v>
      </c>
      <c r="BJ250" s="17" t="s">
        <v>82</v>
      </c>
      <c r="BK250" s="208">
        <f>ROUND(I250*H250,2)</f>
        <v>0</v>
      </c>
      <c r="BL250" s="17" t="s">
        <v>145</v>
      </c>
      <c r="BM250" s="207" t="s">
        <v>405</v>
      </c>
    </row>
    <row r="251" s="2" customFormat="1">
      <c r="A251" s="38"/>
      <c r="B251" s="39"/>
      <c r="C251" s="40"/>
      <c r="D251" s="209" t="s">
        <v>146</v>
      </c>
      <c r="E251" s="40"/>
      <c r="F251" s="210" t="s">
        <v>404</v>
      </c>
      <c r="G251" s="40"/>
      <c r="H251" s="40"/>
      <c r="I251" s="211"/>
      <c r="J251" s="40"/>
      <c r="K251" s="40"/>
      <c r="L251" s="44"/>
      <c r="M251" s="212"/>
      <c r="N251" s="213"/>
      <c r="O251" s="84"/>
      <c r="P251" s="84"/>
      <c r="Q251" s="84"/>
      <c r="R251" s="84"/>
      <c r="S251" s="84"/>
      <c r="T251" s="85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146</v>
      </c>
      <c r="AU251" s="17" t="s">
        <v>82</v>
      </c>
    </row>
    <row r="252" s="2" customFormat="1" ht="16.5" customHeight="1">
      <c r="A252" s="38"/>
      <c r="B252" s="39"/>
      <c r="C252" s="196" t="s">
        <v>277</v>
      </c>
      <c r="D252" s="196" t="s">
        <v>140</v>
      </c>
      <c r="E252" s="197" t="s">
        <v>406</v>
      </c>
      <c r="F252" s="198" t="s">
        <v>407</v>
      </c>
      <c r="G252" s="199" t="s">
        <v>255</v>
      </c>
      <c r="H252" s="200">
        <v>1</v>
      </c>
      <c r="I252" s="201"/>
      <c r="J252" s="202">
        <f>ROUND(I252*H252,2)</f>
        <v>0</v>
      </c>
      <c r="K252" s="198" t="s">
        <v>144</v>
      </c>
      <c r="L252" s="44"/>
      <c r="M252" s="203" t="s">
        <v>19</v>
      </c>
      <c r="N252" s="204" t="s">
        <v>45</v>
      </c>
      <c r="O252" s="84"/>
      <c r="P252" s="205">
        <f>O252*H252</f>
        <v>0</v>
      </c>
      <c r="Q252" s="205">
        <v>0.00050000000000000001</v>
      </c>
      <c r="R252" s="205">
        <f>Q252*H252</f>
        <v>0.00050000000000000001</v>
      </c>
      <c r="S252" s="205">
        <v>0</v>
      </c>
      <c r="T252" s="206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07" t="s">
        <v>145</v>
      </c>
      <c r="AT252" s="207" t="s">
        <v>140</v>
      </c>
      <c r="AU252" s="207" t="s">
        <v>82</v>
      </c>
      <c r="AY252" s="17" t="s">
        <v>139</v>
      </c>
      <c r="BE252" s="208">
        <f>IF(N252="základní",J252,0)</f>
        <v>0</v>
      </c>
      <c r="BF252" s="208">
        <f>IF(N252="snížená",J252,0)</f>
        <v>0</v>
      </c>
      <c r="BG252" s="208">
        <f>IF(N252="zákl. přenesená",J252,0)</f>
        <v>0</v>
      </c>
      <c r="BH252" s="208">
        <f>IF(N252="sníž. přenesená",J252,0)</f>
        <v>0</v>
      </c>
      <c r="BI252" s="208">
        <f>IF(N252="nulová",J252,0)</f>
        <v>0</v>
      </c>
      <c r="BJ252" s="17" t="s">
        <v>82</v>
      </c>
      <c r="BK252" s="208">
        <f>ROUND(I252*H252,2)</f>
        <v>0</v>
      </c>
      <c r="BL252" s="17" t="s">
        <v>145</v>
      </c>
      <c r="BM252" s="207" t="s">
        <v>408</v>
      </c>
    </row>
    <row r="253" s="2" customFormat="1">
      <c r="A253" s="38"/>
      <c r="B253" s="39"/>
      <c r="C253" s="40"/>
      <c r="D253" s="209" t="s">
        <v>146</v>
      </c>
      <c r="E253" s="40"/>
      <c r="F253" s="210" t="s">
        <v>407</v>
      </c>
      <c r="G253" s="40"/>
      <c r="H253" s="40"/>
      <c r="I253" s="211"/>
      <c r="J253" s="40"/>
      <c r="K253" s="40"/>
      <c r="L253" s="44"/>
      <c r="M253" s="212"/>
      <c r="N253" s="213"/>
      <c r="O253" s="84"/>
      <c r="P253" s="84"/>
      <c r="Q253" s="84"/>
      <c r="R253" s="84"/>
      <c r="S253" s="84"/>
      <c r="T253" s="85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146</v>
      </c>
      <c r="AU253" s="17" t="s">
        <v>82</v>
      </c>
    </row>
    <row r="254" s="2" customFormat="1" ht="16.5" customHeight="1">
      <c r="A254" s="38"/>
      <c r="B254" s="39"/>
      <c r="C254" s="196" t="s">
        <v>409</v>
      </c>
      <c r="D254" s="196" t="s">
        <v>140</v>
      </c>
      <c r="E254" s="197" t="s">
        <v>410</v>
      </c>
      <c r="F254" s="198" t="s">
        <v>411</v>
      </c>
      <c r="G254" s="199" t="s">
        <v>255</v>
      </c>
      <c r="H254" s="200">
        <v>4</v>
      </c>
      <c r="I254" s="201"/>
      <c r="J254" s="202">
        <f>ROUND(I254*H254,2)</f>
        <v>0</v>
      </c>
      <c r="K254" s="198" t="s">
        <v>144</v>
      </c>
      <c r="L254" s="44"/>
      <c r="M254" s="203" t="s">
        <v>19</v>
      </c>
      <c r="N254" s="204" t="s">
        <v>45</v>
      </c>
      <c r="O254" s="84"/>
      <c r="P254" s="205">
        <f>O254*H254</f>
        <v>0</v>
      </c>
      <c r="Q254" s="205">
        <v>0.00069999999999999999</v>
      </c>
      <c r="R254" s="205">
        <f>Q254*H254</f>
        <v>0.0028</v>
      </c>
      <c r="S254" s="205">
        <v>0</v>
      </c>
      <c r="T254" s="206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07" t="s">
        <v>145</v>
      </c>
      <c r="AT254" s="207" t="s">
        <v>140</v>
      </c>
      <c r="AU254" s="207" t="s">
        <v>82</v>
      </c>
      <c r="AY254" s="17" t="s">
        <v>139</v>
      </c>
      <c r="BE254" s="208">
        <f>IF(N254="základní",J254,0)</f>
        <v>0</v>
      </c>
      <c r="BF254" s="208">
        <f>IF(N254="snížená",J254,0)</f>
        <v>0</v>
      </c>
      <c r="BG254" s="208">
        <f>IF(N254="zákl. přenesená",J254,0)</f>
        <v>0</v>
      </c>
      <c r="BH254" s="208">
        <f>IF(N254="sníž. přenesená",J254,0)</f>
        <v>0</v>
      </c>
      <c r="BI254" s="208">
        <f>IF(N254="nulová",J254,0)</f>
        <v>0</v>
      </c>
      <c r="BJ254" s="17" t="s">
        <v>82</v>
      </c>
      <c r="BK254" s="208">
        <f>ROUND(I254*H254,2)</f>
        <v>0</v>
      </c>
      <c r="BL254" s="17" t="s">
        <v>145</v>
      </c>
      <c r="BM254" s="207" t="s">
        <v>412</v>
      </c>
    </row>
    <row r="255" s="2" customFormat="1">
      <c r="A255" s="38"/>
      <c r="B255" s="39"/>
      <c r="C255" s="40"/>
      <c r="D255" s="209" t="s">
        <v>146</v>
      </c>
      <c r="E255" s="40"/>
      <c r="F255" s="210" t="s">
        <v>411</v>
      </c>
      <c r="G255" s="40"/>
      <c r="H255" s="40"/>
      <c r="I255" s="211"/>
      <c r="J255" s="40"/>
      <c r="K255" s="40"/>
      <c r="L255" s="44"/>
      <c r="M255" s="212"/>
      <c r="N255" s="213"/>
      <c r="O255" s="84"/>
      <c r="P255" s="84"/>
      <c r="Q255" s="84"/>
      <c r="R255" s="84"/>
      <c r="S255" s="84"/>
      <c r="T255" s="85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146</v>
      </c>
      <c r="AU255" s="17" t="s">
        <v>82</v>
      </c>
    </row>
    <row r="256" s="2" customFormat="1" ht="16.5" customHeight="1">
      <c r="A256" s="38"/>
      <c r="B256" s="39"/>
      <c r="C256" s="196" t="s">
        <v>283</v>
      </c>
      <c r="D256" s="196" t="s">
        <v>140</v>
      </c>
      <c r="E256" s="197" t="s">
        <v>413</v>
      </c>
      <c r="F256" s="198" t="s">
        <v>414</v>
      </c>
      <c r="G256" s="199" t="s">
        <v>255</v>
      </c>
      <c r="H256" s="200">
        <v>1</v>
      </c>
      <c r="I256" s="201"/>
      <c r="J256" s="202">
        <f>ROUND(I256*H256,2)</f>
        <v>0</v>
      </c>
      <c r="K256" s="198" t="s">
        <v>144</v>
      </c>
      <c r="L256" s="44"/>
      <c r="M256" s="203" t="s">
        <v>19</v>
      </c>
      <c r="N256" s="204" t="s">
        <v>45</v>
      </c>
      <c r="O256" s="84"/>
      <c r="P256" s="205">
        <f>O256*H256</f>
        <v>0</v>
      </c>
      <c r="Q256" s="205">
        <v>0.0012999999999999999</v>
      </c>
      <c r="R256" s="205">
        <f>Q256*H256</f>
        <v>0.0012999999999999999</v>
      </c>
      <c r="S256" s="205">
        <v>0</v>
      </c>
      <c r="T256" s="206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07" t="s">
        <v>145</v>
      </c>
      <c r="AT256" s="207" t="s">
        <v>140</v>
      </c>
      <c r="AU256" s="207" t="s">
        <v>82</v>
      </c>
      <c r="AY256" s="17" t="s">
        <v>139</v>
      </c>
      <c r="BE256" s="208">
        <f>IF(N256="základní",J256,0)</f>
        <v>0</v>
      </c>
      <c r="BF256" s="208">
        <f>IF(N256="snížená",J256,0)</f>
        <v>0</v>
      </c>
      <c r="BG256" s="208">
        <f>IF(N256="zákl. přenesená",J256,0)</f>
        <v>0</v>
      </c>
      <c r="BH256" s="208">
        <f>IF(N256="sníž. přenesená",J256,0)</f>
        <v>0</v>
      </c>
      <c r="BI256" s="208">
        <f>IF(N256="nulová",J256,0)</f>
        <v>0</v>
      </c>
      <c r="BJ256" s="17" t="s">
        <v>82</v>
      </c>
      <c r="BK256" s="208">
        <f>ROUND(I256*H256,2)</f>
        <v>0</v>
      </c>
      <c r="BL256" s="17" t="s">
        <v>145</v>
      </c>
      <c r="BM256" s="207" t="s">
        <v>415</v>
      </c>
    </row>
    <row r="257" s="2" customFormat="1">
      <c r="A257" s="38"/>
      <c r="B257" s="39"/>
      <c r="C257" s="40"/>
      <c r="D257" s="209" t="s">
        <v>146</v>
      </c>
      <c r="E257" s="40"/>
      <c r="F257" s="210" t="s">
        <v>416</v>
      </c>
      <c r="G257" s="40"/>
      <c r="H257" s="40"/>
      <c r="I257" s="211"/>
      <c r="J257" s="40"/>
      <c r="K257" s="40"/>
      <c r="L257" s="44"/>
      <c r="M257" s="212"/>
      <c r="N257" s="213"/>
      <c r="O257" s="84"/>
      <c r="P257" s="84"/>
      <c r="Q257" s="84"/>
      <c r="R257" s="84"/>
      <c r="S257" s="84"/>
      <c r="T257" s="85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146</v>
      </c>
      <c r="AU257" s="17" t="s">
        <v>82</v>
      </c>
    </row>
    <row r="258" s="2" customFormat="1" ht="16.5" customHeight="1">
      <c r="A258" s="38"/>
      <c r="B258" s="39"/>
      <c r="C258" s="196" t="s">
        <v>417</v>
      </c>
      <c r="D258" s="196" t="s">
        <v>140</v>
      </c>
      <c r="E258" s="197" t="s">
        <v>418</v>
      </c>
      <c r="F258" s="198" t="s">
        <v>419</v>
      </c>
      <c r="G258" s="199" t="s">
        <v>255</v>
      </c>
      <c r="H258" s="200">
        <v>3</v>
      </c>
      <c r="I258" s="201"/>
      <c r="J258" s="202">
        <f>ROUND(I258*H258,2)</f>
        <v>0</v>
      </c>
      <c r="K258" s="198" t="s">
        <v>144</v>
      </c>
      <c r="L258" s="44"/>
      <c r="M258" s="203" t="s">
        <v>19</v>
      </c>
      <c r="N258" s="204" t="s">
        <v>45</v>
      </c>
      <c r="O258" s="84"/>
      <c r="P258" s="205">
        <f>O258*H258</f>
        <v>0</v>
      </c>
      <c r="Q258" s="205">
        <v>0</v>
      </c>
      <c r="R258" s="205">
        <f>Q258*H258</f>
        <v>0</v>
      </c>
      <c r="S258" s="205">
        <v>0</v>
      </c>
      <c r="T258" s="206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07" t="s">
        <v>145</v>
      </c>
      <c r="AT258" s="207" t="s">
        <v>140</v>
      </c>
      <c r="AU258" s="207" t="s">
        <v>82</v>
      </c>
      <c r="AY258" s="17" t="s">
        <v>139</v>
      </c>
      <c r="BE258" s="208">
        <f>IF(N258="základní",J258,0)</f>
        <v>0</v>
      </c>
      <c r="BF258" s="208">
        <f>IF(N258="snížená",J258,0)</f>
        <v>0</v>
      </c>
      <c r="BG258" s="208">
        <f>IF(N258="zákl. přenesená",J258,0)</f>
        <v>0</v>
      </c>
      <c r="BH258" s="208">
        <f>IF(N258="sníž. přenesená",J258,0)</f>
        <v>0</v>
      </c>
      <c r="BI258" s="208">
        <f>IF(N258="nulová",J258,0)</f>
        <v>0</v>
      </c>
      <c r="BJ258" s="17" t="s">
        <v>82</v>
      </c>
      <c r="BK258" s="208">
        <f>ROUND(I258*H258,2)</f>
        <v>0</v>
      </c>
      <c r="BL258" s="17" t="s">
        <v>145</v>
      </c>
      <c r="BM258" s="207" t="s">
        <v>420</v>
      </c>
    </row>
    <row r="259" s="2" customFormat="1">
      <c r="A259" s="38"/>
      <c r="B259" s="39"/>
      <c r="C259" s="40"/>
      <c r="D259" s="209" t="s">
        <v>146</v>
      </c>
      <c r="E259" s="40"/>
      <c r="F259" s="210" t="s">
        <v>421</v>
      </c>
      <c r="G259" s="40"/>
      <c r="H259" s="40"/>
      <c r="I259" s="211"/>
      <c r="J259" s="40"/>
      <c r="K259" s="40"/>
      <c r="L259" s="44"/>
      <c r="M259" s="212"/>
      <c r="N259" s="213"/>
      <c r="O259" s="84"/>
      <c r="P259" s="84"/>
      <c r="Q259" s="84"/>
      <c r="R259" s="84"/>
      <c r="S259" s="84"/>
      <c r="T259" s="85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146</v>
      </c>
      <c r="AU259" s="17" t="s">
        <v>82</v>
      </c>
    </row>
    <row r="260" s="2" customFormat="1" ht="16.5" customHeight="1">
      <c r="A260" s="38"/>
      <c r="B260" s="39"/>
      <c r="C260" s="196" t="s">
        <v>288</v>
      </c>
      <c r="D260" s="196" t="s">
        <v>140</v>
      </c>
      <c r="E260" s="197" t="s">
        <v>422</v>
      </c>
      <c r="F260" s="198" t="s">
        <v>423</v>
      </c>
      <c r="G260" s="199" t="s">
        <v>255</v>
      </c>
      <c r="H260" s="200">
        <v>1</v>
      </c>
      <c r="I260" s="201"/>
      <c r="J260" s="202">
        <f>ROUND(I260*H260,2)</f>
        <v>0</v>
      </c>
      <c r="K260" s="198" t="s">
        <v>144</v>
      </c>
      <c r="L260" s="44"/>
      <c r="M260" s="203" t="s">
        <v>19</v>
      </c>
      <c r="N260" s="204" t="s">
        <v>45</v>
      </c>
      <c r="O260" s="84"/>
      <c r="P260" s="205">
        <f>O260*H260</f>
        <v>0</v>
      </c>
      <c r="Q260" s="205">
        <v>0.00055000000000000003</v>
      </c>
      <c r="R260" s="205">
        <f>Q260*H260</f>
        <v>0.00055000000000000003</v>
      </c>
      <c r="S260" s="205">
        <v>0</v>
      </c>
      <c r="T260" s="206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07" t="s">
        <v>145</v>
      </c>
      <c r="AT260" s="207" t="s">
        <v>140</v>
      </c>
      <c r="AU260" s="207" t="s">
        <v>82</v>
      </c>
      <c r="AY260" s="17" t="s">
        <v>139</v>
      </c>
      <c r="BE260" s="208">
        <f>IF(N260="základní",J260,0)</f>
        <v>0</v>
      </c>
      <c r="BF260" s="208">
        <f>IF(N260="snížená",J260,0)</f>
        <v>0</v>
      </c>
      <c r="BG260" s="208">
        <f>IF(N260="zákl. přenesená",J260,0)</f>
        <v>0</v>
      </c>
      <c r="BH260" s="208">
        <f>IF(N260="sníž. přenesená",J260,0)</f>
        <v>0</v>
      </c>
      <c r="BI260" s="208">
        <f>IF(N260="nulová",J260,0)</f>
        <v>0</v>
      </c>
      <c r="BJ260" s="17" t="s">
        <v>82</v>
      </c>
      <c r="BK260" s="208">
        <f>ROUND(I260*H260,2)</f>
        <v>0</v>
      </c>
      <c r="BL260" s="17" t="s">
        <v>145</v>
      </c>
      <c r="BM260" s="207" t="s">
        <v>424</v>
      </c>
    </row>
    <row r="261" s="2" customFormat="1">
      <c r="A261" s="38"/>
      <c r="B261" s="39"/>
      <c r="C261" s="40"/>
      <c r="D261" s="209" t="s">
        <v>146</v>
      </c>
      <c r="E261" s="40"/>
      <c r="F261" s="210" t="s">
        <v>425</v>
      </c>
      <c r="G261" s="40"/>
      <c r="H261" s="40"/>
      <c r="I261" s="211"/>
      <c r="J261" s="40"/>
      <c r="K261" s="40"/>
      <c r="L261" s="44"/>
      <c r="M261" s="212"/>
      <c r="N261" s="213"/>
      <c r="O261" s="84"/>
      <c r="P261" s="84"/>
      <c r="Q261" s="84"/>
      <c r="R261" s="84"/>
      <c r="S261" s="84"/>
      <c r="T261" s="85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146</v>
      </c>
      <c r="AU261" s="17" t="s">
        <v>82</v>
      </c>
    </row>
    <row r="262" s="2" customFormat="1" ht="16.5" customHeight="1">
      <c r="A262" s="38"/>
      <c r="B262" s="39"/>
      <c r="C262" s="196" t="s">
        <v>426</v>
      </c>
      <c r="D262" s="196" t="s">
        <v>140</v>
      </c>
      <c r="E262" s="197" t="s">
        <v>427</v>
      </c>
      <c r="F262" s="198" t="s">
        <v>428</v>
      </c>
      <c r="G262" s="199" t="s">
        <v>255</v>
      </c>
      <c r="H262" s="200">
        <v>4</v>
      </c>
      <c r="I262" s="201"/>
      <c r="J262" s="202">
        <f>ROUND(I262*H262,2)</f>
        <v>0</v>
      </c>
      <c r="K262" s="198" t="s">
        <v>144</v>
      </c>
      <c r="L262" s="44"/>
      <c r="M262" s="203" t="s">
        <v>19</v>
      </c>
      <c r="N262" s="204" t="s">
        <v>45</v>
      </c>
      <c r="O262" s="84"/>
      <c r="P262" s="205">
        <f>O262*H262</f>
        <v>0</v>
      </c>
      <c r="Q262" s="205">
        <v>0.00056999999999999998</v>
      </c>
      <c r="R262" s="205">
        <f>Q262*H262</f>
        <v>0.0022799999999999999</v>
      </c>
      <c r="S262" s="205">
        <v>0</v>
      </c>
      <c r="T262" s="206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07" t="s">
        <v>145</v>
      </c>
      <c r="AT262" s="207" t="s">
        <v>140</v>
      </c>
      <c r="AU262" s="207" t="s">
        <v>82</v>
      </c>
      <c r="AY262" s="17" t="s">
        <v>139</v>
      </c>
      <c r="BE262" s="208">
        <f>IF(N262="základní",J262,0)</f>
        <v>0</v>
      </c>
      <c r="BF262" s="208">
        <f>IF(N262="snížená",J262,0)</f>
        <v>0</v>
      </c>
      <c r="BG262" s="208">
        <f>IF(N262="zákl. přenesená",J262,0)</f>
        <v>0</v>
      </c>
      <c r="BH262" s="208">
        <f>IF(N262="sníž. přenesená",J262,0)</f>
        <v>0</v>
      </c>
      <c r="BI262" s="208">
        <f>IF(N262="nulová",J262,0)</f>
        <v>0</v>
      </c>
      <c r="BJ262" s="17" t="s">
        <v>82</v>
      </c>
      <c r="BK262" s="208">
        <f>ROUND(I262*H262,2)</f>
        <v>0</v>
      </c>
      <c r="BL262" s="17" t="s">
        <v>145</v>
      </c>
      <c r="BM262" s="207" t="s">
        <v>429</v>
      </c>
    </row>
    <row r="263" s="2" customFormat="1">
      <c r="A263" s="38"/>
      <c r="B263" s="39"/>
      <c r="C263" s="40"/>
      <c r="D263" s="209" t="s">
        <v>146</v>
      </c>
      <c r="E263" s="40"/>
      <c r="F263" s="210" t="s">
        <v>430</v>
      </c>
      <c r="G263" s="40"/>
      <c r="H263" s="40"/>
      <c r="I263" s="211"/>
      <c r="J263" s="40"/>
      <c r="K263" s="40"/>
      <c r="L263" s="44"/>
      <c r="M263" s="212"/>
      <c r="N263" s="213"/>
      <c r="O263" s="84"/>
      <c r="P263" s="84"/>
      <c r="Q263" s="84"/>
      <c r="R263" s="84"/>
      <c r="S263" s="84"/>
      <c r="T263" s="85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146</v>
      </c>
      <c r="AU263" s="17" t="s">
        <v>82</v>
      </c>
    </row>
    <row r="264" s="2" customFormat="1" ht="16.5" customHeight="1">
      <c r="A264" s="38"/>
      <c r="B264" s="39"/>
      <c r="C264" s="196" t="s">
        <v>292</v>
      </c>
      <c r="D264" s="196" t="s">
        <v>140</v>
      </c>
      <c r="E264" s="197" t="s">
        <v>431</v>
      </c>
      <c r="F264" s="198" t="s">
        <v>432</v>
      </c>
      <c r="G264" s="199" t="s">
        <v>255</v>
      </c>
      <c r="H264" s="200">
        <v>16</v>
      </c>
      <c r="I264" s="201"/>
      <c r="J264" s="202">
        <f>ROUND(I264*H264,2)</f>
        <v>0</v>
      </c>
      <c r="K264" s="198" t="s">
        <v>144</v>
      </c>
      <c r="L264" s="44"/>
      <c r="M264" s="203" t="s">
        <v>19</v>
      </c>
      <c r="N264" s="204" t="s">
        <v>45</v>
      </c>
      <c r="O264" s="84"/>
      <c r="P264" s="205">
        <f>O264*H264</f>
        <v>0</v>
      </c>
      <c r="Q264" s="205">
        <v>0</v>
      </c>
      <c r="R264" s="205">
        <f>Q264*H264</f>
        <v>0</v>
      </c>
      <c r="S264" s="205">
        <v>0</v>
      </c>
      <c r="T264" s="206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07" t="s">
        <v>145</v>
      </c>
      <c r="AT264" s="207" t="s">
        <v>140</v>
      </c>
      <c r="AU264" s="207" t="s">
        <v>82</v>
      </c>
      <c r="AY264" s="17" t="s">
        <v>139</v>
      </c>
      <c r="BE264" s="208">
        <f>IF(N264="základní",J264,0)</f>
        <v>0</v>
      </c>
      <c r="BF264" s="208">
        <f>IF(N264="snížená",J264,0)</f>
        <v>0</v>
      </c>
      <c r="BG264" s="208">
        <f>IF(N264="zákl. přenesená",J264,0)</f>
        <v>0</v>
      </c>
      <c r="BH264" s="208">
        <f>IF(N264="sníž. přenesená",J264,0)</f>
        <v>0</v>
      </c>
      <c r="BI264" s="208">
        <f>IF(N264="nulová",J264,0)</f>
        <v>0</v>
      </c>
      <c r="BJ264" s="17" t="s">
        <v>82</v>
      </c>
      <c r="BK264" s="208">
        <f>ROUND(I264*H264,2)</f>
        <v>0</v>
      </c>
      <c r="BL264" s="17" t="s">
        <v>145</v>
      </c>
      <c r="BM264" s="207" t="s">
        <v>433</v>
      </c>
    </row>
    <row r="265" s="2" customFormat="1">
      <c r="A265" s="38"/>
      <c r="B265" s="39"/>
      <c r="C265" s="40"/>
      <c r="D265" s="209" t="s">
        <v>146</v>
      </c>
      <c r="E265" s="40"/>
      <c r="F265" s="210" t="s">
        <v>434</v>
      </c>
      <c r="G265" s="40"/>
      <c r="H265" s="40"/>
      <c r="I265" s="211"/>
      <c r="J265" s="40"/>
      <c r="K265" s="40"/>
      <c r="L265" s="44"/>
      <c r="M265" s="212"/>
      <c r="N265" s="213"/>
      <c r="O265" s="84"/>
      <c r="P265" s="84"/>
      <c r="Q265" s="84"/>
      <c r="R265" s="84"/>
      <c r="S265" s="84"/>
      <c r="T265" s="85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146</v>
      </c>
      <c r="AU265" s="17" t="s">
        <v>82</v>
      </c>
    </row>
    <row r="266" s="2" customFormat="1" ht="16.5" customHeight="1">
      <c r="A266" s="38"/>
      <c r="B266" s="39"/>
      <c r="C266" s="196" t="s">
        <v>435</v>
      </c>
      <c r="D266" s="196" t="s">
        <v>140</v>
      </c>
      <c r="E266" s="197" t="s">
        <v>436</v>
      </c>
      <c r="F266" s="198" t="s">
        <v>437</v>
      </c>
      <c r="G266" s="199" t="s">
        <v>255</v>
      </c>
      <c r="H266" s="200">
        <v>1</v>
      </c>
      <c r="I266" s="201"/>
      <c r="J266" s="202">
        <f>ROUND(I266*H266,2)</f>
        <v>0</v>
      </c>
      <c r="K266" s="198" t="s">
        <v>144</v>
      </c>
      <c r="L266" s="44"/>
      <c r="M266" s="203" t="s">
        <v>19</v>
      </c>
      <c r="N266" s="204" t="s">
        <v>45</v>
      </c>
      <c r="O266" s="84"/>
      <c r="P266" s="205">
        <f>O266*H266</f>
        <v>0</v>
      </c>
      <c r="Q266" s="205">
        <v>0.00107</v>
      </c>
      <c r="R266" s="205">
        <f>Q266*H266</f>
        <v>0.00107</v>
      </c>
      <c r="S266" s="205">
        <v>0</v>
      </c>
      <c r="T266" s="206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07" t="s">
        <v>145</v>
      </c>
      <c r="AT266" s="207" t="s">
        <v>140</v>
      </c>
      <c r="AU266" s="207" t="s">
        <v>82</v>
      </c>
      <c r="AY266" s="17" t="s">
        <v>139</v>
      </c>
      <c r="BE266" s="208">
        <f>IF(N266="základní",J266,0)</f>
        <v>0</v>
      </c>
      <c r="BF266" s="208">
        <f>IF(N266="snížená",J266,0)</f>
        <v>0</v>
      </c>
      <c r="BG266" s="208">
        <f>IF(N266="zákl. přenesená",J266,0)</f>
        <v>0</v>
      </c>
      <c r="BH266" s="208">
        <f>IF(N266="sníž. přenesená",J266,0)</f>
        <v>0</v>
      </c>
      <c r="BI266" s="208">
        <f>IF(N266="nulová",J266,0)</f>
        <v>0</v>
      </c>
      <c r="BJ266" s="17" t="s">
        <v>82</v>
      </c>
      <c r="BK266" s="208">
        <f>ROUND(I266*H266,2)</f>
        <v>0</v>
      </c>
      <c r="BL266" s="17" t="s">
        <v>145</v>
      </c>
      <c r="BM266" s="207" t="s">
        <v>438</v>
      </c>
    </row>
    <row r="267" s="2" customFormat="1">
      <c r="A267" s="38"/>
      <c r="B267" s="39"/>
      <c r="C267" s="40"/>
      <c r="D267" s="209" t="s">
        <v>146</v>
      </c>
      <c r="E267" s="40"/>
      <c r="F267" s="210" t="s">
        <v>439</v>
      </c>
      <c r="G267" s="40"/>
      <c r="H267" s="40"/>
      <c r="I267" s="211"/>
      <c r="J267" s="40"/>
      <c r="K267" s="40"/>
      <c r="L267" s="44"/>
      <c r="M267" s="212"/>
      <c r="N267" s="213"/>
      <c r="O267" s="84"/>
      <c r="P267" s="84"/>
      <c r="Q267" s="84"/>
      <c r="R267" s="84"/>
      <c r="S267" s="84"/>
      <c r="T267" s="85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146</v>
      </c>
      <c r="AU267" s="17" t="s">
        <v>82</v>
      </c>
    </row>
    <row r="268" s="2" customFormat="1" ht="16.5" customHeight="1">
      <c r="A268" s="38"/>
      <c r="B268" s="39"/>
      <c r="C268" s="196" t="s">
        <v>295</v>
      </c>
      <c r="D268" s="196" t="s">
        <v>140</v>
      </c>
      <c r="E268" s="197" t="s">
        <v>440</v>
      </c>
      <c r="F268" s="198" t="s">
        <v>441</v>
      </c>
      <c r="G268" s="199" t="s">
        <v>255</v>
      </c>
      <c r="H268" s="200">
        <v>4</v>
      </c>
      <c r="I268" s="201"/>
      <c r="J268" s="202">
        <f>ROUND(I268*H268,2)</f>
        <v>0</v>
      </c>
      <c r="K268" s="198" t="s">
        <v>144</v>
      </c>
      <c r="L268" s="44"/>
      <c r="M268" s="203" t="s">
        <v>19</v>
      </c>
      <c r="N268" s="204" t="s">
        <v>45</v>
      </c>
      <c r="O268" s="84"/>
      <c r="P268" s="205">
        <f>O268*H268</f>
        <v>0</v>
      </c>
      <c r="Q268" s="205">
        <v>0.00089999999999999998</v>
      </c>
      <c r="R268" s="205">
        <f>Q268*H268</f>
        <v>0.0035999999999999999</v>
      </c>
      <c r="S268" s="205">
        <v>0</v>
      </c>
      <c r="T268" s="206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07" t="s">
        <v>145</v>
      </c>
      <c r="AT268" s="207" t="s">
        <v>140</v>
      </c>
      <c r="AU268" s="207" t="s">
        <v>82</v>
      </c>
      <c r="AY268" s="17" t="s">
        <v>139</v>
      </c>
      <c r="BE268" s="208">
        <f>IF(N268="základní",J268,0)</f>
        <v>0</v>
      </c>
      <c r="BF268" s="208">
        <f>IF(N268="snížená",J268,0)</f>
        <v>0</v>
      </c>
      <c r="BG268" s="208">
        <f>IF(N268="zákl. přenesená",J268,0)</f>
        <v>0</v>
      </c>
      <c r="BH268" s="208">
        <f>IF(N268="sníž. přenesená",J268,0)</f>
        <v>0</v>
      </c>
      <c r="BI268" s="208">
        <f>IF(N268="nulová",J268,0)</f>
        <v>0</v>
      </c>
      <c r="BJ268" s="17" t="s">
        <v>82</v>
      </c>
      <c r="BK268" s="208">
        <f>ROUND(I268*H268,2)</f>
        <v>0</v>
      </c>
      <c r="BL268" s="17" t="s">
        <v>145</v>
      </c>
      <c r="BM268" s="207" t="s">
        <v>442</v>
      </c>
    </row>
    <row r="269" s="2" customFormat="1">
      <c r="A269" s="38"/>
      <c r="B269" s="39"/>
      <c r="C269" s="40"/>
      <c r="D269" s="209" t="s">
        <v>146</v>
      </c>
      <c r="E269" s="40"/>
      <c r="F269" s="210" t="s">
        <v>441</v>
      </c>
      <c r="G269" s="40"/>
      <c r="H269" s="40"/>
      <c r="I269" s="211"/>
      <c r="J269" s="40"/>
      <c r="K269" s="40"/>
      <c r="L269" s="44"/>
      <c r="M269" s="212"/>
      <c r="N269" s="213"/>
      <c r="O269" s="84"/>
      <c r="P269" s="84"/>
      <c r="Q269" s="84"/>
      <c r="R269" s="84"/>
      <c r="S269" s="84"/>
      <c r="T269" s="85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146</v>
      </c>
      <c r="AU269" s="17" t="s">
        <v>82</v>
      </c>
    </row>
    <row r="270" s="2" customFormat="1" ht="16.5" customHeight="1">
      <c r="A270" s="38"/>
      <c r="B270" s="39"/>
      <c r="C270" s="196" t="s">
        <v>443</v>
      </c>
      <c r="D270" s="196" t="s">
        <v>140</v>
      </c>
      <c r="E270" s="197" t="s">
        <v>444</v>
      </c>
      <c r="F270" s="198" t="s">
        <v>445</v>
      </c>
      <c r="G270" s="199" t="s">
        <v>255</v>
      </c>
      <c r="H270" s="200">
        <v>1</v>
      </c>
      <c r="I270" s="201"/>
      <c r="J270" s="202">
        <f>ROUND(I270*H270,2)</f>
        <v>0</v>
      </c>
      <c r="K270" s="198" t="s">
        <v>144</v>
      </c>
      <c r="L270" s="44"/>
      <c r="M270" s="203" t="s">
        <v>19</v>
      </c>
      <c r="N270" s="204" t="s">
        <v>45</v>
      </c>
      <c r="O270" s="84"/>
      <c r="P270" s="205">
        <f>O270*H270</f>
        <v>0</v>
      </c>
      <c r="Q270" s="205">
        <v>0.23000000000000001</v>
      </c>
      <c r="R270" s="205">
        <f>Q270*H270</f>
        <v>0.23000000000000001</v>
      </c>
      <c r="S270" s="205">
        <v>0</v>
      </c>
      <c r="T270" s="206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07" t="s">
        <v>145</v>
      </c>
      <c r="AT270" s="207" t="s">
        <v>140</v>
      </c>
      <c r="AU270" s="207" t="s">
        <v>82</v>
      </c>
      <c r="AY270" s="17" t="s">
        <v>139</v>
      </c>
      <c r="BE270" s="208">
        <f>IF(N270="základní",J270,0)</f>
        <v>0</v>
      </c>
      <c r="BF270" s="208">
        <f>IF(N270="snížená",J270,0)</f>
        <v>0</v>
      </c>
      <c r="BG270" s="208">
        <f>IF(N270="zákl. přenesená",J270,0)</f>
        <v>0</v>
      </c>
      <c r="BH270" s="208">
        <f>IF(N270="sníž. přenesená",J270,0)</f>
        <v>0</v>
      </c>
      <c r="BI270" s="208">
        <f>IF(N270="nulová",J270,0)</f>
        <v>0</v>
      </c>
      <c r="BJ270" s="17" t="s">
        <v>82</v>
      </c>
      <c r="BK270" s="208">
        <f>ROUND(I270*H270,2)</f>
        <v>0</v>
      </c>
      <c r="BL270" s="17" t="s">
        <v>145</v>
      </c>
      <c r="BM270" s="207" t="s">
        <v>446</v>
      </c>
    </row>
    <row r="271" s="2" customFormat="1">
      <c r="A271" s="38"/>
      <c r="B271" s="39"/>
      <c r="C271" s="40"/>
      <c r="D271" s="209" t="s">
        <v>146</v>
      </c>
      <c r="E271" s="40"/>
      <c r="F271" s="210" t="s">
        <v>445</v>
      </c>
      <c r="G271" s="40"/>
      <c r="H271" s="40"/>
      <c r="I271" s="211"/>
      <c r="J271" s="40"/>
      <c r="K271" s="40"/>
      <c r="L271" s="44"/>
      <c r="M271" s="212"/>
      <c r="N271" s="213"/>
      <c r="O271" s="84"/>
      <c r="P271" s="84"/>
      <c r="Q271" s="84"/>
      <c r="R271" s="84"/>
      <c r="S271" s="84"/>
      <c r="T271" s="85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146</v>
      </c>
      <c r="AU271" s="17" t="s">
        <v>82</v>
      </c>
    </row>
    <row r="272" s="2" customFormat="1" ht="16.5" customHeight="1">
      <c r="A272" s="38"/>
      <c r="B272" s="39"/>
      <c r="C272" s="196" t="s">
        <v>299</v>
      </c>
      <c r="D272" s="196" t="s">
        <v>140</v>
      </c>
      <c r="E272" s="197" t="s">
        <v>447</v>
      </c>
      <c r="F272" s="198" t="s">
        <v>448</v>
      </c>
      <c r="G272" s="199" t="s">
        <v>255</v>
      </c>
      <c r="H272" s="200">
        <v>1</v>
      </c>
      <c r="I272" s="201"/>
      <c r="J272" s="202">
        <f>ROUND(I272*H272,2)</f>
        <v>0</v>
      </c>
      <c r="K272" s="198" t="s">
        <v>144</v>
      </c>
      <c r="L272" s="44"/>
      <c r="M272" s="203" t="s">
        <v>19</v>
      </c>
      <c r="N272" s="204" t="s">
        <v>45</v>
      </c>
      <c r="O272" s="84"/>
      <c r="P272" s="205">
        <f>O272*H272</f>
        <v>0</v>
      </c>
      <c r="Q272" s="205">
        <v>0.34000000000000002</v>
      </c>
      <c r="R272" s="205">
        <f>Q272*H272</f>
        <v>0.34000000000000002</v>
      </c>
      <c r="S272" s="205">
        <v>0</v>
      </c>
      <c r="T272" s="206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07" t="s">
        <v>145</v>
      </c>
      <c r="AT272" s="207" t="s">
        <v>140</v>
      </c>
      <c r="AU272" s="207" t="s">
        <v>82</v>
      </c>
      <c r="AY272" s="17" t="s">
        <v>139</v>
      </c>
      <c r="BE272" s="208">
        <f>IF(N272="základní",J272,0)</f>
        <v>0</v>
      </c>
      <c r="BF272" s="208">
        <f>IF(N272="snížená",J272,0)</f>
        <v>0</v>
      </c>
      <c r="BG272" s="208">
        <f>IF(N272="zákl. přenesená",J272,0)</f>
        <v>0</v>
      </c>
      <c r="BH272" s="208">
        <f>IF(N272="sníž. přenesená",J272,0)</f>
        <v>0</v>
      </c>
      <c r="BI272" s="208">
        <f>IF(N272="nulová",J272,0)</f>
        <v>0</v>
      </c>
      <c r="BJ272" s="17" t="s">
        <v>82</v>
      </c>
      <c r="BK272" s="208">
        <f>ROUND(I272*H272,2)</f>
        <v>0</v>
      </c>
      <c r="BL272" s="17" t="s">
        <v>145</v>
      </c>
      <c r="BM272" s="207" t="s">
        <v>449</v>
      </c>
    </row>
    <row r="273" s="2" customFormat="1">
      <c r="A273" s="38"/>
      <c r="B273" s="39"/>
      <c r="C273" s="40"/>
      <c r="D273" s="209" t="s">
        <v>146</v>
      </c>
      <c r="E273" s="40"/>
      <c r="F273" s="210" t="s">
        <v>448</v>
      </c>
      <c r="G273" s="40"/>
      <c r="H273" s="40"/>
      <c r="I273" s="211"/>
      <c r="J273" s="40"/>
      <c r="K273" s="40"/>
      <c r="L273" s="44"/>
      <c r="M273" s="212"/>
      <c r="N273" s="213"/>
      <c r="O273" s="84"/>
      <c r="P273" s="84"/>
      <c r="Q273" s="84"/>
      <c r="R273" s="84"/>
      <c r="S273" s="84"/>
      <c r="T273" s="85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146</v>
      </c>
      <c r="AU273" s="17" t="s">
        <v>82</v>
      </c>
    </row>
    <row r="274" s="2" customFormat="1" ht="16.5" customHeight="1">
      <c r="A274" s="38"/>
      <c r="B274" s="39"/>
      <c r="C274" s="196" t="s">
        <v>450</v>
      </c>
      <c r="D274" s="196" t="s">
        <v>140</v>
      </c>
      <c r="E274" s="197" t="s">
        <v>451</v>
      </c>
      <c r="F274" s="198" t="s">
        <v>452</v>
      </c>
      <c r="G274" s="199" t="s">
        <v>242</v>
      </c>
      <c r="H274" s="200">
        <v>74.5</v>
      </c>
      <c r="I274" s="201"/>
      <c r="J274" s="202">
        <f>ROUND(I274*H274,2)</f>
        <v>0</v>
      </c>
      <c r="K274" s="198" t="s">
        <v>144</v>
      </c>
      <c r="L274" s="44"/>
      <c r="M274" s="203" t="s">
        <v>19</v>
      </c>
      <c r="N274" s="204" t="s">
        <v>45</v>
      </c>
      <c r="O274" s="84"/>
      <c r="P274" s="205">
        <f>O274*H274</f>
        <v>0</v>
      </c>
      <c r="Q274" s="205">
        <v>1</v>
      </c>
      <c r="R274" s="205">
        <f>Q274*H274</f>
        <v>74.5</v>
      </c>
      <c r="S274" s="205">
        <v>0</v>
      </c>
      <c r="T274" s="206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07" t="s">
        <v>145</v>
      </c>
      <c r="AT274" s="207" t="s">
        <v>140</v>
      </c>
      <c r="AU274" s="207" t="s">
        <v>82</v>
      </c>
      <c r="AY274" s="17" t="s">
        <v>139</v>
      </c>
      <c r="BE274" s="208">
        <f>IF(N274="základní",J274,0)</f>
        <v>0</v>
      </c>
      <c r="BF274" s="208">
        <f>IF(N274="snížená",J274,0)</f>
        <v>0</v>
      </c>
      <c r="BG274" s="208">
        <f>IF(N274="zákl. přenesená",J274,0)</f>
        <v>0</v>
      </c>
      <c r="BH274" s="208">
        <f>IF(N274="sníž. přenesená",J274,0)</f>
        <v>0</v>
      </c>
      <c r="BI274" s="208">
        <f>IF(N274="nulová",J274,0)</f>
        <v>0</v>
      </c>
      <c r="BJ274" s="17" t="s">
        <v>82</v>
      </c>
      <c r="BK274" s="208">
        <f>ROUND(I274*H274,2)</f>
        <v>0</v>
      </c>
      <c r="BL274" s="17" t="s">
        <v>145</v>
      </c>
      <c r="BM274" s="207" t="s">
        <v>453</v>
      </c>
    </row>
    <row r="275" s="2" customFormat="1">
      <c r="A275" s="38"/>
      <c r="B275" s="39"/>
      <c r="C275" s="40"/>
      <c r="D275" s="209" t="s">
        <v>146</v>
      </c>
      <c r="E275" s="40"/>
      <c r="F275" s="210" t="s">
        <v>452</v>
      </c>
      <c r="G275" s="40"/>
      <c r="H275" s="40"/>
      <c r="I275" s="211"/>
      <c r="J275" s="40"/>
      <c r="K275" s="40"/>
      <c r="L275" s="44"/>
      <c r="M275" s="212"/>
      <c r="N275" s="213"/>
      <c r="O275" s="84"/>
      <c r="P275" s="84"/>
      <c r="Q275" s="84"/>
      <c r="R275" s="84"/>
      <c r="S275" s="84"/>
      <c r="T275" s="85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146</v>
      </c>
      <c r="AU275" s="17" t="s">
        <v>82</v>
      </c>
    </row>
    <row r="276" s="2" customFormat="1" ht="16.5" customHeight="1">
      <c r="A276" s="38"/>
      <c r="B276" s="39"/>
      <c r="C276" s="196" t="s">
        <v>302</v>
      </c>
      <c r="D276" s="196" t="s">
        <v>140</v>
      </c>
      <c r="E276" s="197" t="s">
        <v>454</v>
      </c>
      <c r="F276" s="198" t="s">
        <v>455</v>
      </c>
      <c r="G276" s="199" t="s">
        <v>255</v>
      </c>
      <c r="H276" s="200">
        <v>10</v>
      </c>
      <c r="I276" s="201"/>
      <c r="J276" s="202">
        <f>ROUND(I276*H276,2)</f>
        <v>0</v>
      </c>
      <c r="K276" s="198" t="s">
        <v>144</v>
      </c>
      <c r="L276" s="44"/>
      <c r="M276" s="203" t="s">
        <v>19</v>
      </c>
      <c r="N276" s="204" t="s">
        <v>45</v>
      </c>
      <c r="O276" s="84"/>
      <c r="P276" s="205">
        <f>O276*H276</f>
        <v>0</v>
      </c>
      <c r="Q276" s="205">
        <v>0</v>
      </c>
      <c r="R276" s="205">
        <f>Q276*H276</f>
        <v>0</v>
      </c>
      <c r="S276" s="205">
        <v>0</v>
      </c>
      <c r="T276" s="206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07" t="s">
        <v>145</v>
      </c>
      <c r="AT276" s="207" t="s">
        <v>140</v>
      </c>
      <c r="AU276" s="207" t="s">
        <v>82</v>
      </c>
      <c r="AY276" s="17" t="s">
        <v>139</v>
      </c>
      <c r="BE276" s="208">
        <f>IF(N276="základní",J276,0)</f>
        <v>0</v>
      </c>
      <c r="BF276" s="208">
        <f>IF(N276="snížená",J276,0)</f>
        <v>0</v>
      </c>
      <c r="BG276" s="208">
        <f>IF(N276="zákl. přenesená",J276,0)</f>
        <v>0</v>
      </c>
      <c r="BH276" s="208">
        <f>IF(N276="sníž. přenesená",J276,0)</f>
        <v>0</v>
      </c>
      <c r="BI276" s="208">
        <f>IF(N276="nulová",J276,0)</f>
        <v>0</v>
      </c>
      <c r="BJ276" s="17" t="s">
        <v>82</v>
      </c>
      <c r="BK276" s="208">
        <f>ROUND(I276*H276,2)</f>
        <v>0</v>
      </c>
      <c r="BL276" s="17" t="s">
        <v>145</v>
      </c>
      <c r="BM276" s="207" t="s">
        <v>456</v>
      </c>
    </row>
    <row r="277" s="2" customFormat="1">
      <c r="A277" s="38"/>
      <c r="B277" s="39"/>
      <c r="C277" s="40"/>
      <c r="D277" s="209" t="s">
        <v>146</v>
      </c>
      <c r="E277" s="40"/>
      <c r="F277" s="210" t="s">
        <v>455</v>
      </c>
      <c r="G277" s="40"/>
      <c r="H277" s="40"/>
      <c r="I277" s="211"/>
      <c r="J277" s="40"/>
      <c r="K277" s="40"/>
      <c r="L277" s="44"/>
      <c r="M277" s="212"/>
      <c r="N277" s="213"/>
      <c r="O277" s="84"/>
      <c r="P277" s="84"/>
      <c r="Q277" s="84"/>
      <c r="R277" s="84"/>
      <c r="S277" s="84"/>
      <c r="T277" s="85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146</v>
      </c>
      <c r="AU277" s="17" t="s">
        <v>82</v>
      </c>
    </row>
    <row r="278" s="2" customFormat="1" ht="16.5" customHeight="1">
      <c r="A278" s="38"/>
      <c r="B278" s="39"/>
      <c r="C278" s="196" t="s">
        <v>457</v>
      </c>
      <c r="D278" s="196" t="s">
        <v>140</v>
      </c>
      <c r="E278" s="197" t="s">
        <v>458</v>
      </c>
      <c r="F278" s="198" t="s">
        <v>459</v>
      </c>
      <c r="G278" s="199" t="s">
        <v>255</v>
      </c>
      <c r="H278" s="200">
        <v>4</v>
      </c>
      <c r="I278" s="201"/>
      <c r="J278" s="202">
        <f>ROUND(I278*H278,2)</f>
        <v>0</v>
      </c>
      <c r="K278" s="198" t="s">
        <v>144</v>
      </c>
      <c r="L278" s="44"/>
      <c r="M278" s="203" t="s">
        <v>19</v>
      </c>
      <c r="N278" s="204" t="s">
        <v>45</v>
      </c>
      <c r="O278" s="84"/>
      <c r="P278" s="205">
        <f>O278*H278</f>
        <v>0</v>
      </c>
      <c r="Q278" s="205">
        <v>0.25</v>
      </c>
      <c r="R278" s="205">
        <f>Q278*H278</f>
        <v>1</v>
      </c>
      <c r="S278" s="205">
        <v>0</v>
      </c>
      <c r="T278" s="206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07" t="s">
        <v>145</v>
      </c>
      <c r="AT278" s="207" t="s">
        <v>140</v>
      </c>
      <c r="AU278" s="207" t="s">
        <v>82</v>
      </c>
      <c r="AY278" s="17" t="s">
        <v>139</v>
      </c>
      <c r="BE278" s="208">
        <f>IF(N278="základní",J278,0)</f>
        <v>0</v>
      </c>
      <c r="BF278" s="208">
        <f>IF(N278="snížená",J278,0)</f>
        <v>0</v>
      </c>
      <c r="BG278" s="208">
        <f>IF(N278="zákl. přenesená",J278,0)</f>
        <v>0</v>
      </c>
      <c r="BH278" s="208">
        <f>IF(N278="sníž. přenesená",J278,0)</f>
        <v>0</v>
      </c>
      <c r="BI278" s="208">
        <f>IF(N278="nulová",J278,0)</f>
        <v>0</v>
      </c>
      <c r="BJ278" s="17" t="s">
        <v>82</v>
      </c>
      <c r="BK278" s="208">
        <f>ROUND(I278*H278,2)</f>
        <v>0</v>
      </c>
      <c r="BL278" s="17" t="s">
        <v>145</v>
      </c>
      <c r="BM278" s="207" t="s">
        <v>460</v>
      </c>
    </row>
    <row r="279" s="2" customFormat="1">
      <c r="A279" s="38"/>
      <c r="B279" s="39"/>
      <c r="C279" s="40"/>
      <c r="D279" s="209" t="s">
        <v>146</v>
      </c>
      <c r="E279" s="40"/>
      <c r="F279" s="210" t="s">
        <v>459</v>
      </c>
      <c r="G279" s="40"/>
      <c r="H279" s="40"/>
      <c r="I279" s="211"/>
      <c r="J279" s="40"/>
      <c r="K279" s="40"/>
      <c r="L279" s="44"/>
      <c r="M279" s="212"/>
      <c r="N279" s="213"/>
      <c r="O279" s="84"/>
      <c r="P279" s="84"/>
      <c r="Q279" s="84"/>
      <c r="R279" s="84"/>
      <c r="S279" s="84"/>
      <c r="T279" s="85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146</v>
      </c>
      <c r="AU279" s="17" t="s">
        <v>82</v>
      </c>
    </row>
    <row r="280" s="2" customFormat="1" ht="16.5" customHeight="1">
      <c r="A280" s="38"/>
      <c r="B280" s="39"/>
      <c r="C280" s="196" t="s">
        <v>306</v>
      </c>
      <c r="D280" s="196" t="s">
        <v>140</v>
      </c>
      <c r="E280" s="197" t="s">
        <v>461</v>
      </c>
      <c r="F280" s="198" t="s">
        <v>462</v>
      </c>
      <c r="G280" s="199" t="s">
        <v>255</v>
      </c>
      <c r="H280" s="200">
        <v>4</v>
      </c>
      <c r="I280" s="201"/>
      <c r="J280" s="202">
        <f>ROUND(I280*H280,2)</f>
        <v>0</v>
      </c>
      <c r="K280" s="198" t="s">
        <v>144</v>
      </c>
      <c r="L280" s="44"/>
      <c r="M280" s="203" t="s">
        <v>19</v>
      </c>
      <c r="N280" s="204" t="s">
        <v>45</v>
      </c>
      <c r="O280" s="84"/>
      <c r="P280" s="205">
        <f>O280*H280</f>
        <v>0</v>
      </c>
      <c r="Q280" s="205">
        <v>0.52000000000000002</v>
      </c>
      <c r="R280" s="205">
        <f>Q280*H280</f>
        <v>2.0800000000000001</v>
      </c>
      <c r="S280" s="205">
        <v>0</v>
      </c>
      <c r="T280" s="206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07" t="s">
        <v>145</v>
      </c>
      <c r="AT280" s="207" t="s">
        <v>140</v>
      </c>
      <c r="AU280" s="207" t="s">
        <v>82</v>
      </c>
      <c r="AY280" s="17" t="s">
        <v>139</v>
      </c>
      <c r="BE280" s="208">
        <f>IF(N280="základní",J280,0)</f>
        <v>0</v>
      </c>
      <c r="BF280" s="208">
        <f>IF(N280="snížená",J280,0)</f>
        <v>0</v>
      </c>
      <c r="BG280" s="208">
        <f>IF(N280="zákl. přenesená",J280,0)</f>
        <v>0</v>
      </c>
      <c r="BH280" s="208">
        <f>IF(N280="sníž. přenesená",J280,0)</f>
        <v>0</v>
      </c>
      <c r="BI280" s="208">
        <f>IF(N280="nulová",J280,0)</f>
        <v>0</v>
      </c>
      <c r="BJ280" s="17" t="s">
        <v>82</v>
      </c>
      <c r="BK280" s="208">
        <f>ROUND(I280*H280,2)</f>
        <v>0</v>
      </c>
      <c r="BL280" s="17" t="s">
        <v>145</v>
      </c>
      <c r="BM280" s="207" t="s">
        <v>463</v>
      </c>
    </row>
    <row r="281" s="2" customFormat="1">
      <c r="A281" s="38"/>
      <c r="B281" s="39"/>
      <c r="C281" s="40"/>
      <c r="D281" s="209" t="s">
        <v>146</v>
      </c>
      <c r="E281" s="40"/>
      <c r="F281" s="210" t="s">
        <v>462</v>
      </c>
      <c r="G281" s="40"/>
      <c r="H281" s="40"/>
      <c r="I281" s="211"/>
      <c r="J281" s="40"/>
      <c r="K281" s="40"/>
      <c r="L281" s="44"/>
      <c r="M281" s="212"/>
      <c r="N281" s="213"/>
      <c r="O281" s="84"/>
      <c r="P281" s="84"/>
      <c r="Q281" s="84"/>
      <c r="R281" s="84"/>
      <c r="S281" s="84"/>
      <c r="T281" s="85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146</v>
      </c>
      <c r="AU281" s="17" t="s">
        <v>82</v>
      </c>
    </row>
    <row r="282" s="2" customFormat="1" ht="16.5" customHeight="1">
      <c r="A282" s="38"/>
      <c r="B282" s="39"/>
      <c r="C282" s="196" t="s">
        <v>278</v>
      </c>
      <c r="D282" s="196" t="s">
        <v>140</v>
      </c>
      <c r="E282" s="197" t="s">
        <v>464</v>
      </c>
      <c r="F282" s="198" t="s">
        <v>465</v>
      </c>
      <c r="G282" s="199" t="s">
        <v>255</v>
      </c>
      <c r="H282" s="200">
        <v>1</v>
      </c>
      <c r="I282" s="201"/>
      <c r="J282" s="202">
        <f>ROUND(I282*H282,2)</f>
        <v>0</v>
      </c>
      <c r="K282" s="198" t="s">
        <v>144</v>
      </c>
      <c r="L282" s="44"/>
      <c r="M282" s="203" t="s">
        <v>19</v>
      </c>
      <c r="N282" s="204" t="s">
        <v>45</v>
      </c>
      <c r="O282" s="84"/>
      <c r="P282" s="205">
        <f>O282*H282</f>
        <v>0</v>
      </c>
      <c r="Q282" s="205">
        <v>1.0349999999999999</v>
      </c>
      <c r="R282" s="205">
        <f>Q282*H282</f>
        <v>1.0349999999999999</v>
      </c>
      <c r="S282" s="205">
        <v>0</v>
      </c>
      <c r="T282" s="206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07" t="s">
        <v>145</v>
      </c>
      <c r="AT282" s="207" t="s">
        <v>140</v>
      </c>
      <c r="AU282" s="207" t="s">
        <v>82</v>
      </c>
      <c r="AY282" s="17" t="s">
        <v>139</v>
      </c>
      <c r="BE282" s="208">
        <f>IF(N282="základní",J282,0)</f>
        <v>0</v>
      </c>
      <c r="BF282" s="208">
        <f>IF(N282="snížená",J282,0)</f>
        <v>0</v>
      </c>
      <c r="BG282" s="208">
        <f>IF(N282="zákl. přenesená",J282,0)</f>
        <v>0</v>
      </c>
      <c r="BH282" s="208">
        <f>IF(N282="sníž. přenesená",J282,0)</f>
        <v>0</v>
      </c>
      <c r="BI282" s="208">
        <f>IF(N282="nulová",J282,0)</f>
        <v>0</v>
      </c>
      <c r="BJ282" s="17" t="s">
        <v>82</v>
      </c>
      <c r="BK282" s="208">
        <f>ROUND(I282*H282,2)</f>
        <v>0</v>
      </c>
      <c r="BL282" s="17" t="s">
        <v>145</v>
      </c>
      <c r="BM282" s="207" t="s">
        <v>466</v>
      </c>
    </row>
    <row r="283" s="2" customFormat="1">
      <c r="A283" s="38"/>
      <c r="B283" s="39"/>
      <c r="C283" s="40"/>
      <c r="D283" s="209" t="s">
        <v>146</v>
      </c>
      <c r="E283" s="40"/>
      <c r="F283" s="210" t="s">
        <v>465</v>
      </c>
      <c r="G283" s="40"/>
      <c r="H283" s="40"/>
      <c r="I283" s="211"/>
      <c r="J283" s="40"/>
      <c r="K283" s="40"/>
      <c r="L283" s="44"/>
      <c r="M283" s="212"/>
      <c r="N283" s="213"/>
      <c r="O283" s="84"/>
      <c r="P283" s="84"/>
      <c r="Q283" s="84"/>
      <c r="R283" s="84"/>
      <c r="S283" s="84"/>
      <c r="T283" s="85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146</v>
      </c>
      <c r="AU283" s="17" t="s">
        <v>82</v>
      </c>
    </row>
    <row r="284" s="2" customFormat="1" ht="16.5" customHeight="1">
      <c r="A284" s="38"/>
      <c r="B284" s="39"/>
      <c r="C284" s="196" t="s">
        <v>309</v>
      </c>
      <c r="D284" s="196" t="s">
        <v>140</v>
      </c>
      <c r="E284" s="197" t="s">
        <v>467</v>
      </c>
      <c r="F284" s="198" t="s">
        <v>468</v>
      </c>
      <c r="G284" s="199" t="s">
        <v>255</v>
      </c>
      <c r="H284" s="200">
        <v>10</v>
      </c>
      <c r="I284" s="201"/>
      <c r="J284" s="202">
        <f>ROUND(I284*H284,2)</f>
        <v>0</v>
      </c>
      <c r="K284" s="198" t="s">
        <v>144</v>
      </c>
      <c r="L284" s="44"/>
      <c r="M284" s="203" t="s">
        <v>19</v>
      </c>
      <c r="N284" s="204" t="s">
        <v>45</v>
      </c>
      <c r="O284" s="84"/>
      <c r="P284" s="205">
        <f>O284*H284</f>
        <v>0</v>
      </c>
      <c r="Q284" s="205">
        <v>0</v>
      </c>
      <c r="R284" s="205">
        <f>Q284*H284</f>
        <v>0</v>
      </c>
      <c r="S284" s="205">
        <v>0</v>
      </c>
      <c r="T284" s="206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07" t="s">
        <v>145</v>
      </c>
      <c r="AT284" s="207" t="s">
        <v>140</v>
      </c>
      <c r="AU284" s="207" t="s">
        <v>82</v>
      </c>
      <c r="AY284" s="17" t="s">
        <v>139</v>
      </c>
      <c r="BE284" s="208">
        <f>IF(N284="základní",J284,0)</f>
        <v>0</v>
      </c>
      <c r="BF284" s="208">
        <f>IF(N284="snížená",J284,0)</f>
        <v>0</v>
      </c>
      <c r="BG284" s="208">
        <f>IF(N284="zákl. přenesená",J284,0)</f>
        <v>0</v>
      </c>
      <c r="BH284" s="208">
        <f>IF(N284="sníž. přenesená",J284,0)</f>
        <v>0</v>
      </c>
      <c r="BI284" s="208">
        <f>IF(N284="nulová",J284,0)</f>
        <v>0</v>
      </c>
      <c r="BJ284" s="17" t="s">
        <v>82</v>
      </c>
      <c r="BK284" s="208">
        <f>ROUND(I284*H284,2)</f>
        <v>0</v>
      </c>
      <c r="BL284" s="17" t="s">
        <v>145</v>
      </c>
      <c r="BM284" s="207" t="s">
        <v>469</v>
      </c>
    </row>
    <row r="285" s="2" customFormat="1">
      <c r="A285" s="38"/>
      <c r="B285" s="39"/>
      <c r="C285" s="40"/>
      <c r="D285" s="209" t="s">
        <v>146</v>
      </c>
      <c r="E285" s="40"/>
      <c r="F285" s="210" t="s">
        <v>468</v>
      </c>
      <c r="G285" s="40"/>
      <c r="H285" s="40"/>
      <c r="I285" s="211"/>
      <c r="J285" s="40"/>
      <c r="K285" s="40"/>
      <c r="L285" s="44"/>
      <c r="M285" s="212"/>
      <c r="N285" s="213"/>
      <c r="O285" s="84"/>
      <c r="P285" s="84"/>
      <c r="Q285" s="84"/>
      <c r="R285" s="84"/>
      <c r="S285" s="84"/>
      <c r="T285" s="85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146</v>
      </c>
      <c r="AU285" s="17" t="s">
        <v>82</v>
      </c>
    </row>
    <row r="286" s="2" customFormat="1" ht="16.5" customHeight="1">
      <c r="A286" s="38"/>
      <c r="B286" s="39"/>
      <c r="C286" s="196" t="s">
        <v>470</v>
      </c>
      <c r="D286" s="196" t="s">
        <v>140</v>
      </c>
      <c r="E286" s="197" t="s">
        <v>471</v>
      </c>
      <c r="F286" s="198" t="s">
        <v>472</v>
      </c>
      <c r="G286" s="199" t="s">
        <v>255</v>
      </c>
      <c r="H286" s="200">
        <v>1</v>
      </c>
      <c r="I286" s="201"/>
      <c r="J286" s="202">
        <f>ROUND(I286*H286,2)</f>
        <v>0</v>
      </c>
      <c r="K286" s="198" t="s">
        <v>144</v>
      </c>
      <c r="L286" s="44"/>
      <c r="M286" s="203" t="s">
        <v>19</v>
      </c>
      <c r="N286" s="204" t="s">
        <v>45</v>
      </c>
      <c r="O286" s="84"/>
      <c r="P286" s="205">
        <f>O286*H286</f>
        <v>0</v>
      </c>
      <c r="Q286" s="205">
        <v>0.024</v>
      </c>
      <c r="R286" s="205">
        <f>Q286*H286</f>
        <v>0.024</v>
      </c>
      <c r="S286" s="205">
        <v>0</v>
      </c>
      <c r="T286" s="206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07" t="s">
        <v>145</v>
      </c>
      <c r="AT286" s="207" t="s">
        <v>140</v>
      </c>
      <c r="AU286" s="207" t="s">
        <v>82</v>
      </c>
      <c r="AY286" s="17" t="s">
        <v>139</v>
      </c>
      <c r="BE286" s="208">
        <f>IF(N286="základní",J286,0)</f>
        <v>0</v>
      </c>
      <c r="BF286" s="208">
        <f>IF(N286="snížená",J286,0)</f>
        <v>0</v>
      </c>
      <c r="BG286" s="208">
        <f>IF(N286="zákl. přenesená",J286,0)</f>
        <v>0</v>
      </c>
      <c r="BH286" s="208">
        <f>IF(N286="sníž. přenesená",J286,0)</f>
        <v>0</v>
      </c>
      <c r="BI286" s="208">
        <f>IF(N286="nulová",J286,0)</f>
        <v>0</v>
      </c>
      <c r="BJ286" s="17" t="s">
        <v>82</v>
      </c>
      <c r="BK286" s="208">
        <f>ROUND(I286*H286,2)</f>
        <v>0</v>
      </c>
      <c r="BL286" s="17" t="s">
        <v>145</v>
      </c>
      <c r="BM286" s="207" t="s">
        <v>473</v>
      </c>
    </row>
    <row r="287" s="2" customFormat="1">
      <c r="A287" s="38"/>
      <c r="B287" s="39"/>
      <c r="C287" s="40"/>
      <c r="D287" s="209" t="s">
        <v>146</v>
      </c>
      <c r="E287" s="40"/>
      <c r="F287" s="210" t="s">
        <v>472</v>
      </c>
      <c r="G287" s="40"/>
      <c r="H287" s="40"/>
      <c r="I287" s="211"/>
      <c r="J287" s="40"/>
      <c r="K287" s="40"/>
      <c r="L287" s="44"/>
      <c r="M287" s="212"/>
      <c r="N287" s="213"/>
      <c r="O287" s="84"/>
      <c r="P287" s="84"/>
      <c r="Q287" s="84"/>
      <c r="R287" s="84"/>
      <c r="S287" s="84"/>
      <c r="T287" s="85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146</v>
      </c>
      <c r="AU287" s="17" t="s">
        <v>82</v>
      </c>
    </row>
    <row r="288" s="2" customFormat="1" ht="16.5" customHeight="1">
      <c r="A288" s="38"/>
      <c r="B288" s="39"/>
      <c r="C288" s="196" t="s">
        <v>313</v>
      </c>
      <c r="D288" s="196" t="s">
        <v>140</v>
      </c>
      <c r="E288" s="197" t="s">
        <v>474</v>
      </c>
      <c r="F288" s="198" t="s">
        <v>475</v>
      </c>
      <c r="G288" s="199" t="s">
        <v>255</v>
      </c>
      <c r="H288" s="200">
        <v>4</v>
      </c>
      <c r="I288" s="201"/>
      <c r="J288" s="202">
        <f>ROUND(I288*H288,2)</f>
        <v>0</v>
      </c>
      <c r="K288" s="198" t="s">
        <v>144</v>
      </c>
      <c r="L288" s="44"/>
      <c r="M288" s="203" t="s">
        <v>19</v>
      </c>
      <c r="N288" s="204" t="s">
        <v>45</v>
      </c>
      <c r="O288" s="84"/>
      <c r="P288" s="205">
        <f>O288*H288</f>
        <v>0</v>
      </c>
      <c r="Q288" s="205">
        <v>0.039</v>
      </c>
      <c r="R288" s="205">
        <f>Q288*H288</f>
        <v>0.156</v>
      </c>
      <c r="S288" s="205">
        <v>0</v>
      </c>
      <c r="T288" s="206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07" t="s">
        <v>145</v>
      </c>
      <c r="AT288" s="207" t="s">
        <v>140</v>
      </c>
      <c r="AU288" s="207" t="s">
        <v>82</v>
      </c>
      <c r="AY288" s="17" t="s">
        <v>139</v>
      </c>
      <c r="BE288" s="208">
        <f>IF(N288="základní",J288,0)</f>
        <v>0</v>
      </c>
      <c r="BF288" s="208">
        <f>IF(N288="snížená",J288,0)</f>
        <v>0</v>
      </c>
      <c r="BG288" s="208">
        <f>IF(N288="zákl. přenesená",J288,0)</f>
        <v>0</v>
      </c>
      <c r="BH288" s="208">
        <f>IF(N288="sníž. přenesená",J288,0)</f>
        <v>0</v>
      </c>
      <c r="BI288" s="208">
        <f>IF(N288="nulová",J288,0)</f>
        <v>0</v>
      </c>
      <c r="BJ288" s="17" t="s">
        <v>82</v>
      </c>
      <c r="BK288" s="208">
        <f>ROUND(I288*H288,2)</f>
        <v>0</v>
      </c>
      <c r="BL288" s="17" t="s">
        <v>145</v>
      </c>
      <c r="BM288" s="207" t="s">
        <v>476</v>
      </c>
    </row>
    <row r="289" s="2" customFormat="1">
      <c r="A289" s="38"/>
      <c r="B289" s="39"/>
      <c r="C289" s="40"/>
      <c r="D289" s="209" t="s">
        <v>146</v>
      </c>
      <c r="E289" s="40"/>
      <c r="F289" s="210" t="s">
        <v>475</v>
      </c>
      <c r="G289" s="40"/>
      <c r="H289" s="40"/>
      <c r="I289" s="211"/>
      <c r="J289" s="40"/>
      <c r="K289" s="40"/>
      <c r="L289" s="44"/>
      <c r="M289" s="212"/>
      <c r="N289" s="213"/>
      <c r="O289" s="84"/>
      <c r="P289" s="84"/>
      <c r="Q289" s="84"/>
      <c r="R289" s="84"/>
      <c r="S289" s="84"/>
      <c r="T289" s="85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146</v>
      </c>
      <c r="AU289" s="17" t="s">
        <v>82</v>
      </c>
    </row>
    <row r="290" s="2" customFormat="1" ht="16.5" customHeight="1">
      <c r="A290" s="38"/>
      <c r="B290" s="39"/>
      <c r="C290" s="196" t="s">
        <v>284</v>
      </c>
      <c r="D290" s="196" t="s">
        <v>140</v>
      </c>
      <c r="E290" s="197" t="s">
        <v>477</v>
      </c>
      <c r="F290" s="198" t="s">
        <v>478</v>
      </c>
      <c r="G290" s="199" t="s">
        <v>255</v>
      </c>
      <c r="H290" s="200">
        <v>1</v>
      </c>
      <c r="I290" s="201"/>
      <c r="J290" s="202">
        <f>ROUND(I290*H290,2)</f>
        <v>0</v>
      </c>
      <c r="K290" s="198" t="s">
        <v>144</v>
      </c>
      <c r="L290" s="44"/>
      <c r="M290" s="203" t="s">
        <v>19</v>
      </c>
      <c r="N290" s="204" t="s">
        <v>45</v>
      </c>
      <c r="O290" s="84"/>
      <c r="P290" s="205">
        <f>O290*H290</f>
        <v>0</v>
      </c>
      <c r="Q290" s="205">
        <v>0.050999999999999997</v>
      </c>
      <c r="R290" s="205">
        <f>Q290*H290</f>
        <v>0.050999999999999997</v>
      </c>
      <c r="S290" s="205">
        <v>0</v>
      </c>
      <c r="T290" s="206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07" t="s">
        <v>145</v>
      </c>
      <c r="AT290" s="207" t="s">
        <v>140</v>
      </c>
      <c r="AU290" s="207" t="s">
        <v>82</v>
      </c>
      <c r="AY290" s="17" t="s">
        <v>139</v>
      </c>
      <c r="BE290" s="208">
        <f>IF(N290="základní",J290,0)</f>
        <v>0</v>
      </c>
      <c r="BF290" s="208">
        <f>IF(N290="snížená",J290,0)</f>
        <v>0</v>
      </c>
      <c r="BG290" s="208">
        <f>IF(N290="zákl. přenesená",J290,0)</f>
        <v>0</v>
      </c>
      <c r="BH290" s="208">
        <f>IF(N290="sníž. přenesená",J290,0)</f>
        <v>0</v>
      </c>
      <c r="BI290" s="208">
        <f>IF(N290="nulová",J290,0)</f>
        <v>0</v>
      </c>
      <c r="BJ290" s="17" t="s">
        <v>82</v>
      </c>
      <c r="BK290" s="208">
        <f>ROUND(I290*H290,2)</f>
        <v>0</v>
      </c>
      <c r="BL290" s="17" t="s">
        <v>145</v>
      </c>
      <c r="BM290" s="207" t="s">
        <v>479</v>
      </c>
    </row>
    <row r="291" s="2" customFormat="1">
      <c r="A291" s="38"/>
      <c r="B291" s="39"/>
      <c r="C291" s="40"/>
      <c r="D291" s="209" t="s">
        <v>146</v>
      </c>
      <c r="E291" s="40"/>
      <c r="F291" s="210" t="s">
        <v>478</v>
      </c>
      <c r="G291" s="40"/>
      <c r="H291" s="40"/>
      <c r="I291" s="211"/>
      <c r="J291" s="40"/>
      <c r="K291" s="40"/>
      <c r="L291" s="44"/>
      <c r="M291" s="212"/>
      <c r="N291" s="213"/>
      <c r="O291" s="84"/>
      <c r="P291" s="84"/>
      <c r="Q291" s="84"/>
      <c r="R291" s="84"/>
      <c r="S291" s="84"/>
      <c r="T291" s="85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146</v>
      </c>
      <c r="AU291" s="17" t="s">
        <v>82</v>
      </c>
    </row>
    <row r="292" s="2" customFormat="1" ht="16.5" customHeight="1">
      <c r="A292" s="38"/>
      <c r="B292" s="39"/>
      <c r="C292" s="196" t="s">
        <v>316</v>
      </c>
      <c r="D292" s="196" t="s">
        <v>140</v>
      </c>
      <c r="E292" s="197" t="s">
        <v>480</v>
      </c>
      <c r="F292" s="198" t="s">
        <v>481</v>
      </c>
      <c r="G292" s="199" t="s">
        <v>255</v>
      </c>
      <c r="H292" s="200">
        <v>3</v>
      </c>
      <c r="I292" s="201"/>
      <c r="J292" s="202">
        <f>ROUND(I292*H292,2)</f>
        <v>0</v>
      </c>
      <c r="K292" s="198" t="s">
        <v>144</v>
      </c>
      <c r="L292" s="44"/>
      <c r="M292" s="203" t="s">
        <v>19</v>
      </c>
      <c r="N292" s="204" t="s">
        <v>45</v>
      </c>
      <c r="O292" s="84"/>
      <c r="P292" s="205">
        <f>O292*H292</f>
        <v>0</v>
      </c>
      <c r="Q292" s="205">
        <v>0.068000000000000005</v>
      </c>
      <c r="R292" s="205">
        <f>Q292*H292</f>
        <v>0.20400000000000002</v>
      </c>
      <c r="S292" s="205">
        <v>0</v>
      </c>
      <c r="T292" s="206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07" t="s">
        <v>145</v>
      </c>
      <c r="AT292" s="207" t="s">
        <v>140</v>
      </c>
      <c r="AU292" s="207" t="s">
        <v>82</v>
      </c>
      <c r="AY292" s="17" t="s">
        <v>139</v>
      </c>
      <c r="BE292" s="208">
        <f>IF(N292="základní",J292,0)</f>
        <v>0</v>
      </c>
      <c r="BF292" s="208">
        <f>IF(N292="snížená",J292,0)</f>
        <v>0</v>
      </c>
      <c r="BG292" s="208">
        <f>IF(N292="zákl. přenesená",J292,0)</f>
        <v>0</v>
      </c>
      <c r="BH292" s="208">
        <f>IF(N292="sníž. přenesená",J292,0)</f>
        <v>0</v>
      </c>
      <c r="BI292" s="208">
        <f>IF(N292="nulová",J292,0)</f>
        <v>0</v>
      </c>
      <c r="BJ292" s="17" t="s">
        <v>82</v>
      </c>
      <c r="BK292" s="208">
        <f>ROUND(I292*H292,2)</f>
        <v>0</v>
      </c>
      <c r="BL292" s="17" t="s">
        <v>145</v>
      </c>
      <c r="BM292" s="207" t="s">
        <v>482</v>
      </c>
    </row>
    <row r="293" s="2" customFormat="1">
      <c r="A293" s="38"/>
      <c r="B293" s="39"/>
      <c r="C293" s="40"/>
      <c r="D293" s="209" t="s">
        <v>146</v>
      </c>
      <c r="E293" s="40"/>
      <c r="F293" s="210" t="s">
        <v>481</v>
      </c>
      <c r="G293" s="40"/>
      <c r="H293" s="40"/>
      <c r="I293" s="211"/>
      <c r="J293" s="40"/>
      <c r="K293" s="40"/>
      <c r="L293" s="44"/>
      <c r="M293" s="212"/>
      <c r="N293" s="213"/>
      <c r="O293" s="84"/>
      <c r="P293" s="84"/>
      <c r="Q293" s="84"/>
      <c r="R293" s="84"/>
      <c r="S293" s="84"/>
      <c r="T293" s="85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146</v>
      </c>
      <c r="AU293" s="17" t="s">
        <v>82</v>
      </c>
    </row>
    <row r="294" s="2" customFormat="1" ht="16.5" customHeight="1">
      <c r="A294" s="38"/>
      <c r="B294" s="39"/>
      <c r="C294" s="196" t="s">
        <v>317</v>
      </c>
      <c r="D294" s="196" t="s">
        <v>140</v>
      </c>
      <c r="E294" s="197" t="s">
        <v>483</v>
      </c>
      <c r="F294" s="198" t="s">
        <v>484</v>
      </c>
      <c r="G294" s="199" t="s">
        <v>255</v>
      </c>
      <c r="H294" s="200">
        <v>2</v>
      </c>
      <c r="I294" s="201"/>
      <c r="J294" s="202">
        <f>ROUND(I294*H294,2)</f>
        <v>0</v>
      </c>
      <c r="K294" s="198" t="s">
        <v>144</v>
      </c>
      <c r="L294" s="44"/>
      <c r="M294" s="203" t="s">
        <v>19</v>
      </c>
      <c r="N294" s="204" t="s">
        <v>45</v>
      </c>
      <c r="O294" s="84"/>
      <c r="P294" s="205">
        <f>O294*H294</f>
        <v>0</v>
      </c>
      <c r="Q294" s="205">
        <v>0.080000000000000002</v>
      </c>
      <c r="R294" s="205">
        <f>Q294*H294</f>
        <v>0.16</v>
      </c>
      <c r="S294" s="205">
        <v>0</v>
      </c>
      <c r="T294" s="206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07" t="s">
        <v>145</v>
      </c>
      <c r="AT294" s="207" t="s">
        <v>140</v>
      </c>
      <c r="AU294" s="207" t="s">
        <v>82</v>
      </c>
      <c r="AY294" s="17" t="s">
        <v>139</v>
      </c>
      <c r="BE294" s="208">
        <f>IF(N294="základní",J294,0)</f>
        <v>0</v>
      </c>
      <c r="BF294" s="208">
        <f>IF(N294="snížená",J294,0)</f>
        <v>0</v>
      </c>
      <c r="BG294" s="208">
        <f>IF(N294="zákl. přenesená",J294,0)</f>
        <v>0</v>
      </c>
      <c r="BH294" s="208">
        <f>IF(N294="sníž. přenesená",J294,0)</f>
        <v>0</v>
      </c>
      <c r="BI294" s="208">
        <f>IF(N294="nulová",J294,0)</f>
        <v>0</v>
      </c>
      <c r="BJ294" s="17" t="s">
        <v>82</v>
      </c>
      <c r="BK294" s="208">
        <f>ROUND(I294*H294,2)</f>
        <v>0</v>
      </c>
      <c r="BL294" s="17" t="s">
        <v>145</v>
      </c>
      <c r="BM294" s="207" t="s">
        <v>485</v>
      </c>
    </row>
    <row r="295" s="2" customFormat="1">
      <c r="A295" s="38"/>
      <c r="B295" s="39"/>
      <c r="C295" s="40"/>
      <c r="D295" s="209" t="s">
        <v>146</v>
      </c>
      <c r="E295" s="40"/>
      <c r="F295" s="210" t="s">
        <v>484</v>
      </c>
      <c r="G295" s="40"/>
      <c r="H295" s="40"/>
      <c r="I295" s="211"/>
      <c r="J295" s="40"/>
      <c r="K295" s="40"/>
      <c r="L295" s="44"/>
      <c r="M295" s="212"/>
      <c r="N295" s="213"/>
      <c r="O295" s="84"/>
      <c r="P295" s="84"/>
      <c r="Q295" s="84"/>
      <c r="R295" s="84"/>
      <c r="S295" s="84"/>
      <c r="T295" s="85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146</v>
      </c>
      <c r="AU295" s="17" t="s">
        <v>82</v>
      </c>
    </row>
    <row r="296" s="2" customFormat="1" ht="24.15" customHeight="1">
      <c r="A296" s="38"/>
      <c r="B296" s="39"/>
      <c r="C296" s="196" t="s">
        <v>321</v>
      </c>
      <c r="D296" s="196" t="s">
        <v>140</v>
      </c>
      <c r="E296" s="197" t="s">
        <v>486</v>
      </c>
      <c r="F296" s="198" t="s">
        <v>487</v>
      </c>
      <c r="G296" s="199" t="s">
        <v>488</v>
      </c>
      <c r="H296" s="200">
        <v>26</v>
      </c>
      <c r="I296" s="201"/>
      <c r="J296" s="202">
        <f>ROUND(I296*H296,2)</f>
        <v>0</v>
      </c>
      <c r="K296" s="198" t="s">
        <v>19</v>
      </c>
      <c r="L296" s="44"/>
      <c r="M296" s="203" t="s">
        <v>19</v>
      </c>
      <c r="N296" s="204" t="s">
        <v>45</v>
      </c>
      <c r="O296" s="84"/>
      <c r="P296" s="205">
        <f>O296*H296</f>
        <v>0</v>
      </c>
      <c r="Q296" s="205">
        <v>0.0040000000000000001</v>
      </c>
      <c r="R296" s="205">
        <f>Q296*H296</f>
        <v>0.10400000000000001</v>
      </c>
      <c r="S296" s="205">
        <v>0</v>
      </c>
      <c r="T296" s="206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07" t="s">
        <v>145</v>
      </c>
      <c r="AT296" s="207" t="s">
        <v>140</v>
      </c>
      <c r="AU296" s="207" t="s">
        <v>82</v>
      </c>
      <c r="AY296" s="17" t="s">
        <v>139</v>
      </c>
      <c r="BE296" s="208">
        <f>IF(N296="základní",J296,0)</f>
        <v>0</v>
      </c>
      <c r="BF296" s="208">
        <f>IF(N296="snížená",J296,0)</f>
        <v>0</v>
      </c>
      <c r="BG296" s="208">
        <f>IF(N296="zákl. přenesená",J296,0)</f>
        <v>0</v>
      </c>
      <c r="BH296" s="208">
        <f>IF(N296="sníž. přenesená",J296,0)</f>
        <v>0</v>
      </c>
      <c r="BI296" s="208">
        <f>IF(N296="nulová",J296,0)</f>
        <v>0</v>
      </c>
      <c r="BJ296" s="17" t="s">
        <v>82</v>
      </c>
      <c r="BK296" s="208">
        <f>ROUND(I296*H296,2)</f>
        <v>0</v>
      </c>
      <c r="BL296" s="17" t="s">
        <v>145</v>
      </c>
      <c r="BM296" s="207" t="s">
        <v>489</v>
      </c>
    </row>
    <row r="297" s="2" customFormat="1">
      <c r="A297" s="38"/>
      <c r="B297" s="39"/>
      <c r="C297" s="40"/>
      <c r="D297" s="209" t="s">
        <v>146</v>
      </c>
      <c r="E297" s="40"/>
      <c r="F297" s="210" t="s">
        <v>490</v>
      </c>
      <c r="G297" s="40"/>
      <c r="H297" s="40"/>
      <c r="I297" s="211"/>
      <c r="J297" s="40"/>
      <c r="K297" s="40"/>
      <c r="L297" s="44"/>
      <c r="M297" s="212"/>
      <c r="N297" s="213"/>
      <c r="O297" s="84"/>
      <c r="P297" s="84"/>
      <c r="Q297" s="84"/>
      <c r="R297" s="84"/>
      <c r="S297" s="84"/>
      <c r="T297" s="85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146</v>
      </c>
      <c r="AU297" s="17" t="s">
        <v>82</v>
      </c>
    </row>
    <row r="298" s="2" customFormat="1" ht="24.15" customHeight="1">
      <c r="A298" s="38"/>
      <c r="B298" s="39"/>
      <c r="C298" s="196" t="s">
        <v>491</v>
      </c>
      <c r="D298" s="196" t="s">
        <v>140</v>
      </c>
      <c r="E298" s="197" t="s">
        <v>492</v>
      </c>
      <c r="F298" s="198" t="s">
        <v>493</v>
      </c>
      <c r="G298" s="199" t="s">
        <v>488</v>
      </c>
      <c r="H298" s="200">
        <v>128</v>
      </c>
      <c r="I298" s="201"/>
      <c r="J298" s="202">
        <f>ROUND(I298*H298,2)</f>
        <v>0</v>
      </c>
      <c r="K298" s="198" t="s">
        <v>19</v>
      </c>
      <c r="L298" s="44"/>
      <c r="M298" s="203" t="s">
        <v>19</v>
      </c>
      <c r="N298" s="204" t="s">
        <v>45</v>
      </c>
      <c r="O298" s="84"/>
      <c r="P298" s="205">
        <f>O298*H298</f>
        <v>0</v>
      </c>
      <c r="Q298" s="205">
        <v>0.0040000000000000001</v>
      </c>
      <c r="R298" s="205">
        <f>Q298*H298</f>
        <v>0.51200000000000001</v>
      </c>
      <c r="S298" s="205">
        <v>0</v>
      </c>
      <c r="T298" s="206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07" t="s">
        <v>145</v>
      </c>
      <c r="AT298" s="207" t="s">
        <v>140</v>
      </c>
      <c r="AU298" s="207" t="s">
        <v>82</v>
      </c>
      <c r="AY298" s="17" t="s">
        <v>139</v>
      </c>
      <c r="BE298" s="208">
        <f>IF(N298="základní",J298,0)</f>
        <v>0</v>
      </c>
      <c r="BF298" s="208">
        <f>IF(N298="snížená",J298,0)</f>
        <v>0</v>
      </c>
      <c r="BG298" s="208">
        <f>IF(N298="zákl. přenesená",J298,0)</f>
        <v>0</v>
      </c>
      <c r="BH298" s="208">
        <f>IF(N298="sníž. přenesená",J298,0)</f>
        <v>0</v>
      </c>
      <c r="BI298" s="208">
        <f>IF(N298="nulová",J298,0)</f>
        <v>0</v>
      </c>
      <c r="BJ298" s="17" t="s">
        <v>82</v>
      </c>
      <c r="BK298" s="208">
        <f>ROUND(I298*H298,2)</f>
        <v>0</v>
      </c>
      <c r="BL298" s="17" t="s">
        <v>145</v>
      </c>
      <c r="BM298" s="207" t="s">
        <v>494</v>
      </c>
    </row>
    <row r="299" s="2" customFormat="1">
      <c r="A299" s="38"/>
      <c r="B299" s="39"/>
      <c r="C299" s="40"/>
      <c r="D299" s="209" t="s">
        <v>146</v>
      </c>
      <c r="E299" s="40"/>
      <c r="F299" s="210" t="s">
        <v>495</v>
      </c>
      <c r="G299" s="40"/>
      <c r="H299" s="40"/>
      <c r="I299" s="211"/>
      <c r="J299" s="40"/>
      <c r="K299" s="40"/>
      <c r="L299" s="44"/>
      <c r="M299" s="212"/>
      <c r="N299" s="213"/>
      <c r="O299" s="84"/>
      <c r="P299" s="84"/>
      <c r="Q299" s="84"/>
      <c r="R299" s="84"/>
      <c r="S299" s="84"/>
      <c r="T299" s="85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146</v>
      </c>
      <c r="AU299" s="17" t="s">
        <v>82</v>
      </c>
    </row>
    <row r="300" s="2" customFormat="1" ht="16.5" customHeight="1">
      <c r="A300" s="38"/>
      <c r="B300" s="39"/>
      <c r="C300" s="196" t="s">
        <v>325</v>
      </c>
      <c r="D300" s="196" t="s">
        <v>140</v>
      </c>
      <c r="E300" s="197" t="s">
        <v>496</v>
      </c>
      <c r="F300" s="198" t="s">
        <v>497</v>
      </c>
      <c r="G300" s="199" t="s">
        <v>488</v>
      </c>
      <c r="H300" s="200">
        <v>340</v>
      </c>
      <c r="I300" s="201"/>
      <c r="J300" s="202">
        <f>ROUND(I300*H300,2)</f>
        <v>0</v>
      </c>
      <c r="K300" s="198" t="s">
        <v>19</v>
      </c>
      <c r="L300" s="44"/>
      <c r="M300" s="203" t="s">
        <v>19</v>
      </c>
      <c r="N300" s="204" t="s">
        <v>45</v>
      </c>
      <c r="O300" s="84"/>
      <c r="P300" s="205">
        <f>O300*H300</f>
        <v>0</v>
      </c>
      <c r="Q300" s="205">
        <v>0.0080000000000000002</v>
      </c>
      <c r="R300" s="205">
        <f>Q300*H300</f>
        <v>2.7200000000000002</v>
      </c>
      <c r="S300" s="205">
        <v>0</v>
      </c>
      <c r="T300" s="206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07" t="s">
        <v>145</v>
      </c>
      <c r="AT300" s="207" t="s">
        <v>140</v>
      </c>
      <c r="AU300" s="207" t="s">
        <v>82</v>
      </c>
      <c r="AY300" s="17" t="s">
        <v>139</v>
      </c>
      <c r="BE300" s="208">
        <f>IF(N300="základní",J300,0)</f>
        <v>0</v>
      </c>
      <c r="BF300" s="208">
        <f>IF(N300="snížená",J300,0)</f>
        <v>0</v>
      </c>
      <c r="BG300" s="208">
        <f>IF(N300="zákl. přenesená",J300,0)</f>
        <v>0</v>
      </c>
      <c r="BH300" s="208">
        <f>IF(N300="sníž. přenesená",J300,0)</f>
        <v>0</v>
      </c>
      <c r="BI300" s="208">
        <f>IF(N300="nulová",J300,0)</f>
        <v>0</v>
      </c>
      <c r="BJ300" s="17" t="s">
        <v>82</v>
      </c>
      <c r="BK300" s="208">
        <f>ROUND(I300*H300,2)</f>
        <v>0</v>
      </c>
      <c r="BL300" s="17" t="s">
        <v>145</v>
      </c>
      <c r="BM300" s="207" t="s">
        <v>498</v>
      </c>
    </row>
    <row r="301" s="2" customFormat="1">
      <c r="A301" s="38"/>
      <c r="B301" s="39"/>
      <c r="C301" s="40"/>
      <c r="D301" s="209" t="s">
        <v>146</v>
      </c>
      <c r="E301" s="40"/>
      <c r="F301" s="210" t="s">
        <v>499</v>
      </c>
      <c r="G301" s="40"/>
      <c r="H301" s="40"/>
      <c r="I301" s="211"/>
      <c r="J301" s="40"/>
      <c r="K301" s="40"/>
      <c r="L301" s="44"/>
      <c r="M301" s="212"/>
      <c r="N301" s="213"/>
      <c r="O301" s="84"/>
      <c r="P301" s="84"/>
      <c r="Q301" s="84"/>
      <c r="R301" s="84"/>
      <c r="S301" s="84"/>
      <c r="T301" s="85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146</v>
      </c>
      <c r="AU301" s="17" t="s">
        <v>82</v>
      </c>
    </row>
    <row r="302" s="2" customFormat="1" ht="24.15" customHeight="1">
      <c r="A302" s="38"/>
      <c r="B302" s="39"/>
      <c r="C302" s="196" t="s">
        <v>500</v>
      </c>
      <c r="D302" s="196" t="s">
        <v>140</v>
      </c>
      <c r="E302" s="197" t="s">
        <v>501</v>
      </c>
      <c r="F302" s="198" t="s">
        <v>502</v>
      </c>
      <c r="G302" s="199" t="s">
        <v>143</v>
      </c>
      <c r="H302" s="200">
        <v>610.39999999999998</v>
      </c>
      <c r="I302" s="201"/>
      <c r="J302" s="202">
        <f>ROUND(I302*H302,2)</f>
        <v>0</v>
      </c>
      <c r="K302" s="198" t="s">
        <v>19</v>
      </c>
      <c r="L302" s="44"/>
      <c r="M302" s="203" t="s">
        <v>19</v>
      </c>
      <c r="N302" s="204" t="s">
        <v>45</v>
      </c>
      <c r="O302" s="84"/>
      <c r="P302" s="205">
        <f>O302*H302</f>
        <v>0</v>
      </c>
      <c r="Q302" s="205">
        <v>0.00020000000000000001</v>
      </c>
      <c r="R302" s="205">
        <f>Q302*H302</f>
        <v>0.12208000000000001</v>
      </c>
      <c r="S302" s="205">
        <v>0</v>
      </c>
      <c r="T302" s="206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07" t="s">
        <v>145</v>
      </c>
      <c r="AT302" s="207" t="s">
        <v>140</v>
      </c>
      <c r="AU302" s="207" t="s">
        <v>82</v>
      </c>
      <c r="AY302" s="17" t="s">
        <v>139</v>
      </c>
      <c r="BE302" s="208">
        <f>IF(N302="základní",J302,0)</f>
        <v>0</v>
      </c>
      <c r="BF302" s="208">
        <f>IF(N302="snížená",J302,0)</f>
        <v>0</v>
      </c>
      <c r="BG302" s="208">
        <f>IF(N302="zákl. přenesená",J302,0)</f>
        <v>0</v>
      </c>
      <c r="BH302" s="208">
        <f>IF(N302="sníž. přenesená",J302,0)</f>
        <v>0</v>
      </c>
      <c r="BI302" s="208">
        <f>IF(N302="nulová",J302,0)</f>
        <v>0</v>
      </c>
      <c r="BJ302" s="17" t="s">
        <v>82</v>
      </c>
      <c r="BK302" s="208">
        <f>ROUND(I302*H302,2)</f>
        <v>0</v>
      </c>
      <c r="BL302" s="17" t="s">
        <v>145</v>
      </c>
      <c r="BM302" s="207" t="s">
        <v>503</v>
      </c>
    </row>
    <row r="303" s="2" customFormat="1">
      <c r="A303" s="38"/>
      <c r="B303" s="39"/>
      <c r="C303" s="40"/>
      <c r="D303" s="209" t="s">
        <v>146</v>
      </c>
      <c r="E303" s="40"/>
      <c r="F303" s="210" t="s">
        <v>504</v>
      </c>
      <c r="G303" s="40"/>
      <c r="H303" s="40"/>
      <c r="I303" s="211"/>
      <c r="J303" s="40"/>
      <c r="K303" s="40"/>
      <c r="L303" s="44"/>
      <c r="M303" s="212"/>
      <c r="N303" s="213"/>
      <c r="O303" s="84"/>
      <c r="P303" s="84"/>
      <c r="Q303" s="84"/>
      <c r="R303" s="84"/>
      <c r="S303" s="84"/>
      <c r="T303" s="85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146</v>
      </c>
      <c r="AU303" s="17" t="s">
        <v>82</v>
      </c>
    </row>
    <row r="304" s="2" customFormat="1" ht="24.15" customHeight="1">
      <c r="A304" s="38"/>
      <c r="B304" s="39"/>
      <c r="C304" s="196" t="s">
        <v>329</v>
      </c>
      <c r="D304" s="196" t="s">
        <v>140</v>
      </c>
      <c r="E304" s="197" t="s">
        <v>505</v>
      </c>
      <c r="F304" s="198" t="s">
        <v>506</v>
      </c>
      <c r="G304" s="199" t="s">
        <v>488</v>
      </c>
      <c r="H304" s="200">
        <v>3</v>
      </c>
      <c r="I304" s="201"/>
      <c r="J304" s="202">
        <f>ROUND(I304*H304,2)</f>
        <v>0</v>
      </c>
      <c r="K304" s="198" t="s">
        <v>19</v>
      </c>
      <c r="L304" s="44"/>
      <c r="M304" s="203" t="s">
        <v>19</v>
      </c>
      <c r="N304" s="204" t="s">
        <v>45</v>
      </c>
      <c r="O304" s="84"/>
      <c r="P304" s="205">
        <f>O304*H304</f>
        <v>0</v>
      </c>
      <c r="Q304" s="205">
        <v>0.001</v>
      </c>
      <c r="R304" s="205">
        <f>Q304*H304</f>
        <v>0.0030000000000000001</v>
      </c>
      <c r="S304" s="205">
        <v>0</v>
      </c>
      <c r="T304" s="206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07" t="s">
        <v>145</v>
      </c>
      <c r="AT304" s="207" t="s">
        <v>140</v>
      </c>
      <c r="AU304" s="207" t="s">
        <v>82</v>
      </c>
      <c r="AY304" s="17" t="s">
        <v>139</v>
      </c>
      <c r="BE304" s="208">
        <f>IF(N304="základní",J304,0)</f>
        <v>0</v>
      </c>
      <c r="BF304" s="208">
        <f>IF(N304="snížená",J304,0)</f>
        <v>0</v>
      </c>
      <c r="BG304" s="208">
        <f>IF(N304="zákl. přenesená",J304,0)</f>
        <v>0</v>
      </c>
      <c r="BH304" s="208">
        <f>IF(N304="sníž. přenesená",J304,0)</f>
        <v>0</v>
      </c>
      <c r="BI304" s="208">
        <f>IF(N304="nulová",J304,0)</f>
        <v>0</v>
      </c>
      <c r="BJ304" s="17" t="s">
        <v>82</v>
      </c>
      <c r="BK304" s="208">
        <f>ROUND(I304*H304,2)</f>
        <v>0</v>
      </c>
      <c r="BL304" s="17" t="s">
        <v>145</v>
      </c>
      <c r="BM304" s="207" t="s">
        <v>507</v>
      </c>
    </row>
    <row r="305" s="2" customFormat="1">
      <c r="A305" s="38"/>
      <c r="B305" s="39"/>
      <c r="C305" s="40"/>
      <c r="D305" s="209" t="s">
        <v>146</v>
      </c>
      <c r="E305" s="40"/>
      <c r="F305" s="210" t="s">
        <v>506</v>
      </c>
      <c r="G305" s="40"/>
      <c r="H305" s="40"/>
      <c r="I305" s="211"/>
      <c r="J305" s="40"/>
      <c r="K305" s="40"/>
      <c r="L305" s="44"/>
      <c r="M305" s="212"/>
      <c r="N305" s="213"/>
      <c r="O305" s="84"/>
      <c r="P305" s="84"/>
      <c r="Q305" s="84"/>
      <c r="R305" s="84"/>
      <c r="S305" s="84"/>
      <c r="T305" s="85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146</v>
      </c>
      <c r="AU305" s="17" t="s">
        <v>82</v>
      </c>
    </row>
    <row r="306" s="2" customFormat="1" ht="16.5" customHeight="1">
      <c r="A306" s="38"/>
      <c r="B306" s="39"/>
      <c r="C306" s="196" t="s">
        <v>508</v>
      </c>
      <c r="D306" s="196" t="s">
        <v>140</v>
      </c>
      <c r="E306" s="197" t="s">
        <v>509</v>
      </c>
      <c r="F306" s="198" t="s">
        <v>510</v>
      </c>
      <c r="G306" s="199" t="s">
        <v>143</v>
      </c>
      <c r="H306" s="200">
        <v>305.19999999999999</v>
      </c>
      <c r="I306" s="201"/>
      <c r="J306" s="202">
        <f>ROUND(I306*H306,2)</f>
        <v>0</v>
      </c>
      <c r="K306" s="198" t="s">
        <v>19</v>
      </c>
      <c r="L306" s="44"/>
      <c r="M306" s="203" t="s">
        <v>19</v>
      </c>
      <c r="N306" s="204" t="s">
        <v>45</v>
      </c>
      <c r="O306" s="84"/>
      <c r="P306" s="205">
        <f>O306*H306</f>
        <v>0</v>
      </c>
      <c r="Q306" s="205">
        <v>0.0022499999999999998</v>
      </c>
      <c r="R306" s="205">
        <f>Q306*H306</f>
        <v>0.68669999999999998</v>
      </c>
      <c r="S306" s="205">
        <v>0</v>
      </c>
      <c r="T306" s="206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07" t="s">
        <v>145</v>
      </c>
      <c r="AT306" s="207" t="s">
        <v>140</v>
      </c>
      <c r="AU306" s="207" t="s">
        <v>82</v>
      </c>
      <c r="AY306" s="17" t="s">
        <v>139</v>
      </c>
      <c r="BE306" s="208">
        <f>IF(N306="základní",J306,0)</f>
        <v>0</v>
      </c>
      <c r="BF306" s="208">
        <f>IF(N306="snížená",J306,0)</f>
        <v>0</v>
      </c>
      <c r="BG306" s="208">
        <f>IF(N306="zákl. přenesená",J306,0)</f>
        <v>0</v>
      </c>
      <c r="BH306" s="208">
        <f>IF(N306="sníž. přenesená",J306,0)</f>
        <v>0</v>
      </c>
      <c r="BI306" s="208">
        <f>IF(N306="nulová",J306,0)</f>
        <v>0</v>
      </c>
      <c r="BJ306" s="17" t="s">
        <v>82</v>
      </c>
      <c r="BK306" s="208">
        <f>ROUND(I306*H306,2)</f>
        <v>0</v>
      </c>
      <c r="BL306" s="17" t="s">
        <v>145</v>
      </c>
      <c r="BM306" s="207" t="s">
        <v>511</v>
      </c>
    </row>
    <row r="307" s="2" customFormat="1">
      <c r="A307" s="38"/>
      <c r="B307" s="39"/>
      <c r="C307" s="40"/>
      <c r="D307" s="209" t="s">
        <v>146</v>
      </c>
      <c r="E307" s="40"/>
      <c r="F307" s="210" t="s">
        <v>512</v>
      </c>
      <c r="G307" s="40"/>
      <c r="H307" s="40"/>
      <c r="I307" s="211"/>
      <c r="J307" s="40"/>
      <c r="K307" s="40"/>
      <c r="L307" s="44"/>
      <c r="M307" s="212"/>
      <c r="N307" s="213"/>
      <c r="O307" s="84"/>
      <c r="P307" s="84"/>
      <c r="Q307" s="84"/>
      <c r="R307" s="84"/>
      <c r="S307" s="84"/>
      <c r="T307" s="85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146</v>
      </c>
      <c r="AU307" s="17" t="s">
        <v>82</v>
      </c>
    </row>
    <row r="308" s="2" customFormat="1" ht="16.5" customHeight="1">
      <c r="A308" s="38"/>
      <c r="B308" s="39"/>
      <c r="C308" s="196" t="s">
        <v>332</v>
      </c>
      <c r="D308" s="196" t="s">
        <v>140</v>
      </c>
      <c r="E308" s="197" t="s">
        <v>513</v>
      </c>
      <c r="F308" s="198" t="s">
        <v>514</v>
      </c>
      <c r="G308" s="199" t="s">
        <v>488</v>
      </c>
      <c r="H308" s="200">
        <v>1</v>
      </c>
      <c r="I308" s="201"/>
      <c r="J308" s="202">
        <f>ROUND(I308*H308,2)</f>
        <v>0</v>
      </c>
      <c r="K308" s="198" t="s">
        <v>19</v>
      </c>
      <c r="L308" s="44"/>
      <c r="M308" s="203" t="s">
        <v>19</v>
      </c>
      <c r="N308" s="204" t="s">
        <v>45</v>
      </c>
      <c r="O308" s="84"/>
      <c r="P308" s="205">
        <f>O308*H308</f>
        <v>0</v>
      </c>
      <c r="Q308" s="205">
        <v>0.059999999999999998</v>
      </c>
      <c r="R308" s="205">
        <f>Q308*H308</f>
        <v>0.059999999999999998</v>
      </c>
      <c r="S308" s="205">
        <v>0</v>
      </c>
      <c r="T308" s="206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07" t="s">
        <v>145</v>
      </c>
      <c r="AT308" s="207" t="s">
        <v>140</v>
      </c>
      <c r="AU308" s="207" t="s">
        <v>82</v>
      </c>
      <c r="AY308" s="17" t="s">
        <v>139</v>
      </c>
      <c r="BE308" s="208">
        <f>IF(N308="základní",J308,0)</f>
        <v>0</v>
      </c>
      <c r="BF308" s="208">
        <f>IF(N308="snížená",J308,0)</f>
        <v>0</v>
      </c>
      <c r="BG308" s="208">
        <f>IF(N308="zákl. přenesená",J308,0)</f>
        <v>0</v>
      </c>
      <c r="BH308" s="208">
        <f>IF(N308="sníž. přenesená",J308,0)</f>
        <v>0</v>
      </c>
      <c r="BI308" s="208">
        <f>IF(N308="nulová",J308,0)</f>
        <v>0</v>
      </c>
      <c r="BJ308" s="17" t="s">
        <v>82</v>
      </c>
      <c r="BK308" s="208">
        <f>ROUND(I308*H308,2)</f>
        <v>0</v>
      </c>
      <c r="BL308" s="17" t="s">
        <v>145</v>
      </c>
      <c r="BM308" s="207" t="s">
        <v>515</v>
      </c>
    </row>
    <row r="309" s="2" customFormat="1">
      <c r="A309" s="38"/>
      <c r="B309" s="39"/>
      <c r="C309" s="40"/>
      <c r="D309" s="209" t="s">
        <v>146</v>
      </c>
      <c r="E309" s="40"/>
      <c r="F309" s="210" t="s">
        <v>514</v>
      </c>
      <c r="G309" s="40"/>
      <c r="H309" s="40"/>
      <c r="I309" s="211"/>
      <c r="J309" s="40"/>
      <c r="K309" s="40"/>
      <c r="L309" s="44"/>
      <c r="M309" s="212"/>
      <c r="N309" s="213"/>
      <c r="O309" s="84"/>
      <c r="P309" s="84"/>
      <c r="Q309" s="84"/>
      <c r="R309" s="84"/>
      <c r="S309" s="84"/>
      <c r="T309" s="85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146</v>
      </c>
      <c r="AU309" s="17" t="s">
        <v>82</v>
      </c>
    </row>
    <row r="310" s="2" customFormat="1" ht="16.5" customHeight="1">
      <c r="A310" s="38"/>
      <c r="B310" s="39"/>
      <c r="C310" s="196" t="s">
        <v>361</v>
      </c>
      <c r="D310" s="196" t="s">
        <v>140</v>
      </c>
      <c r="E310" s="197" t="s">
        <v>516</v>
      </c>
      <c r="F310" s="198" t="s">
        <v>517</v>
      </c>
      <c r="G310" s="199" t="s">
        <v>488</v>
      </c>
      <c r="H310" s="200">
        <v>1</v>
      </c>
      <c r="I310" s="201"/>
      <c r="J310" s="202">
        <f>ROUND(I310*H310,2)</f>
        <v>0</v>
      </c>
      <c r="K310" s="198" t="s">
        <v>19</v>
      </c>
      <c r="L310" s="44"/>
      <c r="M310" s="203" t="s">
        <v>19</v>
      </c>
      <c r="N310" s="204" t="s">
        <v>45</v>
      </c>
      <c r="O310" s="84"/>
      <c r="P310" s="205">
        <f>O310*H310</f>
        <v>0</v>
      </c>
      <c r="Q310" s="205">
        <v>0.059999999999999998</v>
      </c>
      <c r="R310" s="205">
        <f>Q310*H310</f>
        <v>0.059999999999999998</v>
      </c>
      <c r="S310" s="205">
        <v>0</v>
      </c>
      <c r="T310" s="206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07" t="s">
        <v>145</v>
      </c>
      <c r="AT310" s="207" t="s">
        <v>140</v>
      </c>
      <c r="AU310" s="207" t="s">
        <v>82</v>
      </c>
      <c r="AY310" s="17" t="s">
        <v>139</v>
      </c>
      <c r="BE310" s="208">
        <f>IF(N310="základní",J310,0)</f>
        <v>0</v>
      </c>
      <c r="BF310" s="208">
        <f>IF(N310="snížená",J310,0)</f>
        <v>0</v>
      </c>
      <c r="BG310" s="208">
        <f>IF(N310="zákl. přenesená",J310,0)</f>
        <v>0</v>
      </c>
      <c r="BH310" s="208">
        <f>IF(N310="sníž. přenesená",J310,0)</f>
        <v>0</v>
      </c>
      <c r="BI310" s="208">
        <f>IF(N310="nulová",J310,0)</f>
        <v>0</v>
      </c>
      <c r="BJ310" s="17" t="s">
        <v>82</v>
      </c>
      <c r="BK310" s="208">
        <f>ROUND(I310*H310,2)</f>
        <v>0</v>
      </c>
      <c r="BL310" s="17" t="s">
        <v>145</v>
      </c>
      <c r="BM310" s="207" t="s">
        <v>518</v>
      </c>
    </row>
    <row r="311" s="2" customFormat="1">
      <c r="A311" s="38"/>
      <c r="B311" s="39"/>
      <c r="C311" s="40"/>
      <c r="D311" s="209" t="s">
        <v>146</v>
      </c>
      <c r="E311" s="40"/>
      <c r="F311" s="210" t="s">
        <v>517</v>
      </c>
      <c r="G311" s="40"/>
      <c r="H311" s="40"/>
      <c r="I311" s="211"/>
      <c r="J311" s="40"/>
      <c r="K311" s="40"/>
      <c r="L311" s="44"/>
      <c r="M311" s="212"/>
      <c r="N311" s="213"/>
      <c r="O311" s="84"/>
      <c r="P311" s="84"/>
      <c r="Q311" s="84"/>
      <c r="R311" s="84"/>
      <c r="S311" s="84"/>
      <c r="T311" s="85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146</v>
      </c>
      <c r="AU311" s="17" t="s">
        <v>82</v>
      </c>
    </row>
    <row r="312" s="2" customFormat="1" ht="16.5" customHeight="1">
      <c r="A312" s="38"/>
      <c r="B312" s="39"/>
      <c r="C312" s="196" t="s">
        <v>336</v>
      </c>
      <c r="D312" s="196" t="s">
        <v>140</v>
      </c>
      <c r="E312" s="197" t="s">
        <v>519</v>
      </c>
      <c r="F312" s="198" t="s">
        <v>520</v>
      </c>
      <c r="G312" s="199" t="s">
        <v>488</v>
      </c>
      <c r="H312" s="200">
        <v>1</v>
      </c>
      <c r="I312" s="201"/>
      <c r="J312" s="202">
        <f>ROUND(I312*H312,2)</f>
        <v>0</v>
      </c>
      <c r="K312" s="198" t="s">
        <v>19</v>
      </c>
      <c r="L312" s="44"/>
      <c r="M312" s="203" t="s">
        <v>19</v>
      </c>
      <c r="N312" s="204" t="s">
        <v>45</v>
      </c>
      <c r="O312" s="84"/>
      <c r="P312" s="205">
        <f>O312*H312</f>
        <v>0</v>
      </c>
      <c r="Q312" s="205">
        <v>0.059999999999999998</v>
      </c>
      <c r="R312" s="205">
        <f>Q312*H312</f>
        <v>0.059999999999999998</v>
      </c>
      <c r="S312" s="205">
        <v>0</v>
      </c>
      <c r="T312" s="206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07" t="s">
        <v>145</v>
      </c>
      <c r="AT312" s="207" t="s">
        <v>140</v>
      </c>
      <c r="AU312" s="207" t="s">
        <v>82</v>
      </c>
      <c r="AY312" s="17" t="s">
        <v>139</v>
      </c>
      <c r="BE312" s="208">
        <f>IF(N312="základní",J312,0)</f>
        <v>0</v>
      </c>
      <c r="BF312" s="208">
        <f>IF(N312="snížená",J312,0)</f>
        <v>0</v>
      </c>
      <c r="BG312" s="208">
        <f>IF(N312="zákl. přenesená",J312,0)</f>
        <v>0</v>
      </c>
      <c r="BH312" s="208">
        <f>IF(N312="sníž. přenesená",J312,0)</f>
        <v>0</v>
      </c>
      <c r="BI312" s="208">
        <f>IF(N312="nulová",J312,0)</f>
        <v>0</v>
      </c>
      <c r="BJ312" s="17" t="s">
        <v>82</v>
      </c>
      <c r="BK312" s="208">
        <f>ROUND(I312*H312,2)</f>
        <v>0</v>
      </c>
      <c r="BL312" s="17" t="s">
        <v>145</v>
      </c>
      <c r="BM312" s="207" t="s">
        <v>521</v>
      </c>
    </row>
    <row r="313" s="2" customFormat="1">
      <c r="A313" s="38"/>
      <c r="B313" s="39"/>
      <c r="C313" s="40"/>
      <c r="D313" s="209" t="s">
        <v>146</v>
      </c>
      <c r="E313" s="40"/>
      <c r="F313" s="210" t="s">
        <v>520</v>
      </c>
      <c r="G313" s="40"/>
      <c r="H313" s="40"/>
      <c r="I313" s="211"/>
      <c r="J313" s="40"/>
      <c r="K313" s="40"/>
      <c r="L313" s="44"/>
      <c r="M313" s="212"/>
      <c r="N313" s="213"/>
      <c r="O313" s="84"/>
      <c r="P313" s="84"/>
      <c r="Q313" s="84"/>
      <c r="R313" s="84"/>
      <c r="S313" s="84"/>
      <c r="T313" s="85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146</v>
      </c>
      <c r="AU313" s="17" t="s">
        <v>82</v>
      </c>
    </row>
    <row r="314" s="2" customFormat="1" ht="24.15" customHeight="1">
      <c r="A314" s="38"/>
      <c r="B314" s="39"/>
      <c r="C314" s="196" t="s">
        <v>522</v>
      </c>
      <c r="D314" s="196" t="s">
        <v>140</v>
      </c>
      <c r="E314" s="197" t="s">
        <v>523</v>
      </c>
      <c r="F314" s="198" t="s">
        <v>524</v>
      </c>
      <c r="G314" s="199" t="s">
        <v>488</v>
      </c>
      <c r="H314" s="200">
        <v>1</v>
      </c>
      <c r="I314" s="201"/>
      <c r="J314" s="202">
        <f>ROUND(I314*H314,2)</f>
        <v>0</v>
      </c>
      <c r="K314" s="198" t="s">
        <v>19</v>
      </c>
      <c r="L314" s="44"/>
      <c r="M314" s="203" t="s">
        <v>19</v>
      </c>
      <c r="N314" s="204" t="s">
        <v>45</v>
      </c>
      <c r="O314" s="84"/>
      <c r="P314" s="205">
        <f>O314*H314</f>
        <v>0</v>
      </c>
      <c r="Q314" s="205">
        <v>0.14999999999999999</v>
      </c>
      <c r="R314" s="205">
        <f>Q314*H314</f>
        <v>0.14999999999999999</v>
      </c>
      <c r="S314" s="205">
        <v>0</v>
      </c>
      <c r="T314" s="206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07" t="s">
        <v>145</v>
      </c>
      <c r="AT314" s="207" t="s">
        <v>140</v>
      </c>
      <c r="AU314" s="207" t="s">
        <v>82</v>
      </c>
      <c r="AY314" s="17" t="s">
        <v>139</v>
      </c>
      <c r="BE314" s="208">
        <f>IF(N314="základní",J314,0)</f>
        <v>0</v>
      </c>
      <c r="BF314" s="208">
        <f>IF(N314="snížená",J314,0)</f>
        <v>0</v>
      </c>
      <c r="BG314" s="208">
        <f>IF(N314="zákl. přenesená",J314,0)</f>
        <v>0</v>
      </c>
      <c r="BH314" s="208">
        <f>IF(N314="sníž. přenesená",J314,0)</f>
        <v>0</v>
      </c>
      <c r="BI314" s="208">
        <f>IF(N314="nulová",J314,0)</f>
        <v>0</v>
      </c>
      <c r="BJ314" s="17" t="s">
        <v>82</v>
      </c>
      <c r="BK314" s="208">
        <f>ROUND(I314*H314,2)</f>
        <v>0</v>
      </c>
      <c r="BL314" s="17" t="s">
        <v>145</v>
      </c>
      <c r="BM314" s="207" t="s">
        <v>525</v>
      </c>
    </row>
    <row r="315" s="2" customFormat="1">
      <c r="A315" s="38"/>
      <c r="B315" s="39"/>
      <c r="C315" s="40"/>
      <c r="D315" s="209" t="s">
        <v>146</v>
      </c>
      <c r="E315" s="40"/>
      <c r="F315" s="210" t="s">
        <v>526</v>
      </c>
      <c r="G315" s="40"/>
      <c r="H315" s="40"/>
      <c r="I315" s="211"/>
      <c r="J315" s="40"/>
      <c r="K315" s="40"/>
      <c r="L315" s="44"/>
      <c r="M315" s="212"/>
      <c r="N315" s="213"/>
      <c r="O315" s="84"/>
      <c r="P315" s="84"/>
      <c r="Q315" s="84"/>
      <c r="R315" s="84"/>
      <c r="S315" s="84"/>
      <c r="T315" s="85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146</v>
      </c>
      <c r="AU315" s="17" t="s">
        <v>82</v>
      </c>
    </row>
    <row r="316" s="2" customFormat="1" ht="24.15" customHeight="1">
      <c r="A316" s="38"/>
      <c r="B316" s="39"/>
      <c r="C316" s="196" t="s">
        <v>339</v>
      </c>
      <c r="D316" s="196" t="s">
        <v>140</v>
      </c>
      <c r="E316" s="197" t="s">
        <v>527</v>
      </c>
      <c r="F316" s="198" t="s">
        <v>528</v>
      </c>
      <c r="G316" s="199" t="s">
        <v>488</v>
      </c>
      <c r="H316" s="200">
        <v>1</v>
      </c>
      <c r="I316" s="201"/>
      <c r="J316" s="202">
        <f>ROUND(I316*H316,2)</f>
        <v>0</v>
      </c>
      <c r="K316" s="198" t="s">
        <v>19</v>
      </c>
      <c r="L316" s="44"/>
      <c r="M316" s="203" t="s">
        <v>19</v>
      </c>
      <c r="N316" s="204" t="s">
        <v>45</v>
      </c>
      <c r="O316" s="84"/>
      <c r="P316" s="205">
        <f>O316*H316</f>
        <v>0</v>
      </c>
      <c r="Q316" s="205">
        <v>0.14999999999999999</v>
      </c>
      <c r="R316" s="205">
        <f>Q316*H316</f>
        <v>0.14999999999999999</v>
      </c>
      <c r="S316" s="205">
        <v>0</v>
      </c>
      <c r="T316" s="206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07" t="s">
        <v>145</v>
      </c>
      <c r="AT316" s="207" t="s">
        <v>140</v>
      </c>
      <c r="AU316" s="207" t="s">
        <v>82</v>
      </c>
      <c r="AY316" s="17" t="s">
        <v>139</v>
      </c>
      <c r="BE316" s="208">
        <f>IF(N316="základní",J316,0)</f>
        <v>0</v>
      </c>
      <c r="BF316" s="208">
        <f>IF(N316="snížená",J316,0)</f>
        <v>0</v>
      </c>
      <c r="BG316" s="208">
        <f>IF(N316="zákl. přenesená",J316,0)</f>
        <v>0</v>
      </c>
      <c r="BH316" s="208">
        <f>IF(N316="sníž. přenesená",J316,0)</f>
        <v>0</v>
      </c>
      <c r="BI316" s="208">
        <f>IF(N316="nulová",J316,0)</f>
        <v>0</v>
      </c>
      <c r="BJ316" s="17" t="s">
        <v>82</v>
      </c>
      <c r="BK316" s="208">
        <f>ROUND(I316*H316,2)</f>
        <v>0</v>
      </c>
      <c r="BL316" s="17" t="s">
        <v>145</v>
      </c>
      <c r="BM316" s="207" t="s">
        <v>529</v>
      </c>
    </row>
    <row r="317" s="2" customFormat="1">
      <c r="A317" s="38"/>
      <c r="B317" s="39"/>
      <c r="C317" s="40"/>
      <c r="D317" s="209" t="s">
        <v>146</v>
      </c>
      <c r="E317" s="40"/>
      <c r="F317" s="210" t="s">
        <v>530</v>
      </c>
      <c r="G317" s="40"/>
      <c r="H317" s="40"/>
      <c r="I317" s="211"/>
      <c r="J317" s="40"/>
      <c r="K317" s="40"/>
      <c r="L317" s="44"/>
      <c r="M317" s="212"/>
      <c r="N317" s="213"/>
      <c r="O317" s="84"/>
      <c r="P317" s="84"/>
      <c r="Q317" s="84"/>
      <c r="R317" s="84"/>
      <c r="S317" s="84"/>
      <c r="T317" s="85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146</v>
      </c>
      <c r="AU317" s="17" t="s">
        <v>82</v>
      </c>
    </row>
    <row r="318" s="2" customFormat="1" ht="24.15" customHeight="1">
      <c r="A318" s="38"/>
      <c r="B318" s="39"/>
      <c r="C318" s="196" t="s">
        <v>531</v>
      </c>
      <c r="D318" s="196" t="s">
        <v>140</v>
      </c>
      <c r="E318" s="197" t="s">
        <v>532</v>
      </c>
      <c r="F318" s="198" t="s">
        <v>533</v>
      </c>
      <c r="G318" s="199" t="s">
        <v>488</v>
      </c>
      <c r="H318" s="200">
        <v>1</v>
      </c>
      <c r="I318" s="201"/>
      <c r="J318" s="202">
        <f>ROUND(I318*H318,2)</f>
        <v>0</v>
      </c>
      <c r="K318" s="198" t="s">
        <v>19</v>
      </c>
      <c r="L318" s="44"/>
      <c r="M318" s="203" t="s">
        <v>19</v>
      </c>
      <c r="N318" s="204" t="s">
        <v>45</v>
      </c>
      <c r="O318" s="84"/>
      <c r="P318" s="205">
        <f>O318*H318</f>
        <v>0</v>
      </c>
      <c r="Q318" s="205">
        <v>0.14999999999999999</v>
      </c>
      <c r="R318" s="205">
        <f>Q318*H318</f>
        <v>0.14999999999999999</v>
      </c>
      <c r="S318" s="205">
        <v>0</v>
      </c>
      <c r="T318" s="206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07" t="s">
        <v>145</v>
      </c>
      <c r="AT318" s="207" t="s">
        <v>140</v>
      </c>
      <c r="AU318" s="207" t="s">
        <v>82</v>
      </c>
      <c r="AY318" s="17" t="s">
        <v>139</v>
      </c>
      <c r="BE318" s="208">
        <f>IF(N318="základní",J318,0)</f>
        <v>0</v>
      </c>
      <c r="BF318" s="208">
        <f>IF(N318="snížená",J318,0)</f>
        <v>0</v>
      </c>
      <c r="BG318" s="208">
        <f>IF(N318="zákl. přenesená",J318,0)</f>
        <v>0</v>
      </c>
      <c r="BH318" s="208">
        <f>IF(N318="sníž. přenesená",J318,0)</f>
        <v>0</v>
      </c>
      <c r="BI318" s="208">
        <f>IF(N318="nulová",J318,0)</f>
        <v>0</v>
      </c>
      <c r="BJ318" s="17" t="s">
        <v>82</v>
      </c>
      <c r="BK318" s="208">
        <f>ROUND(I318*H318,2)</f>
        <v>0</v>
      </c>
      <c r="BL318" s="17" t="s">
        <v>145</v>
      </c>
      <c r="BM318" s="207" t="s">
        <v>534</v>
      </c>
    </row>
    <row r="319" s="2" customFormat="1">
      <c r="A319" s="38"/>
      <c r="B319" s="39"/>
      <c r="C319" s="40"/>
      <c r="D319" s="209" t="s">
        <v>146</v>
      </c>
      <c r="E319" s="40"/>
      <c r="F319" s="210" t="s">
        <v>535</v>
      </c>
      <c r="G319" s="40"/>
      <c r="H319" s="40"/>
      <c r="I319" s="211"/>
      <c r="J319" s="40"/>
      <c r="K319" s="40"/>
      <c r="L319" s="44"/>
      <c r="M319" s="214"/>
      <c r="N319" s="215"/>
      <c r="O319" s="216"/>
      <c r="P319" s="216"/>
      <c r="Q319" s="216"/>
      <c r="R319" s="216"/>
      <c r="S319" s="216"/>
      <c r="T319" s="217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146</v>
      </c>
      <c r="AU319" s="17" t="s">
        <v>82</v>
      </c>
    </row>
    <row r="320" s="2" customFormat="1" ht="6.96" customHeight="1">
      <c r="A320" s="38"/>
      <c r="B320" s="59"/>
      <c r="C320" s="60"/>
      <c r="D320" s="60"/>
      <c r="E320" s="60"/>
      <c r="F320" s="60"/>
      <c r="G320" s="60"/>
      <c r="H320" s="60"/>
      <c r="I320" s="60"/>
      <c r="J320" s="60"/>
      <c r="K320" s="60"/>
      <c r="L320" s="44"/>
      <c r="M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</row>
  </sheetData>
  <sheetProtection sheet="1" autoFilter="0" formatColumns="0" formatRows="0" objects="1" scenarios="1" spinCount="100000" saltValue="MCl5Nw9WkeG7lE4QEvUJfmw4siXknuoXqhEbb9+HV4gLxj++tJaZ1hoPdLuot3pjuUJvwmsasdxG5SOIC0nERA==" hashValue="/FiGMx/ePiZKdlasVh9H2v71Y5SJYotWGGh7ywPF3F4MrRdhTyyMvYufAZvOpWKB4hYHxFnBeIpTtfiC/W85Ug==" algorithmName="SHA-512" password="CC35"/>
  <autoFilter ref="C97:K319"/>
  <mergeCells count="9">
    <mergeCell ref="E7:H7"/>
    <mergeCell ref="E9:H9"/>
    <mergeCell ref="E18:H18"/>
    <mergeCell ref="E27:H27"/>
    <mergeCell ref="E48:H48"/>
    <mergeCell ref="E50:H50"/>
    <mergeCell ref="E88:H88"/>
    <mergeCell ref="E90:H9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84</v>
      </c>
    </row>
    <row r="4" s="1" customFormat="1" ht="24.96" customHeight="1">
      <c r="B4" s="20"/>
      <c r="D4" s="130" t="s">
        <v>97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Obytná zóna Včelnice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98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536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8. 3. 2023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100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36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100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38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40</v>
      </c>
      <c r="E30" s="38"/>
      <c r="F30" s="38"/>
      <c r="G30" s="38"/>
      <c r="H30" s="38"/>
      <c r="I30" s="38"/>
      <c r="J30" s="144">
        <f>ROUND(J93,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42</v>
      </c>
      <c r="G32" s="38"/>
      <c r="H32" s="38"/>
      <c r="I32" s="145" t="s">
        <v>41</v>
      </c>
      <c r="J32" s="145" t="s">
        <v>43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44</v>
      </c>
      <c r="E33" s="132" t="s">
        <v>45</v>
      </c>
      <c r="F33" s="147">
        <f>ROUND((SUM(BE93:BE177)),  2)</f>
        <v>0</v>
      </c>
      <c r="G33" s="38"/>
      <c r="H33" s="38"/>
      <c r="I33" s="148">
        <v>0.20999999999999999</v>
      </c>
      <c r="J33" s="147">
        <f>ROUND(((SUM(BE93:BE177))*I33),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46</v>
      </c>
      <c r="F34" s="147">
        <f>ROUND((SUM(BF93:BF177)),  2)</f>
        <v>0</v>
      </c>
      <c r="G34" s="38"/>
      <c r="H34" s="38"/>
      <c r="I34" s="148">
        <v>0.12</v>
      </c>
      <c r="J34" s="147">
        <f>ROUND(((SUM(BF93:BF177))*I34),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47</v>
      </c>
      <c r="F35" s="147">
        <f>ROUND((SUM(BG93:BG177)),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48</v>
      </c>
      <c r="F36" s="147">
        <f>ROUND((SUM(BH93:BH177)),  2)</f>
        <v>0</v>
      </c>
      <c r="G36" s="38"/>
      <c r="H36" s="38"/>
      <c r="I36" s="148">
        <v>0.12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49</v>
      </c>
      <c r="F37" s="147">
        <f>ROUND((SUM(BI93:BI177)),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50</v>
      </c>
      <c r="E39" s="151"/>
      <c r="F39" s="151"/>
      <c r="G39" s="152" t="s">
        <v>51</v>
      </c>
      <c r="H39" s="153" t="s">
        <v>52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101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Obytná zóna Včelnice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98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SO101-D.02 - splašková kanalizace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Chodová Planá</v>
      </c>
      <c r="G52" s="40"/>
      <c r="H52" s="40"/>
      <c r="I52" s="32" t="s">
        <v>23</v>
      </c>
      <c r="J52" s="72" t="str">
        <f>IF(J12="","",J12)</f>
        <v>8. 3. 2023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Městys Chodová Planá</v>
      </c>
      <c r="G54" s="40"/>
      <c r="H54" s="40"/>
      <c r="I54" s="32" t="s">
        <v>31</v>
      </c>
      <c r="J54" s="36" t="str">
        <f>E21</f>
        <v>ing. Jaroslav Krystyník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5.6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>ing. Jaroslav Krystyník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102</v>
      </c>
      <c r="D57" s="162"/>
      <c r="E57" s="162"/>
      <c r="F57" s="162"/>
      <c r="G57" s="162"/>
      <c r="H57" s="162"/>
      <c r="I57" s="162"/>
      <c r="J57" s="163" t="s">
        <v>103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72</v>
      </c>
      <c r="D59" s="40"/>
      <c r="E59" s="40"/>
      <c r="F59" s="40"/>
      <c r="G59" s="40"/>
      <c r="H59" s="40"/>
      <c r="I59" s="40"/>
      <c r="J59" s="102">
        <f>J93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104</v>
      </c>
    </row>
    <row r="60" s="9" customFormat="1" ht="24.96" customHeight="1">
      <c r="A60" s="9"/>
      <c r="B60" s="165"/>
      <c r="C60" s="166"/>
      <c r="D60" s="167" t="s">
        <v>105</v>
      </c>
      <c r="E60" s="168"/>
      <c r="F60" s="168"/>
      <c r="G60" s="168"/>
      <c r="H60" s="168"/>
      <c r="I60" s="168"/>
      <c r="J60" s="169">
        <f>J94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5"/>
      <c r="C61" s="166"/>
      <c r="D61" s="167" t="s">
        <v>107</v>
      </c>
      <c r="E61" s="168"/>
      <c r="F61" s="168"/>
      <c r="G61" s="168"/>
      <c r="H61" s="168"/>
      <c r="I61" s="168"/>
      <c r="J61" s="169">
        <f>J97</f>
        <v>0</v>
      </c>
      <c r="K61" s="166"/>
      <c r="L61" s="170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5"/>
      <c r="C62" s="166"/>
      <c r="D62" s="167" t="s">
        <v>108</v>
      </c>
      <c r="E62" s="168"/>
      <c r="F62" s="168"/>
      <c r="G62" s="168"/>
      <c r="H62" s="168"/>
      <c r="I62" s="168"/>
      <c r="J62" s="169">
        <f>J108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5"/>
      <c r="C63" s="166"/>
      <c r="D63" s="167" t="s">
        <v>109</v>
      </c>
      <c r="E63" s="168"/>
      <c r="F63" s="168"/>
      <c r="G63" s="168"/>
      <c r="H63" s="168"/>
      <c r="I63" s="168"/>
      <c r="J63" s="169">
        <f>J117</f>
        <v>0</v>
      </c>
      <c r="K63" s="166"/>
      <c r="L63" s="170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5"/>
      <c r="C64" s="166"/>
      <c r="D64" s="167" t="s">
        <v>110</v>
      </c>
      <c r="E64" s="168"/>
      <c r="F64" s="168"/>
      <c r="G64" s="168"/>
      <c r="H64" s="168"/>
      <c r="I64" s="168"/>
      <c r="J64" s="169">
        <f>J122</f>
        <v>0</v>
      </c>
      <c r="K64" s="166"/>
      <c r="L64" s="17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5"/>
      <c r="C65" s="166"/>
      <c r="D65" s="167" t="s">
        <v>111</v>
      </c>
      <c r="E65" s="168"/>
      <c r="F65" s="168"/>
      <c r="G65" s="168"/>
      <c r="H65" s="168"/>
      <c r="I65" s="168"/>
      <c r="J65" s="169">
        <f>J129</f>
        <v>0</v>
      </c>
      <c r="K65" s="166"/>
      <c r="L65" s="17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5"/>
      <c r="C66" s="166"/>
      <c r="D66" s="167" t="s">
        <v>537</v>
      </c>
      <c r="E66" s="168"/>
      <c r="F66" s="168"/>
      <c r="G66" s="168"/>
      <c r="H66" s="168"/>
      <c r="I66" s="168"/>
      <c r="J66" s="169">
        <f>J132</f>
        <v>0</v>
      </c>
      <c r="K66" s="166"/>
      <c r="L66" s="17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65"/>
      <c r="C67" s="166"/>
      <c r="D67" s="167" t="s">
        <v>114</v>
      </c>
      <c r="E67" s="168"/>
      <c r="F67" s="168"/>
      <c r="G67" s="168"/>
      <c r="H67" s="168"/>
      <c r="I67" s="168"/>
      <c r="J67" s="169">
        <f>J137</f>
        <v>0</v>
      </c>
      <c r="K67" s="166"/>
      <c r="L67" s="17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65"/>
      <c r="C68" s="166"/>
      <c r="D68" s="167" t="s">
        <v>118</v>
      </c>
      <c r="E68" s="168"/>
      <c r="F68" s="168"/>
      <c r="G68" s="168"/>
      <c r="H68" s="168"/>
      <c r="I68" s="168"/>
      <c r="J68" s="169">
        <f>J140</f>
        <v>0</v>
      </c>
      <c r="K68" s="166"/>
      <c r="L68" s="17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65"/>
      <c r="C69" s="166"/>
      <c r="D69" s="167" t="s">
        <v>120</v>
      </c>
      <c r="E69" s="168"/>
      <c r="F69" s="168"/>
      <c r="G69" s="168"/>
      <c r="H69" s="168"/>
      <c r="I69" s="168"/>
      <c r="J69" s="169">
        <f>J145</f>
        <v>0</v>
      </c>
      <c r="K69" s="166"/>
      <c r="L69" s="170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65"/>
      <c r="C70" s="166"/>
      <c r="D70" s="167" t="s">
        <v>538</v>
      </c>
      <c r="E70" s="168"/>
      <c r="F70" s="168"/>
      <c r="G70" s="168"/>
      <c r="H70" s="168"/>
      <c r="I70" s="168"/>
      <c r="J70" s="169">
        <f>J154</f>
        <v>0</v>
      </c>
      <c r="K70" s="166"/>
      <c r="L70" s="170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65"/>
      <c r="C71" s="166"/>
      <c r="D71" s="167" t="s">
        <v>121</v>
      </c>
      <c r="E71" s="168"/>
      <c r="F71" s="168"/>
      <c r="G71" s="168"/>
      <c r="H71" s="168"/>
      <c r="I71" s="168"/>
      <c r="J71" s="169">
        <f>J157</f>
        <v>0</v>
      </c>
      <c r="K71" s="166"/>
      <c r="L71" s="170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65"/>
      <c r="C72" s="166"/>
      <c r="D72" s="167" t="s">
        <v>122</v>
      </c>
      <c r="E72" s="168"/>
      <c r="F72" s="168"/>
      <c r="G72" s="168"/>
      <c r="H72" s="168"/>
      <c r="I72" s="168"/>
      <c r="J72" s="169">
        <f>J160</f>
        <v>0</v>
      </c>
      <c r="K72" s="166"/>
      <c r="L72" s="170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65"/>
      <c r="C73" s="166"/>
      <c r="D73" s="167" t="s">
        <v>123</v>
      </c>
      <c r="E73" s="168"/>
      <c r="F73" s="168"/>
      <c r="G73" s="168"/>
      <c r="H73" s="168"/>
      <c r="I73" s="168"/>
      <c r="J73" s="169">
        <f>J165</f>
        <v>0</v>
      </c>
      <c r="K73" s="166"/>
      <c r="L73" s="170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2" customFormat="1" ht="21.84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9" s="2" customFormat="1" ht="6.96" customHeight="1">
      <c r="A79" s="38"/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24.96" customHeight="1">
      <c r="A80" s="38"/>
      <c r="B80" s="39"/>
      <c r="C80" s="23" t="s">
        <v>124</v>
      </c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16</v>
      </c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6.5" customHeight="1">
      <c r="A83" s="38"/>
      <c r="B83" s="39"/>
      <c r="C83" s="40"/>
      <c r="D83" s="40"/>
      <c r="E83" s="160" t="str">
        <f>E7</f>
        <v>Obytná zóna Včelnice</v>
      </c>
      <c r="F83" s="32"/>
      <c r="G83" s="32"/>
      <c r="H83" s="32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98</v>
      </c>
      <c r="D84" s="40"/>
      <c r="E84" s="40"/>
      <c r="F84" s="40"/>
      <c r="G84" s="40"/>
      <c r="H84" s="40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69" t="str">
        <f>E9</f>
        <v>SO101-D.02 - splašková kanalizace</v>
      </c>
      <c r="F85" s="40"/>
      <c r="G85" s="40"/>
      <c r="H85" s="40"/>
      <c r="I85" s="40"/>
      <c r="J85" s="40"/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21</v>
      </c>
      <c r="D87" s="40"/>
      <c r="E87" s="40"/>
      <c r="F87" s="27" t="str">
        <f>F12</f>
        <v>Chodová Planá</v>
      </c>
      <c r="G87" s="40"/>
      <c r="H87" s="40"/>
      <c r="I87" s="32" t="s">
        <v>23</v>
      </c>
      <c r="J87" s="72" t="str">
        <f>IF(J12="","",J12)</f>
        <v>8. 3. 2023</v>
      </c>
      <c r="K87" s="40"/>
      <c r="L87" s="13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3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25.65" customHeight="1">
      <c r="A89" s="38"/>
      <c r="B89" s="39"/>
      <c r="C89" s="32" t="s">
        <v>25</v>
      </c>
      <c r="D89" s="40"/>
      <c r="E89" s="40"/>
      <c r="F89" s="27" t="str">
        <f>E15</f>
        <v>Městys Chodová Planá</v>
      </c>
      <c r="G89" s="40"/>
      <c r="H89" s="40"/>
      <c r="I89" s="32" t="s">
        <v>31</v>
      </c>
      <c r="J89" s="36" t="str">
        <f>E21</f>
        <v>ing. Jaroslav Krystyník</v>
      </c>
      <c r="K89" s="40"/>
      <c r="L89" s="13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25.65" customHeight="1">
      <c r="A90" s="38"/>
      <c r="B90" s="39"/>
      <c r="C90" s="32" t="s">
        <v>29</v>
      </c>
      <c r="D90" s="40"/>
      <c r="E90" s="40"/>
      <c r="F90" s="27" t="str">
        <f>IF(E18="","",E18)</f>
        <v>Vyplň údaj</v>
      </c>
      <c r="G90" s="40"/>
      <c r="H90" s="40"/>
      <c r="I90" s="32" t="s">
        <v>36</v>
      </c>
      <c r="J90" s="36" t="str">
        <f>E24</f>
        <v>ing. Jaroslav Krystyník</v>
      </c>
      <c r="K90" s="40"/>
      <c r="L90" s="13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13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10" customFormat="1" ht="29.28" customHeight="1">
      <c r="A92" s="171"/>
      <c r="B92" s="172"/>
      <c r="C92" s="173" t="s">
        <v>125</v>
      </c>
      <c r="D92" s="174" t="s">
        <v>59</v>
      </c>
      <c r="E92" s="174" t="s">
        <v>55</v>
      </c>
      <c r="F92" s="174" t="s">
        <v>56</v>
      </c>
      <c r="G92" s="174" t="s">
        <v>126</v>
      </c>
      <c r="H92" s="174" t="s">
        <v>127</v>
      </c>
      <c r="I92" s="174" t="s">
        <v>128</v>
      </c>
      <c r="J92" s="174" t="s">
        <v>103</v>
      </c>
      <c r="K92" s="175" t="s">
        <v>129</v>
      </c>
      <c r="L92" s="176"/>
      <c r="M92" s="92" t="s">
        <v>19</v>
      </c>
      <c r="N92" s="93" t="s">
        <v>44</v>
      </c>
      <c r="O92" s="93" t="s">
        <v>130</v>
      </c>
      <c r="P92" s="93" t="s">
        <v>131</v>
      </c>
      <c r="Q92" s="93" t="s">
        <v>132</v>
      </c>
      <c r="R92" s="93" t="s">
        <v>133</v>
      </c>
      <c r="S92" s="93" t="s">
        <v>134</v>
      </c>
      <c r="T92" s="94" t="s">
        <v>135</v>
      </c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</row>
    <row r="93" s="2" customFormat="1" ht="22.8" customHeight="1">
      <c r="A93" s="38"/>
      <c r="B93" s="39"/>
      <c r="C93" s="99" t="s">
        <v>136</v>
      </c>
      <c r="D93" s="40"/>
      <c r="E93" s="40"/>
      <c r="F93" s="40"/>
      <c r="G93" s="40"/>
      <c r="H93" s="40"/>
      <c r="I93" s="40"/>
      <c r="J93" s="177">
        <f>BK93</f>
        <v>0</v>
      </c>
      <c r="K93" s="40"/>
      <c r="L93" s="44"/>
      <c r="M93" s="95"/>
      <c r="N93" s="178"/>
      <c r="O93" s="96"/>
      <c r="P93" s="179">
        <f>P94+P97+P108+P117+P122+P129+P132+P137+P140+P145+P154+P157+P160+P165</f>
        <v>0</v>
      </c>
      <c r="Q93" s="96"/>
      <c r="R93" s="179">
        <f>R94+R97+R108+R117+R122+R129+R132+R137+R140+R145+R154+R157+R160+R165</f>
        <v>58.088377999999999</v>
      </c>
      <c r="S93" s="96"/>
      <c r="T93" s="180">
        <f>T94+T97+T108+T117+T122+T129+T132+T137+T140+T145+T154+T157+T160+T165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73</v>
      </c>
      <c r="AU93" s="17" t="s">
        <v>104</v>
      </c>
      <c r="BK93" s="181">
        <f>BK94+BK97+BK108+BK117+BK122+BK129+BK132+BK137+BK140+BK145+BK154+BK157+BK160+BK165</f>
        <v>0</v>
      </c>
    </row>
    <row r="94" s="11" customFormat="1" ht="25.92" customHeight="1">
      <c r="A94" s="11"/>
      <c r="B94" s="182"/>
      <c r="C94" s="183"/>
      <c r="D94" s="184" t="s">
        <v>73</v>
      </c>
      <c r="E94" s="185" t="s">
        <v>137</v>
      </c>
      <c r="F94" s="185" t="s">
        <v>138</v>
      </c>
      <c r="G94" s="183"/>
      <c r="H94" s="183"/>
      <c r="I94" s="186"/>
      <c r="J94" s="187">
        <f>BK94</f>
        <v>0</v>
      </c>
      <c r="K94" s="183"/>
      <c r="L94" s="188"/>
      <c r="M94" s="189"/>
      <c r="N94" s="190"/>
      <c r="O94" s="190"/>
      <c r="P94" s="191">
        <f>SUM(P95:P96)</f>
        <v>0</v>
      </c>
      <c r="Q94" s="190"/>
      <c r="R94" s="191">
        <f>SUM(R95:R96)</f>
        <v>0.074340000000000003</v>
      </c>
      <c r="S94" s="190"/>
      <c r="T94" s="192">
        <f>SUM(T95:T96)</f>
        <v>0</v>
      </c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R94" s="193" t="s">
        <v>82</v>
      </c>
      <c r="AT94" s="194" t="s">
        <v>73</v>
      </c>
      <c r="AU94" s="194" t="s">
        <v>74</v>
      </c>
      <c r="AY94" s="193" t="s">
        <v>139</v>
      </c>
      <c r="BK94" s="195">
        <f>SUM(BK95:BK96)</f>
        <v>0</v>
      </c>
    </row>
    <row r="95" s="2" customFormat="1" ht="16.5" customHeight="1">
      <c r="A95" s="38"/>
      <c r="B95" s="39"/>
      <c r="C95" s="196" t="s">
        <v>82</v>
      </c>
      <c r="D95" s="196" t="s">
        <v>140</v>
      </c>
      <c r="E95" s="197" t="s">
        <v>158</v>
      </c>
      <c r="F95" s="198" t="s">
        <v>159</v>
      </c>
      <c r="G95" s="199" t="s">
        <v>152</v>
      </c>
      <c r="H95" s="200">
        <v>3</v>
      </c>
      <c r="I95" s="201"/>
      <c r="J95" s="202">
        <f>ROUND(I95*H95,2)</f>
        <v>0</v>
      </c>
      <c r="K95" s="198" t="s">
        <v>144</v>
      </c>
      <c r="L95" s="44"/>
      <c r="M95" s="203" t="s">
        <v>19</v>
      </c>
      <c r="N95" s="204" t="s">
        <v>45</v>
      </c>
      <c r="O95" s="84"/>
      <c r="P95" s="205">
        <f>O95*H95</f>
        <v>0</v>
      </c>
      <c r="Q95" s="205">
        <v>0.02478</v>
      </c>
      <c r="R95" s="205">
        <f>Q95*H95</f>
        <v>0.074340000000000003</v>
      </c>
      <c r="S95" s="205">
        <v>0</v>
      </c>
      <c r="T95" s="206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07" t="s">
        <v>145</v>
      </c>
      <c r="AT95" s="207" t="s">
        <v>140</v>
      </c>
      <c r="AU95" s="207" t="s">
        <v>82</v>
      </c>
      <c r="AY95" s="17" t="s">
        <v>139</v>
      </c>
      <c r="BE95" s="208">
        <f>IF(N95="základní",J95,0)</f>
        <v>0</v>
      </c>
      <c r="BF95" s="208">
        <f>IF(N95="snížená",J95,0)</f>
        <v>0</v>
      </c>
      <c r="BG95" s="208">
        <f>IF(N95="zákl. přenesená",J95,0)</f>
        <v>0</v>
      </c>
      <c r="BH95" s="208">
        <f>IF(N95="sníž. přenesená",J95,0)</f>
        <v>0</v>
      </c>
      <c r="BI95" s="208">
        <f>IF(N95="nulová",J95,0)</f>
        <v>0</v>
      </c>
      <c r="BJ95" s="17" t="s">
        <v>82</v>
      </c>
      <c r="BK95" s="208">
        <f>ROUND(I95*H95,2)</f>
        <v>0</v>
      </c>
      <c r="BL95" s="17" t="s">
        <v>145</v>
      </c>
      <c r="BM95" s="207" t="s">
        <v>84</v>
      </c>
    </row>
    <row r="96" s="2" customFormat="1">
      <c r="A96" s="38"/>
      <c r="B96" s="39"/>
      <c r="C96" s="40"/>
      <c r="D96" s="209" t="s">
        <v>146</v>
      </c>
      <c r="E96" s="40"/>
      <c r="F96" s="210" t="s">
        <v>159</v>
      </c>
      <c r="G96" s="40"/>
      <c r="H96" s="40"/>
      <c r="I96" s="211"/>
      <c r="J96" s="40"/>
      <c r="K96" s="40"/>
      <c r="L96" s="44"/>
      <c r="M96" s="212"/>
      <c r="N96" s="213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146</v>
      </c>
      <c r="AU96" s="17" t="s">
        <v>82</v>
      </c>
    </row>
    <row r="97" s="11" customFormat="1" ht="25.92" customHeight="1">
      <c r="A97" s="11"/>
      <c r="B97" s="182"/>
      <c r="C97" s="183"/>
      <c r="D97" s="184" t="s">
        <v>73</v>
      </c>
      <c r="E97" s="185" t="s">
        <v>169</v>
      </c>
      <c r="F97" s="185" t="s">
        <v>170</v>
      </c>
      <c r="G97" s="183"/>
      <c r="H97" s="183"/>
      <c r="I97" s="186"/>
      <c r="J97" s="187">
        <f>BK97</f>
        <v>0</v>
      </c>
      <c r="K97" s="183"/>
      <c r="L97" s="188"/>
      <c r="M97" s="189"/>
      <c r="N97" s="190"/>
      <c r="O97" s="190"/>
      <c r="P97" s="191">
        <f>SUM(P98:P107)</f>
        <v>0</v>
      </c>
      <c r="Q97" s="190"/>
      <c r="R97" s="191">
        <f>SUM(R98:R107)</f>
        <v>0</v>
      </c>
      <c r="S97" s="190"/>
      <c r="T97" s="192">
        <f>SUM(T98:T107)</f>
        <v>0</v>
      </c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R97" s="193" t="s">
        <v>82</v>
      </c>
      <c r="AT97" s="194" t="s">
        <v>73</v>
      </c>
      <c r="AU97" s="194" t="s">
        <v>74</v>
      </c>
      <c r="AY97" s="193" t="s">
        <v>139</v>
      </c>
      <c r="BK97" s="195">
        <f>SUM(BK98:BK107)</f>
        <v>0</v>
      </c>
    </row>
    <row r="98" s="2" customFormat="1" ht="16.5" customHeight="1">
      <c r="A98" s="38"/>
      <c r="B98" s="39"/>
      <c r="C98" s="196" t="s">
        <v>84</v>
      </c>
      <c r="D98" s="196" t="s">
        <v>140</v>
      </c>
      <c r="E98" s="197" t="s">
        <v>171</v>
      </c>
      <c r="F98" s="198" t="s">
        <v>172</v>
      </c>
      <c r="G98" s="199" t="s">
        <v>167</v>
      </c>
      <c r="H98" s="200">
        <v>10.800000000000001</v>
      </c>
      <c r="I98" s="201"/>
      <c r="J98" s="202">
        <f>ROUND(I98*H98,2)</f>
        <v>0</v>
      </c>
      <c r="K98" s="198" t="s">
        <v>144</v>
      </c>
      <c r="L98" s="44"/>
      <c r="M98" s="203" t="s">
        <v>19</v>
      </c>
      <c r="N98" s="204" t="s">
        <v>45</v>
      </c>
      <c r="O98" s="84"/>
      <c r="P98" s="205">
        <f>O98*H98</f>
        <v>0</v>
      </c>
      <c r="Q98" s="205">
        <v>0</v>
      </c>
      <c r="R98" s="205">
        <f>Q98*H98</f>
        <v>0</v>
      </c>
      <c r="S98" s="205">
        <v>0</v>
      </c>
      <c r="T98" s="206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07" t="s">
        <v>145</v>
      </c>
      <c r="AT98" s="207" t="s">
        <v>140</v>
      </c>
      <c r="AU98" s="207" t="s">
        <v>82</v>
      </c>
      <c r="AY98" s="17" t="s">
        <v>139</v>
      </c>
      <c r="BE98" s="208">
        <f>IF(N98="základní",J98,0)</f>
        <v>0</v>
      </c>
      <c r="BF98" s="208">
        <f>IF(N98="snížená",J98,0)</f>
        <v>0</v>
      </c>
      <c r="BG98" s="208">
        <f>IF(N98="zákl. přenesená",J98,0)</f>
        <v>0</v>
      </c>
      <c r="BH98" s="208">
        <f>IF(N98="sníž. přenesená",J98,0)</f>
        <v>0</v>
      </c>
      <c r="BI98" s="208">
        <f>IF(N98="nulová",J98,0)</f>
        <v>0</v>
      </c>
      <c r="BJ98" s="17" t="s">
        <v>82</v>
      </c>
      <c r="BK98" s="208">
        <f>ROUND(I98*H98,2)</f>
        <v>0</v>
      </c>
      <c r="BL98" s="17" t="s">
        <v>145</v>
      </c>
      <c r="BM98" s="207" t="s">
        <v>145</v>
      </c>
    </row>
    <row r="99" s="2" customFormat="1">
      <c r="A99" s="38"/>
      <c r="B99" s="39"/>
      <c r="C99" s="40"/>
      <c r="D99" s="209" t="s">
        <v>146</v>
      </c>
      <c r="E99" s="40"/>
      <c r="F99" s="210" t="s">
        <v>172</v>
      </c>
      <c r="G99" s="40"/>
      <c r="H99" s="40"/>
      <c r="I99" s="211"/>
      <c r="J99" s="40"/>
      <c r="K99" s="40"/>
      <c r="L99" s="44"/>
      <c r="M99" s="212"/>
      <c r="N99" s="213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146</v>
      </c>
      <c r="AU99" s="17" t="s">
        <v>82</v>
      </c>
    </row>
    <row r="100" s="2" customFormat="1" ht="16.5" customHeight="1">
      <c r="A100" s="38"/>
      <c r="B100" s="39"/>
      <c r="C100" s="196" t="s">
        <v>149</v>
      </c>
      <c r="D100" s="196" t="s">
        <v>140</v>
      </c>
      <c r="E100" s="197" t="s">
        <v>539</v>
      </c>
      <c r="F100" s="198" t="s">
        <v>540</v>
      </c>
      <c r="G100" s="199" t="s">
        <v>167</v>
      </c>
      <c r="H100" s="200">
        <v>43.799999999999997</v>
      </c>
      <c r="I100" s="201"/>
      <c r="J100" s="202">
        <f>ROUND(I100*H100,2)</f>
        <v>0</v>
      </c>
      <c r="K100" s="198" t="s">
        <v>144</v>
      </c>
      <c r="L100" s="44"/>
      <c r="M100" s="203" t="s">
        <v>19</v>
      </c>
      <c r="N100" s="204" t="s">
        <v>45</v>
      </c>
      <c r="O100" s="84"/>
      <c r="P100" s="205">
        <f>O100*H100</f>
        <v>0</v>
      </c>
      <c r="Q100" s="205">
        <v>0</v>
      </c>
      <c r="R100" s="205">
        <f>Q100*H100</f>
        <v>0</v>
      </c>
      <c r="S100" s="205">
        <v>0</v>
      </c>
      <c r="T100" s="206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07" t="s">
        <v>145</v>
      </c>
      <c r="AT100" s="207" t="s">
        <v>140</v>
      </c>
      <c r="AU100" s="207" t="s">
        <v>82</v>
      </c>
      <c r="AY100" s="17" t="s">
        <v>139</v>
      </c>
      <c r="BE100" s="208">
        <f>IF(N100="základní",J100,0)</f>
        <v>0</v>
      </c>
      <c r="BF100" s="208">
        <f>IF(N100="snížená",J100,0)</f>
        <v>0</v>
      </c>
      <c r="BG100" s="208">
        <f>IF(N100="zákl. přenesená",J100,0)</f>
        <v>0</v>
      </c>
      <c r="BH100" s="208">
        <f>IF(N100="sníž. přenesená",J100,0)</f>
        <v>0</v>
      </c>
      <c r="BI100" s="208">
        <f>IF(N100="nulová",J100,0)</f>
        <v>0</v>
      </c>
      <c r="BJ100" s="17" t="s">
        <v>82</v>
      </c>
      <c r="BK100" s="208">
        <f>ROUND(I100*H100,2)</f>
        <v>0</v>
      </c>
      <c r="BL100" s="17" t="s">
        <v>145</v>
      </c>
      <c r="BM100" s="207" t="s">
        <v>153</v>
      </c>
    </row>
    <row r="101" s="2" customFormat="1">
      <c r="A101" s="38"/>
      <c r="B101" s="39"/>
      <c r="C101" s="40"/>
      <c r="D101" s="209" t="s">
        <v>146</v>
      </c>
      <c r="E101" s="40"/>
      <c r="F101" s="210" t="s">
        <v>540</v>
      </c>
      <c r="G101" s="40"/>
      <c r="H101" s="40"/>
      <c r="I101" s="211"/>
      <c r="J101" s="40"/>
      <c r="K101" s="40"/>
      <c r="L101" s="44"/>
      <c r="M101" s="212"/>
      <c r="N101" s="213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146</v>
      </c>
      <c r="AU101" s="17" t="s">
        <v>82</v>
      </c>
    </row>
    <row r="102" s="2" customFormat="1" ht="16.5" customHeight="1">
      <c r="A102" s="38"/>
      <c r="B102" s="39"/>
      <c r="C102" s="196" t="s">
        <v>145</v>
      </c>
      <c r="D102" s="196" t="s">
        <v>140</v>
      </c>
      <c r="E102" s="197" t="s">
        <v>178</v>
      </c>
      <c r="F102" s="198" t="s">
        <v>179</v>
      </c>
      <c r="G102" s="199" t="s">
        <v>167</v>
      </c>
      <c r="H102" s="200">
        <v>21.899999999999999</v>
      </c>
      <c r="I102" s="201"/>
      <c r="J102" s="202">
        <f>ROUND(I102*H102,2)</f>
        <v>0</v>
      </c>
      <c r="K102" s="198" t="s">
        <v>144</v>
      </c>
      <c r="L102" s="44"/>
      <c r="M102" s="203" t="s">
        <v>19</v>
      </c>
      <c r="N102" s="204" t="s">
        <v>45</v>
      </c>
      <c r="O102" s="84"/>
      <c r="P102" s="205">
        <f>O102*H102</f>
        <v>0</v>
      </c>
      <c r="Q102" s="205">
        <v>0</v>
      </c>
      <c r="R102" s="205">
        <f>Q102*H102</f>
        <v>0</v>
      </c>
      <c r="S102" s="205">
        <v>0</v>
      </c>
      <c r="T102" s="206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07" t="s">
        <v>145</v>
      </c>
      <c r="AT102" s="207" t="s">
        <v>140</v>
      </c>
      <c r="AU102" s="207" t="s">
        <v>82</v>
      </c>
      <c r="AY102" s="17" t="s">
        <v>139</v>
      </c>
      <c r="BE102" s="208">
        <f>IF(N102="základní",J102,0)</f>
        <v>0</v>
      </c>
      <c r="BF102" s="208">
        <f>IF(N102="snížená",J102,0)</f>
        <v>0</v>
      </c>
      <c r="BG102" s="208">
        <f>IF(N102="zákl. přenesená",J102,0)</f>
        <v>0</v>
      </c>
      <c r="BH102" s="208">
        <f>IF(N102="sníž. přenesená",J102,0)</f>
        <v>0</v>
      </c>
      <c r="BI102" s="208">
        <f>IF(N102="nulová",J102,0)</f>
        <v>0</v>
      </c>
      <c r="BJ102" s="17" t="s">
        <v>82</v>
      </c>
      <c r="BK102" s="208">
        <f>ROUND(I102*H102,2)</f>
        <v>0</v>
      </c>
      <c r="BL102" s="17" t="s">
        <v>145</v>
      </c>
      <c r="BM102" s="207" t="s">
        <v>156</v>
      </c>
    </row>
    <row r="103" s="2" customFormat="1">
      <c r="A103" s="38"/>
      <c r="B103" s="39"/>
      <c r="C103" s="40"/>
      <c r="D103" s="209" t="s">
        <v>146</v>
      </c>
      <c r="E103" s="40"/>
      <c r="F103" s="210" t="s">
        <v>179</v>
      </c>
      <c r="G103" s="40"/>
      <c r="H103" s="40"/>
      <c r="I103" s="211"/>
      <c r="J103" s="40"/>
      <c r="K103" s="40"/>
      <c r="L103" s="44"/>
      <c r="M103" s="212"/>
      <c r="N103" s="213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146</v>
      </c>
      <c r="AU103" s="17" t="s">
        <v>82</v>
      </c>
    </row>
    <row r="104" s="2" customFormat="1" ht="16.5" customHeight="1">
      <c r="A104" s="38"/>
      <c r="B104" s="39"/>
      <c r="C104" s="196" t="s">
        <v>157</v>
      </c>
      <c r="D104" s="196" t="s">
        <v>140</v>
      </c>
      <c r="E104" s="197" t="s">
        <v>541</v>
      </c>
      <c r="F104" s="198" t="s">
        <v>542</v>
      </c>
      <c r="G104" s="199" t="s">
        <v>167</v>
      </c>
      <c r="H104" s="200">
        <v>43.799999999999997</v>
      </c>
      <c r="I104" s="201"/>
      <c r="J104" s="202">
        <f>ROUND(I104*H104,2)</f>
        <v>0</v>
      </c>
      <c r="K104" s="198" t="s">
        <v>144</v>
      </c>
      <c r="L104" s="44"/>
      <c r="M104" s="203" t="s">
        <v>19</v>
      </c>
      <c r="N104" s="204" t="s">
        <v>45</v>
      </c>
      <c r="O104" s="84"/>
      <c r="P104" s="205">
        <f>O104*H104</f>
        <v>0</v>
      </c>
      <c r="Q104" s="205">
        <v>0</v>
      </c>
      <c r="R104" s="205">
        <f>Q104*H104</f>
        <v>0</v>
      </c>
      <c r="S104" s="205">
        <v>0</v>
      </c>
      <c r="T104" s="206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07" t="s">
        <v>145</v>
      </c>
      <c r="AT104" s="207" t="s">
        <v>140</v>
      </c>
      <c r="AU104" s="207" t="s">
        <v>82</v>
      </c>
      <c r="AY104" s="17" t="s">
        <v>139</v>
      </c>
      <c r="BE104" s="208">
        <f>IF(N104="základní",J104,0)</f>
        <v>0</v>
      </c>
      <c r="BF104" s="208">
        <f>IF(N104="snížená",J104,0)</f>
        <v>0</v>
      </c>
      <c r="BG104" s="208">
        <f>IF(N104="zákl. přenesená",J104,0)</f>
        <v>0</v>
      </c>
      <c r="BH104" s="208">
        <f>IF(N104="sníž. přenesená",J104,0)</f>
        <v>0</v>
      </c>
      <c r="BI104" s="208">
        <f>IF(N104="nulová",J104,0)</f>
        <v>0</v>
      </c>
      <c r="BJ104" s="17" t="s">
        <v>82</v>
      </c>
      <c r="BK104" s="208">
        <f>ROUND(I104*H104,2)</f>
        <v>0</v>
      </c>
      <c r="BL104" s="17" t="s">
        <v>145</v>
      </c>
      <c r="BM104" s="207" t="s">
        <v>160</v>
      </c>
    </row>
    <row r="105" s="2" customFormat="1">
      <c r="A105" s="38"/>
      <c r="B105" s="39"/>
      <c r="C105" s="40"/>
      <c r="D105" s="209" t="s">
        <v>146</v>
      </c>
      <c r="E105" s="40"/>
      <c r="F105" s="210" t="s">
        <v>542</v>
      </c>
      <c r="G105" s="40"/>
      <c r="H105" s="40"/>
      <c r="I105" s="211"/>
      <c r="J105" s="40"/>
      <c r="K105" s="40"/>
      <c r="L105" s="44"/>
      <c r="M105" s="212"/>
      <c r="N105" s="213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146</v>
      </c>
      <c r="AU105" s="17" t="s">
        <v>82</v>
      </c>
    </row>
    <row r="106" s="2" customFormat="1" ht="16.5" customHeight="1">
      <c r="A106" s="38"/>
      <c r="B106" s="39"/>
      <c r="C106" s="196" t="s">
        <v>153</v>
      </c>
      <c r="D106" s="196" t="s">
        <v>140</v>
      </c>
      <c r="E106" s="197" t="s">
        <v>184</v>
      </c>
      <c r="F106" s="198" t="s">
        <v>185</v>
      </c>
      <c r="G106" s="199" t="s">
        <v>167</v>
      </c>
      <c r="H106" s="200">
        <v>21.899999999999999</v>
      </c>
      <c r="I106" s="201"/>
      <c r="J106" s="202">
        <f>ROUND(I106*H106,2)</f>
        <v>0</v>
      </c>
      <c r="K106" s="198" t="s">
        <v>144</v>
      </c>
      <c r="L106" s="44"/>
      <c r="M106" s="203" t="s">
        <v>19</v>
      </c>
      <c r="N106" s="204" t="s">
        <v>45</v>
      </c>
      <c r="O106" s="84"/>
      <c r="P106" s="205">
        <f>O106*H106</f>
        <v>0</v>
      </c>
      <c r="Q106" s="205">
        <v>0</v>
      </c>
      <c r="R106" s="205">
        <f>Q106*H106</f>
        <v>0</v>
      </c>
      <c r="S106" s="205">
        <v>0</v>
      </c>
      <c r="T106" s="206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07" t="s">
        <v>145</v>
      </c>
      <c r="AT106" s="207" t="s">
        <v>140</v>
      </c>
      <c r="AU106" s="207" t="s">
        <v>82</v>
      </c>
      <c r="AY106" s="17" t="s">
        <v>139</v>
      </c>
      <c r="BE106" s="208">
        <f>IF(N106="základní",J106,0)</f>
        <v>0</v>
      </c>
      <c r="BF106" s="208">
        <f>IF(N106="snížená",J106,0)</f>
        <v>0</v>
      </c>
      <c r="BG106" s="208">
        <f>IF(N106="zákl. přenesená",J106,0)</f>
        <v>0</v>
      </c>
      <c r="BH106" s="208">
        <f>IF(N106="sníž. přenesená",J106,0)</f>
        <v>0</v>
      </c>
      <c r="BI106" s="208">
        <f>IF(N106="nulová",J106,0)</f>
        <v>0</v>
      </c>
      <c r="BJ106" s="17" t="s">
        <v>82</v>
      </c>
      <c r="BK106" s="208">
        <f>ROUND(I106*H106,2)</f>
        <v>0</v>
      </c>
      <c r="BL106" s="17" t="s">
        <v>145</v>
      </c>
      <c r="BM106" s="207" t="s">
        <v>8</v>
      </c>
    </row>
    <row r="107" s="2" customFormat="1">
      <c r="A107" s="38"/>
      <c r="B107" s="39"/>
      <c r="C107" s="40"/>
      <c r="D107" s="209" t="s">
        <v>146</v>
      </c>
      <c r="E107" s="40"/>
      <c r="F107" s="210" t="s">
        <v>185</v>
      </c>
      <c r="G107" s="40"/>
      <c r="H107" s="40"/>
      <c r="I107" s="211"/>
      <c r="J107" s="40"/>
      <c r="K107" s="40"/>
      <c r="L107" s="44"/>
      <c r="M107" s="212"/>
      <c r="N107" s="213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146</v>
      </c>
      <c r="AU107" s="17" t="s">
        <v>82</v>
      </c>
    </row>
    <row r="108" s="11" customFormat="1" ht="25.92" customHeight="1">
      <c r="A108" s="11"/>
      <c r="B108" s="182"/>
      <c r="C108" s="183"/>
      <c r="D108" s="184" t="s">
        <v>73</v>
      </c>
      <c r="E108" s="185" t="s">
        <v>193</v>
      </c>
      <c r="F108" s="185" t="s">
        <v>200</v>
      </c>
      <c r="G108" s="183"/>
      <c r="H108" s="183"/>
      <c r="I108" s="186"/>
      <c r="J108" s="187">
        <f>BK108</f>
        <v>0</v>
      </c>
      <c r="K108" s="183"/>
      <c r="L108" s="188"/>
      <c r="M108" s="189"/>
      <c r="N108" s="190"/>
      <c r="O108" s="190"/>
      <c r="P108" s="191">
        <f>SUM(P109:P116)</f>
        <v>0</v>
      </c>
      <c r="Q108" s="190"/>
      <c r="R108" s="191">
        <f>SUM(R109:R116)</f>
        <v>0.142368</v>
      </c>
      <c r="S108" s="190"/>
      <c r="T108" s="192">
        <f>SUM(T109:T116)</f>
        <v>0</v>
      </c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R108" s="193" t="s">
        <v>82</v>
      </c>
      <c r="AT108" s="194" t="s">
        <v>73</v>
      </c>
      <c r="AU108" s="194" t="s">
        <v>74</v>
      </c>
      <c r="AY108" s="193" t="s">
        <v>139</v>
      </c>
      <c r="BK108" s="195">
        <f>SUM(BK109:BK116)</f>
        <v>0</v>
      </c>
    </row>
    <row r="109" s="2" customFormat="1" ht="16.5" customHeight="1">
      <c r="A109" s="38"/>
      <c r="B109" s="39"/>
      <c r="C109" s="196" t="s">
        <v>164</v>
      </c>
      <c r="D109" s="196" t="s">
        <v>140</v>
      </c>
      <c r="E109" s="197" t="s">
        <v>202</v>
      </c>
      <c r="F109" s="198" t="s">
        <v>203</v>
      </c>
      <c r="G109" s="199" t="s">
        <v>143</v>
      </c>
      <c r="H109" s="200">
        <v>72.400000000000006</v>
      </c>
      <c r="I109" s="201"/>
      <c r="J109" s="202">
        <f>ROUND(I109*H109,2)</f>
        <v>0</v>
      </c>
      <c r="K109" s="198" t="s">
        <v>144</v>
      </c>
      <c r="L109" s="44"/>
      <c r="M109" s="203" t="s">
        <v>19</v>
      </c>
      <c r="N109" s="204" t="s">
        <v>45</v>
      </c>
      <c r="O109" s="84"/>
      <c r="P109" s="205">
        <f>O109*H109</f>
        <v>0</v>
      </c>
      <c r="Q109" s="205">
        <v>0.00098999999999999999</v>
      </c>
      <c r="R109" s="205">
        <f>Q109*H109</f>
        <v>0.071676000000000004</v>
      </c>
      <c r="S109" s="205">
        <v>0</v>
      </c>
      <c r="T109" s="206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07" t="s">
        <v>145</v>
      </c>
      <c r="AT109" s="207" t="s">
        <v>140</v>
      </c>
      <c r="AU109" s="207" t="s">
        <v>82</v>
      </c>
      <c r="AY109" s="17" t="s">
        <v>139</v>
      </c>
      <c r="BE109" s="208">
        <f>IF(N109="základní",J109,0)</f>
        <v>0</v>
      </c>
      <c r="BF109" s="208">
        <f>IF(N109="snížená",J109,0)</f>
        <v>0</v>
      </c>
      <c r="BG109" s="208">
        <f>IF(N109="zákl. přenesená",J109,0)</f>
        <v>0</v>
      </c>
      <c r="BH109" s="208">
        <f>IF(N109="sníž. přenesená",J109,0)</f>
        <v>0</v>
      </c>
      <c r="BI109" s="208">
        <f>IF(N109="nulová",J109,0)</f>
        <v>0</v>
      </c>
      <c r="BJ109" s="17" t="s">
        <v>82</v>
      </c>
      <c r="BK109" s="208">
        <f>ROUND(I109*H109,2)</f>
        <v>0</v>
      </c>
      <c r="BL109" s="17" t="s">
        <v>145</v>
      </c>
      <c r="BM109" s="207" t="s">
        <v>168</v>
      </c>
    </row>
    <row r="110" s="2" customFormat="1">
      <c r="A110" s="38"/>
      <c r="B110" s="39"/>
      <c r="C110" s="40"/>
      <c r="D110" s="209" t="s">
        <v>146</v>
      </c>
      <c r="E110" s="40"/>
      <c r="F110" s="210" t="s">
        <v>203</v>
      </c>
      <c r="G110" s="40"/>
      <c r="H110" s="40"/>
      <c r="I110" s="211"/>
      <c r="J110" s="40"/>
      <c r="K110" s="40"/>
      <c r="L110" s="44"/>
      <c r="M110" s="212"/>
      <c r="N110" s="213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146</v>
      </c>
      <c r="AU110" s="17" t="s">
        <v>82</v>
      </c>
    </row>
    <row r="111" s="2" customFormat="1" ht="16.5" customHeight="1">
      <c r="A111" s="38"/>
      <c r="B111" s="39"/>
      <c r="C111" s="196" t="s">
        <v>156</v>
      </c>
      <c r="D111" s="196" t="s">
        <v>140</v>
      </c>
      <c r="E111" s="197" t="s">
        <v>205</v>
      </c>
      <c r="F111" s="198" t="s">
        <v>206</v>
      </c>
      <c r="G111" s="199" t="s">
        <v>143</v>
      </c>
      <c r="H111" s="200">
        <v>82.200000000000003</v>
      </c>
      <c r="I111" s="201"/>
      <c r="J111" s="202">
        <f>ROUND(I111*H111,2)</f>
        <v>0</v>
      </c>
      <c r="K111" s="198" t="s">
        <v>144</v>
      </c>
      <c r="L111" s="44"/>
      <c r="M111" s="203" t="s">
        <v>19</v>
      </c>
      <c r="N111" s="204" t="s">
        <v>45</v>
      </c>
      <c r="O111" s="84"/>
      <c r="P111" s="205">
        <f>O111*H111</f>
        <v>0</v>
      </c>
      <c r="Q111" s="205">
        <v>0.00085999999999999998</v>
      </c>
      <c r="R111" s="205">
        <f>Q111*H111</f>
        <v>0.070692000000000005</v>
      </c>
      <c r="S111" s="205">
        <v>0</v>
      </c>
      <c r="T111" s="206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07" t="s">
        <v>145</v>
      </c>
      <c r="AT111" s="207" t="s">
        <v>140</v>
      </c>
      <c r="AU111" s="207" t="s">
        <v>82</v>
      </c>
      <c r="AY111" s="17" t="s">
        <v>139</v>
      </c>
      <c r="BE111" s="208">
        <f>IF(N111="základní",J111,0)</f>
        <v>0</v>
      </c>
      <c r="BF111" s="208">
        <f>IF(N111="snížená",J111,0)</f>
        <v>0</v>
      </c>
      <c r="BG111" s="208">
        <f>IF(N111="zákl. přenesená",J111,0)</f>
        <v>0</v>
      </c>
      <c r="BH111" s="208">
        <f>IF(N111="sníž. přenesená",J111,0)</f>
        <v>0</v>
      </c>
      <c r="BI111" s="208">
        <f>IF(N111="nulová",J111,0)</f>
        <v>0</v>
      </c>
      <c r="BJ111" s="17" t="s">
        <v>82</v>
      </c>
      <c r="BK111" s="208">
        <f>ROUND(I111*H111,2)</f>
        <v>0</v>
      </c>
      <c r="BL111" s="17" t="s">
        <v>145</v>
      </c>
      <c r="BM111" s="207" t="s">
        <v>173</v>
      </c>
    </row>
    <row r="112" s="2" customFormat="1">
      <c r="A112" s="38"/>
      <c r="B112" s="39"/>
      <c r="C112" s="40"/>
      <c r="D112" s="209" t="s">
        <v>146</v>
      </c>
      <c r="E112" s="40"/>
      <c r="F112" s="210" t="s">
        <v>206</v>
      </c>
      <c r="G112" s="40"/>
      <c r="H112" s="40"/>
      <c r="I112" s="211"/>
      <c r="J112" s="40"/>
      <c r="K112" s="40"/>
      <c r="L112" s="44"/>
      <c r="M112" s="212"/>
      <c r="N112" s="213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146</v>
      </c>
      <c r="AU112" s="17" t="s">
        <v>82</v>
      </c>
    </row>
    <row r="113" s="2" customFormat="1" ht="16.5" customHeight="1">
      <c r="A113" s="38"/>
      <c r="B113" s="39"/>
      <c r="C113" s="196" t="s">
        <v>174</v>
      </c>
      <c r="D113" s="196" t="s">
        <v>140</v>
      </c>
      <c r="E113" s="197" t="s">
        <v>209</v>
      </c>
      <c r="F113" s="198" t="s">
        <v>210</v>
      </c>
      <c r="G113" s="199" t="s">
        <v>143</v>
      </c>
      <c r="H113" s="200">
        <v>72.400000000000006</v>
      </c>
      <c r="I113" s="201"/>
      <c r="J113" s="202">
        <f>ROUND(I113*H113,2)</f>
        <v>0</v>
      </c>
      <c r="K113" s="198" t="s">
        <v>144</v>
      </c>
      <c r="L113" s="44"/>
      <c r="M113" s="203" t="s">
        <v>19</v>
      </c>
      <c r="N113" s="204" t="s">
        <v>45</v>
      </c>
      <c r="O113" s="84"/>
      <c r="P113" s="205">
        <f>O113*H113</f>
        <v>0</v>
      </c>
      <c r="Q113" s="205">
        <v>0</v>
      </c>
      <c r="R113" s="205">
        <f>Q113*H113</f>
        <v>0</v>
      </c>
      <c r="S113" s="205">
        <v>0</v>
      </c>
      <c r="T113" s="206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07" t="s">
        <v>145</v>
      </c>
      <c r="AT113" s="207" t="s">
        <v>140</v>
      </c>
      <c r="AU113" s="207" t="s">
        <v>82</v>
      </c>
      <c r="AY113" s="17" t="s">
        <v>139</v>
      </c>
      <c r="BE113" s="208">
        <f>IF(N113="základní",J113,0)</f>
        <v>0</v>
      </c>
      <c r="BF113" s="208">
        <f>IF(N113="snížená",J113,0)</f>
        <v>0</v>
      </c>
      <c r="BG113" s="208">
        <f>IF(N113="zákl. přenesená",J113,0)</f>
        <v>0</v>
      </c>
      <c r="BH113" s="208">
        <f>IF(N113="sníž. přenesená",J113,0)</f>
        <v>0</v>
      </c>
      <c r="BI113" s="208">
        <f>IF(N113="nulová",J113,0)</f>
        <v>0</v>
      </c>
      <c r="BJ113" s="17" t="s">
        <v>82</v>
      </c>
      <c r="BK113" s="208">
        <f>ROUND(I113*H113,2)</f>
        <v>0</v>
      </c>
      <c r="BL113" s="17" t="s">
        <v>145</v>
      </c>
      <c r="BM113" s="207" t="s">
        <v>177</v>
      </c>
    </row>
    <row r="114" s="2" customFormat="1">
      <c r="A114" s="38"/>
      <c r="B114" s="39"/>
      <c r="C114" s="40"/>
      <c r="D114" s="209" t="s">
        <v>146</v>
      </c>
      <c r="E114" s="40"/>
      <c r="F114" s="210" t="s">
        <v>210</v>
      </c>
      <c r="G114" s="40"/>
      <c r="H114" s="40"/>
      <c r="I114" s="211"/>
      <c r="J114" s="40"/>
      <c r="K114" s="40"/>
      <c r="L114" s="44"/>
      <c r="M114" s="212"/>
      <c r="N114" s="213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146</v>
      </c>
      <c r="AU114" s="17" t="s">
        <v>82</v>
      </c>
    </row>
    <row r="115" s="2" customFormat="1" ht="16.5" customHeight="1">
      <c r="A115" s="38"/>
      <c r="B115" s="39"/>
      <c r="C115" s="196" t="s">
        <v>160</v>
      </c>
      <c r="D115" s="196" t="s">
        <v>140</v>
      </c>
      <c r="E115" s="197" t="s">
        <v>212</v>
      </c>
      <c r="F115" s="198" t="s">
        <v>213</v>
      </c>
      <c r="G115" s="199" t="s">
        <v>143</v>
      </c>
      <c r="H115" s="200">
        <v>82.200000000000003</v>
      </c>
      <c r="I115" s="201"/>
      <c r="J115" s="202">
        <f>ROUND(I115*H115,2)</f>
        <v>0</v>
      </c>
      <c r="K115" s="198" t="s">
        <v>144</v>
      </c>
      <c r="L115" s="44"/>
      <c r="M115" s="203" t="s">
        <v>19</v>
      </c>
      <c r="N115" s="204" t="s">
        <v>45</v>
      </c>
      <c r="O115" s="84"/>
      <c r="P115" s="205">
        <f>O115*H115</f>
        <v>0</v>
      </c>
      <c r="Q115" s="205">
        <v>0</v>
      </c>
      <c r="R115" s="205">
        <f>Q115*H115</f>
        <v>0</v>
      </c>
      <c r="S115" s="205">
        <v>0</v>
      </c>
      <c r="T115" s="206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07" t="s">
        <v>145</v>
      </c>
      <c r="AT115" s="207" t="s">
        <v>140</v>
      </c>
      <c r="AU115" s="207" t="s">
        <v>82</v>
      </c>
      <c r="AY115" s="17" t="s">
        <v>139</v>
      </c>
      <c r="BE115" s="208">
        <f>IF(N115="základní",J115,0)</f>
        <v>0</v>
      </c>
      <c r="BF115" s="208">
        <f>IF(N115="snížená",J115,0)</f>
        <v>0</v>
      </c>
      <c r="BG115" s="208">
        <f>IF(N115="zákl. přenesená",J115,0)</f>
        <v>0</v>
      </c>
      <c r="BH115" s="208">
        <f>IF(N115="sníž. přenesená",J115,0)</f>
        <v>0</v>
      </c>
      <c r="BI115" s="208">
        <f>IF(N115="nulová",J115,0)</f>
        <v>0</v>
      </c>
      <c r="BJ115" s="17" t="s">
        <v>82</v>
      </c>
      <c r="BK115" s="208">
        <f>ROUND(I115*H115,2)</f>
        <v>0</v>
      </c>
      <c r="BL115" s="17" t="s">
        <v>145</v>
      </c>
      <c r="BM115" s="207" t="s">
        <v>180</v>
      </c>
    </row>
    <row r="116" s="2" customFormat="1">
      <c r="A116" s="38"/>
      <c r="B116" s="39"/>
      <c r="C116" s="40"/>
      <c r="D116" s="209" t="s">
        <v>146</v>
      </c>
      <c r="E116" s="40"/>
      <c r="F116" s="210" t="s">
        <v>213</v>
      </c>
      <c r="G116" s="40"/>
      <c r="H116" s="40"/>
      <c r="I116" s="211"/>
      <c r="J116" s="40"/>
      <c r="K116" s="40"/>
      <c r="L116" s="44"/>
      <c r="M116" s="212"/>
      <c r="N116" s="213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146</v>
      </c>
      <c r="AU116" s="17" t="s">
        <v>82</v>
      </c>
    </row>
    <row r="117" s="11" customFormat="1" ht="25.92" customHeight="1">
      <c r="A117" s="11"/>
      <c r="B117" s="182"/>
      <c r="C117" s="183"/>
      <c r="D117" s="184" t="s">
        <v>73</v>
      </c>
      <c r="E117" s="185" t="s">
        <v>173</v>
      </c>
      <c r="F117" s="185" t="s">
        <v>215</v>
      </c>
      <c r="G117" s="183"/>
      <c r="H117" s="183"/>
      <c r="I117" s="186"/>
      <c r="J117" s="187">
        <f>BK117</f>
        <v>0</v>
      </c>
      <c r="K117" s="183"/>
      <c r="L117" s="188"/>
      <c r="M117" s="189"/>
      <c r="N117" s="190"/>
      <c r="O117" s="190"/>
      <c r="P117" s="191">
        <f>SUM(P118:P121)</f>
        <v>0</v>
      </c>
      <c r="Q117" s="190"/>
      <c r="R117" s="191">
        <f>SUM(R118:R121)</f>
        <v>0</v>
      </c>
      <c r="S117" s="190"/>
      <c r="T117" s="192">
        <f>SUM(T118:T121)</f>
        <v>0</v>
      </c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R117" s="193" t="s">
        <v>82</v>
      </c>
      <c r="AT117" s="194" t="s">
        <v>73</v>
      </c>
      <c r="AU117" s="194" t="s">
        <v>74</v>
      </c>
      <c r="AY117" s="193" t="s">
        <v>139</v>
      </c>
      <c r="BK117" s="195">
        <f>SUM(BK118:BK121)</f>
        <v>0</v>
      </c>
    </row>
    <row r="118" s="2" customFormat="1" ht="16.5" customHeight="1">
      <c r="A118" s="38"/>
      <c r="B118" s="39"/>
      <c r="C118" s="196" t="s">
        <v>137</v>
      </c>
      <c r="D118" s="196" t="s">
        <v>140</v>
      </c>
      <c r="E118" s="197" t="s">
        <v>216</v>
      </c>
      <c r="F118" s="198" t="s">
        <v>217</v>
      </c>
      <c r="G118" s="199" t="s">
        <v>167</v>
      </c>
      <c r="H118" s="200">
        <v>87.599999999999994</v>
      </c>
      <c r="I118" s="201"/>
      <c r="J118" s="202">
        <f>ROUND(I118*H118,2)</f>
        <v>0</v>
      </c>
      <c r="K118" s="198" t="s">
        <v>144</v>
      </c>
      <c r="L118" s="44"/>
      <c r="M118" s="203" t="s">
        <v>19</v>
      </c>
      <c r="N118" s="204" t="s">
        <v>45</v>
      </c>
      <c r="O118" s="84"/>
      <c r="P118" s="205">
        <f>O118*H118</f>
        <v>0</v>
      </c>
      <c r="Q118" s="205">
        <v>0</v>
      </c>
      <c r="R118" s="205">
        <f>Q118*H118</f>
        <v>0</v>
      </c>
      <c r="S118" s="205">
        <v>0</v>
      </c>
      <c r="T118" s="206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07" t="s">
        <v>145</v>
      </c>
      <c r="AT118" s="207" t="s">
        <v>140</v>
      </c>
      <c r="AU118" s="207" t="s">
        <v>82</v>
      </c>
      <c r="AY118" s="17" t="s">
        <v>139</v>
      </c>
      <c r="BE118" s="208">
        <f>IF(N118="základní",J118,0)</f>
        <v>0</v>
      </c>
      <c r="BF118" s="208">
        <f>IF(N118="snížená",J118,0)</f>
        <v>0</v>
      </c>
      <c r="BG118" s="208">
        <f>IF(N118="zákl. přenesená",J118,0)</f>
        <v>0</v>
      </c>
      <c r="BH118" s="208">
        <f>IF(N118="sníž. přenesená",J118,0)</f>
        <v>0</v>
      </c>
      <c r="BI118" s="208">
        <f>IF(N118="nulová",J118,0)</f>
        <v>0</v>
      </c>
      <c r="BJ118" s="17" t="s">
        <v>82</v>
      </c>
      <c r="BK118" s="208">
        <f>ROUND(I118*H118,2)</f>
        <v>0</v>
      </c>
      <c r="BL118" s="17" t="s">
        <v>145</v>
      </c>
      <c r="BM118" s="207" t="s">
        <v>183</v>
      </c>
    </row>
    <row r="119" s="2" customFormat="1">
      <c r="A119" s="38"/>
      <c r="B119" s="39"/>
      <c r="C119" s="40"/>
      <c r="D119" s="209" t="s">
        <v>146</v>
      </c>
      <c r="E119" s="40"/>
      <c r="F119" s="210" t="s">
        <v>217</v>
      </c>
      <c r="G119" s="40"/>
      <c r="H119" s="40"/>
      <c r="I119" s="211"/>
      <c r="J119" s="40"/>
      <c r="K119" s="40"/>
      <c r="L119" s="44"/>
      <c r="M119" s="212"/>
      <c r="N119" s="213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146</v>
      </c>
      <c r="AU119" s="17" t="s">
        <v>82</v>
      </c>
    </row>
    <row r="120" s="2" customFormat="1" ht="16.5" customHeight="1">
      <c r="A120" s="38"/>
      <c r="B120" s="39"/>
      <c r="C120" s="196" t="s">
        <v>8</v>
      </c>
      <c r="D120" s="196" t="s">
        <v>140</v>
      </c>
      <c r="E120" s="197" t="s">
        <v>219</v>
      </c>
      <c r="F120" s="198" t="s">
        <v>220</v>
      </c>
      <c r="G120" s="199" t="s">
        <v>167</v>
      </c>
      <c r="H120" s="200">
        <v>31</v>
      </c>
      <c r="I120" s="201"/>
      <c r="J120" s="202">
        <f>ROUND(I120*H120,2)</f>
        <v>0</v>
      </c>
      <c r="K120" s="198" t="s">
        <v>144</v>
      </c>
      <c r="L120" s="44"/>
      <c r="M120" s="203" t="s">
        <v>19</v>
      </c>
      <c r="N120" s="204" t="s">
        <v>45</v>
      </c>
      <c r="O120" s="84"/>
      <c r="P120" s="205">
        <f>O120*H120</f>
        <v>0</v>
      </c>
      <c r="Q120" s="205">
        <v>0</v>
      </c>
      <c r="R120" s="205">
        <f>Q120*H120</f>
        <v>0</v>
      </c>
      <c r="S120" s="205">
        <v>0</v>
      </c>
      <c r="T120" s="206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07" t="s">
        <v>145</v>
      </c>
      <c r="AT120" s="207" t="s">
        <v>140</v>
      </c>
      <c r="AU120" s="207" t="s">
        <v>82</v>
      </c>
      <c r="AY120" s="17" t="s">
        <v>139</v>
      </c>
      <c r="BE120" s="208">
        <f>IF(N120="základní",J120,0)</f>
        <v>0</v>
      </c>
      <c r="BF120" s="208">
        <f>IF(N120="snížená",J120,0)</f>
        <v>0</v>
      </c>
      <c r="BG120" s="208">
        <f>IF(N120="zákl. přenesená",J120,0)</f>
        <v>0</v>
      </c>
      <c r="BH120" s="208">
        <f>IF(N120="sníž. přenesená",J120,0)</f>
        <v>0</v>
      </c>
      <c r="BI120" s="208">
        <f>IF(N120="nulová",J120,0)</f>
        <v>0</v>
      </c>
      <c r="BJ120" s="17" t="s">
        <v>82</v>
      </c>
      <c r="BK120" s="208">
        <f>ROUND(I120*H120,2)</f>
        <v>0</v>
      </c>
      <c r="BL120" s="17" t="s">
        <v>145</v>
      </c>
      <c r="BM120" s="207" t="s">
        <v>186</v>
      </c>
    </row>
    <row r="121" s="2" customFormat="1">
      <c r="A121" s="38"/>
      <c r="B121" s="39"/>
      <c r="C121" s="40"/>
      <c r="D121" s="209" t="s">
        <v>146</v>
      </c>
      <c r="E121" s="40"/>
      <c r="F121" s="210" t="s">
        <v>220</v>
      </c>
      <c r="G121" s="40"/>
      <c r="H121" s="40"/>
      <c r="I121" s="211"/>
      <c r="J121" s="40"/>
      <c r="K121" s="40"/>
      <c r="L121" s="44"/>
      <c r="M121" s="212"/>
      <c r="N121" s="213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146</v>
      </c>
      <c r="AU121" s="17" t="s">
        <v>82</v>
      </c>
    </row>
    <row r="122" s="11" customFormat="1" ht="25.92" customHeight="1">
      <c r="A122" s="11"/>
      <c r="B122" s="182"/>
      <c r="C122" s="183"/>
      <c r="D122" s="184" t="s">
        <v>73</v>
      </c>
      <c r="E122" s="185" t="s">
        <v>201</v>
      </c>
      <c r="F122" s="185" t="s">
        <v>222</v>
      </c>
      <c r="G122" s="183"/>
      <c r="H122" s="183"/>
      <c r="I122" s="186"/>
      <c r="J122" s="187">
        <f>BK122</f>
        <v>0</v>
      </c>
      <c r="K122" s="183"/>
      <c r="L122" s="188"/>
      <c r="M122" s="189"/>
      <c r="N122" s="190"/>
      <c r="O122" s="190"/>
      <c r="P122" s="191">
        <f>SUM(P123:P128)</f>
        <v>0</v>
      </c>
      <c r="Q122" s="190"/>
      <c r="R122" s="191">
        <f>SUM(R123:R128)</f>
        <v>34.850000000000001</v>
      </c>
      <c r="S122" s="190"/>
      <c r="T122" s="192">
        <f>SUM(T123:T128)</f>
        <v>0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R122" s="193" t="s">
        <v>82</v>
      </c>
      <c r="AT122" s="194" t="s">
        <v>73</v>
      </c>
      <c r="AU122" s="194" t="s">
        <v>74</v>
      </c>
      <c r="AY122" s="193" t="s">
        <v>139</v>
      </c>
      <c r="BK122" s="195">
        <f>SUM(BK123:BK128)</f>
        <v>0</v>
      </c>
    </row>
    <row r="123" s="2" customFormat="1" ht="16.5" customHeight="1">
      <c r="A123" s="38"/>
      <c r="B123" s="39"/>
      <c r="C123" s="196" t="s">
        <v>169</v>
      </c>
      <c r="D123" s="196" t="s">
        <v>140</v>
      </c>
      <c r="E123" s="197" t="s">
        <v>224</v>
      </c>
      <c r="F123" s="198" t="s">
        <v>225</v>
      </c>
      <c r="G123" s="199" t="s">
        <v>167</v>
      </c>
      <c r="H123" s="200">
        <v>31</v>
      </c>
      <c r="I123" s="201"/>
      <c r="J123" s="202">
        <f>ROUND(I123*H123,2)</f>
        <v>0</v>
      </c>
      <c r="K123" s="198" t="s">
        <v>144</v>
      </c>
      <c r="L123" s="44"/>
      <c r="M123" s="203" t="s">
        <v>19</v>
      </c>
      <c r="N123" s="204" t="s">
        <v>45</v>
      </c>
      <c r="O123" s="84"/>
      <c r="P123" s="205">
        <f>O123*H123</f>
        <v>0</v>
      </c>
      <c r="Q123" s="205">
        <v>0</v>
      </c>
      <c r="R123" s="205">
        <f>Q123*H123</f>
        <v>0</v>
      </c>
      <c r="S123" s="205">
        <v>0</v>
      </c>
      <c r="T123" s="206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07" t="s">
        <v>145</v>
      </c>
      <c r="AT123" s="207" t="s">
        <v>140</v>
      </c>
      <c r="AU123" s="207" t="s">
        <v>82</v>
      </c>
      <c r="AY123" s="17" t="s">
        <v>139</v>
      </c>
      <c r="BE123" s="208">
        <f>IF(N123="základní",J123,0)</f>
        <v>0</v>
      </c>
      <c r="BF123" s="208">
        <f>IF(N123="snížená",J123,0)</f>
        <v>0</v>
      </c>
      <c r="BG123" s="208">
        <f>IF(N123="zákl. přenesená",J123,0)</f>
        <v>0</v>
      </c>
      <c r="BH123" s="208">
        <f>IF(N123="sníž. přenesená",J123,0)</f>
        <v>0</v>
      </c>
      <c r="BI123" s="208">
        <f>IF(N123="nulová",J123,0)</f>
        <v>0</v>
      </c>
      <c r="BJ123" s="17" t="s">
        <v>82</v>
      </c>
      <c r="BK123" s="208">
        <f>ROUND(I123*H123,2)</f>
        <v>0</v>
      </c>
      <c r="BL123" s="17" t="s">
        <v>145</v>
      </c>
      <c r="BM123" s="207" t="s">
        <v>189</v>
      </c>
    </row>
    <row r="124" s="2" customFormat="1">
      <c r="A124" s="38"/>
      <c r="B124" s="39"/>
      <c r="C124" s="40"/>
      <c r="D124" s="209" t="s">
        <v>146</v>
      </c>
      <c r="E124" s="40"/>
      <c r="F124" s="210" t="s">
        <v>225</v>
      </c>
      <c r="G124" s="40"/>
      <c r="H124" s="40"/>
      <c r="I124" s="211"/>
      <c r="J124" s="40"/>
      <c r="K124" s="40"/>
      <c r="L124" s="44"/>
      <c r="M124" s="212"/>
      <c r="N124" s="213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146</v>
      </c>
      <c r="AU124" s="17" t="s">
        <v>82</v>
      </c>
    </row>
    <row r="125" s="2" customFormat="1" ht="16.5" customHeight="1">
      <c r="A125" s="38"/>
      <c r="B125" s="39"/>
      <c r="C125" s="196" t="s">
        <v>168</v>
      </c>
      <c r="D125" s="196" t="s">
        <v>140</v>
      </c>
      <c r="E125" s="197" t="s">
        <v>227</v>
      </c>
      <c r="F125" s="198" t="s">
        <v>228</v>
      </c>
      <c r="G125" s="199" t="s">
        <v>167</v>
      </c>
      <c r="H125" s="200">
        <v>56.600000000000001</v>
      </c>
      <c r="I125" s="201"/>
      <c r="J125" s="202">
        <f>ROUND(I125*H125,2)</f>
        <v>0</v>
      </c>
      <c r="K125" s="198" t="s">
        <v>144</v>
      </c>
      <c r="L125" s="44"/>
      <c r="M125" s="203" t="s">
        <v>19</v>
      </c>
      <c r="N125" s="204" t="s">
        <v>45</v>
      </c>
      <c r="O125" s="84"/>
      <c r="P125" s="205">
        <f>O125*H125</f>
        <v>0</v>
      </c>
      <c r="Q125" s="205">
        <v>0</v>
      </c>
      <c r="R125" s="205">
        <f>Q125*H125</f>
        <v>0</v>
      </c>
      <c r="S125" s="205">
        <v>0</v>
      </c>
      <c r="T125" s="20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07" t="s">
        <v>145</v>
      </c>
      <c r="AT125" s="207" t="s">
        <v>140</v>
      </c>
      <c r="AU125" s="207" t="s">
        <v>82</v>
      </c>
      <c r="AY125" s="17" t="s">
        <v>139</v>
      </c>
      <c r="BE125" s="208">
        <f>IF(N125="základní",J125,0)</f>
        <v>0</v>
      </c>
      <c r="BF125" s="208">
        <f>IF(N125="snížená",J125,0)</f>
        <v>0</v>
      </c>
      <c r="BG125" s="208">
        <f>IF(N125="zákl. přenesená",J125,0)</f>
        <v>0</v>
      </c>
      <c r="BH125" s="208">
        <f>IF(N125="sníž. přenesená",J125,0)</f>
        <v>0</v>
      </c>
      <c r="BI125" s="208">
        <f>IF(N125="nulová",J125,0)</f>
        <v>0</v>
      </c>
      <c r="BJ125" s="17" t="s">
        <v>82</v>
      </c>
      <c r="BK125" s="208">
        <f>ROUND(I125*H125,2)</f>
        <v>0</v>
      </c>
      <c r="BL125" s="17" t="s">
        <v>145</v>
      </c>
      <c r="BM125" s="207" t="s">
        <v>192</v>
      </c>
    </row>
    <row r="126" s="2" customFormat="1">
      <c r="A126" s="38"/>
      <c r="B126" s="39"/>
      <c r="C126" s="40"/>
      <c r="D126" s="209" t="s">
        <v>146</v>
      </c>
      <c r="E126" s="40"/>
      <c r="F126" s="210" t="s">
        <v>228</v>
      </c>
      <c r="G126" s="40"/>
      <c r="H126" s="40"/>
      <c r="I126" s="211"/>
      <c r="J126" s="40"/>
      <c r="K126" s="40"/>
      <c r="L126" s="44"/>
      <c r="M126" s="212"/>
      <c r="N126" s="213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146</v>
      </c>
      <c r="AU126" s="17" t="s">
        <v>82</v>
      </c>
    </row>
    <row r="127" s="2" customFormat="1" ht="16.5" customHeight="1">
      <c r="A127" s="38"/>
      <c r="B127" s="39"/>
      <c r="C127" s="196" t="s">
        <v>193</v>
      </c>
      <c r="D127" s="196" t="s">
        <v>140</v>
      </c>
      <c r="E127" s="197" t="s">
        <v>231</v>
      </c>
      <c r="F127" s="198" t="s">
        <v>232</v>
      </c>
      <c r="G127" s="199" t="s">
        <v>167</v>
      </c>
      <c r="H127" s="200">
        <v>20.5</v>
      </c>
      <c r="I127" s="201"/>
      <c r="J127" s="202">
        <f>ROUND(I127*H127,2)</f>
        <v>0</v>
      </c>
      <c r="K127" s="198" t="s">
        <v>144</v>
      </c>
      <c r="L127" s="44"/>
      <c r="M127" s="203" t="s">
        <v>19</v>
      </c>
      <c r="N127" s="204" t="s">
        <v>45</v>
      </c>
      <c r="O127" s="84"/>
      <c r="P127" s="205">
        <f>O127*H127</f>
        <v>0</v>
      </c>
      <c r="Q127" s="205">
        <v>1.7</v>
      </c>
      <c r="R127" s="205">
        <f>Q127*H127</f>
        <v>34.850000000000001</v>
      </c>
      <c r="S127" s="205">
        <v>0</v>
      </c>
      <c r="T127" s="20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07" t="s">
        <v>145</v>
      </c>
      <c r="AT127" s="207" t="s">
        <v>140</v>
      </c>
      <c r="AU127" s="207" t="s">
        <v>82</v>
      </c>
      <c r="AY127" s="17" t="s">
        <v>139</v>
      </c>
      <c r="BE127" s="208">
        <f>IF(N127="základní",J127,0)</f>
        <v>0</v>
      </c>
      <c r="BF127" s="208">
        <f>IF(N127="snížená",J127,0)</f>
        <v>0</v>
      </c>
      <c r="BG127" s="208">
        <f>IF(N127="zákl. přenesená",J127,0)</f>
        <v>0</v>
      </c>
      <c r="BH127" s="208">
        <f>IF(N127="sníž. přenesená",J127,0)</f>
        <v>0</v>
      </c>
      <c r="BI127" s="208">
        <f>IF(N127="nulová",J127,0)</f>
        <v>0</v>
      </c>
      <c r="BJ127" s="17" t="s">
        <v>82</v>
      </c>
      <c r="BK127" s="208">
        <f>ROUND(I127*H127,2)</f>
        <v>0</v>
      </c>
      <c r="BL127" s="17" t="s">
        <v>145</v>
      </c>
      <c r="BM127" s="207" t="s">
        <v>196</v>
      </c>
    </row>
    <row r="128" s="2" customFormat="1">
      <c r="A128" s="38"/>
      <c r="B128" s="39"/>
      <c r="C128" s="40"/>
      <c r="D128" s="209" t="s">
        <v>146</v>
      </c>
      <c r="E128" s="40"/>
      <c r="F128" s="210" t="s">
        <v>232</v>
      </c>
      <c r="G128" s="40"/>
      <c r="H128" s="40"/>
      <c r="I128" s="211"/>
      <c r="J128" s="40"/>
      <c r="K128" s="40"/>
      <c r="L128" s="44"/>
      <c r="M128" s="212"/>
      <c r="N128" s="213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146</v>
      </c>
      <c r="AU128" s="17" t="s">
        <v>82</v>
      </c>
    </row>
    <row r="129" s="11" customFormat="1" ht="25.92" customHeight="1">
      <c r="A129" s="11"/>
      <c r="B129" s="182"/>
      <c r="C129" s="183"/>
      <c r="D129" s="184" t="s">
        <v>73</v>
      </c>
      <c r="E129" s="185" t="s">
        <v>237</v>
      </c>
      <c r="F129" s="185" t="s">
        <v>238</v>
      </c>
      <c r="G129" s="183"/>
      <c r="H129" s="183"/>
      <c r="I129" s="186"/>
      <c r="J129" s="187">
        <f>BK129</f>
        <v>0</v>
      </c>
      <c r="K129" s="183"/>
      <c r="L129" s="188"/>
      <c r="M129" s="189"/>
      <c r="N129" s="190"/>
      <c r="O129" s="190"/>
      <c r="P129" s="191">
        <f>SUM(P130:P131)</f>
        <v>0</v>
      </c>
      <c r="Q129" s="190"/>
      <c r="R129" s="191">
        <f>SUM(R130:R131)</f>
        <v>0</v>
      </c>
      <c r="S129" s="190"/>
      <c r="T129" s="192">
        <f>SUM(T130:T131)</f>
        <v>0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193" t="s">
        <v>82</v>
      </c>
      <c r="AT129" s="194" t="s">
        <v>73</v>
      </c>
      <c r="AU129" s="194" t="s">
        <v>74</v>
      </c>
      <c r="AY129" s="193" t="s">
        <v>139</v>
      </c>
      <c r="BK129" s="195">
        <f>SUM(BK130:BK131)</f>
        <v>0</v>
      </c>
    </row>
    <row r="130" s="2" customFormat="1" ht="24.15" customHeight="1">
      <c r="A130" s="38"/>
      <c r="B130" s="39"/>
      <c r="C130" s="196" t="s">
        <v>173</v>
      </c>
      <c r="D130" s="196" t="s">
        <v>140</v>
      </c>
      <c r="E130" s="197" t="s">
        <v>240</v>
      </c>
      <c r="F130" s="198" t="s">
        <v>241</v>
      </c>
      <c r="G130" s="199" t="s">
        <v>242</v>
      </c>
      <c r="H130" s="200">
        <v>51.5</v>
      </c>
      <c r="I130" s="201"/>
      <c r="J130" s="202">
        <f>ROUND(I130*H130,2)</f>
        <v>0</v>
      </c>
      <c r="K130" s="198" t="s">
        <v>19</v>
      </c>
      <c r="L130" s="44"/>
      <c r="M130" s="203" t="s">
        <v>19</v>
      </c>
      <c r="N130" s="204" t="s">
        <v>45</v>
      </c>
      <c r="O130" s="84"/>
      <c r="P130" s="205">
        <f>O130*H130</f>
        <v>0</v>
      </c>
      <c r="Q130" s="205">
        <v>0</v>
      </c>
      <c r="R130" s="205">
        <f>Q130*H130</f>
        <v>0</v>
      </c>
      <c r="S130" s="205">
        <v>0</v>
      </c>
      <c r="T130" s="20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07" t="s">
        <v>145</v>
      </c>
      <c r="AT130" s="207" t="s">
        <v>140</v>
      </c>
      <c r="AU130" s="207" t="s">
        <v>82</v>
      </c>
      <c r="AY130" s="17" t="s">
        <v>139</v>
      </c>
      <c r="BE130" s="208">
        <f>IF(N130="základní",J130,0)</f>
        <v>0</v>
      </c>
      <c r="BF130" s="208">
        <f>IF(N130="snížená",J130,0)</f>
        <v>0</v>
      </c>
      <c r="BG130" s="208">
        <f>IF(N130="zákl. přenesená",J130,0)</f>
        <v>0</v>
      </c>
      <c r="BH130" s="208">
        <f>IF(N130="sníž. přenesená",J130,0)</f>
        <v>0</v>
      </c>
      <c r="BI130" s="208">
        <f>IF(N130="nulová",J130,0)</f>
        <v>0</v>
      </c>
      <c r="BJ130" s="17" t="s">
        <v>82</v>
      </c>
      <c r="BK130" s="208">
        <f>ROUND(I130*H130,2)</f>
        <v>0</v>
      </c>
      <c r="BL130" s="17" t="s">
        <v>145</v>
      </c>
      <c r="BM130" s="207" t="s">
        <v>199</v>
      </c>
    </row>
    <row r="131" s="2" customFormat="1">
      <c r="A131" s="38"/>
      <c r="B131" s="39"/>
      <c r="C131" s="40"/>
      <c r="D131" s="209" t="s">
        <v>146</v>
      </c>
      <c r="E131" s="40"/>
      <c r="F131" s="210" t="s">
        <v>241</v>
      </c>
      <c r="G131" s="40"/>
      <c r="H131" s="40"/>
      <c r="I131" s="211"/>
      <c r="J131" s="40"/>
      <c r="K131" s="40"/>
      <c r="L131" s="44"/>
      <c r="M131" s="212"/>
      <c r="N131" s="213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146</v>
      </c>
      <c r="AU131" s="17" t="s">
        <v>82</v>
      </c>
    </row>
    <row r="132" s="11" customFormat="1" ht="25.92" customHeight="1">
      <c r="A132" s="11"/>
      <c r="B132" s="182"/>
      <c r="C132" s="183"/>
      <c r="D132" s="184" t="s">
        <v>73</v>
      </c>
      <c r="E132" s="185" t="s">
        <v>7</v>
      </c>
      <c r="F132" s="185" t="s">
        <v>543</v>
      </c>
      <c r="G132" s="183"/>
      <c r="H132" s="183"/>
      <c r="I132" s="186"/>
      <c r="J132" s="187">
        <f>BK132</f>
        <v>0</v>
      </c>
      <c r="K132" s="183"/>
      <c r="L132" s="188"/>
      <c r="M132" s="189"/>
      <c r="N132" s="190"/>
      <c r="O132" s="190"/>
      <c r="P132" s="191">
        <f>SUM(P133:P136)</f>
        <v>0</v>
      </c>
      <c r="Q132" s="190"/>
      <c r="R132" s="191">
        <f>SUM(R133:R136)</f>
        <v>7.4899500000000003</v>
      </c>
      <c r="S132" s="190"/>
      <c r="T132" s="192">
        <f>SUM(T133:T136)</f>
        <v>0</v>
      </c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R132" s="193" t="s">
        <v>82</v>
      </c>
      <c r="AT132" s="194" t="s">
        <v>73</v>
      </c>
      <c r="AU132" s="194" t="s">
        <v>74</v>
      </c>
      <c r="AY132" s="193" t="s">
        <v>139</v>
      </c>
      <c r="BK132" s="195">
        <f>SUM(BK133:BK136)</f>
        <v>0</v>
      </c>
    </row>
    <row r="133" s="2" customFormat="1" ht="16.5" customHeight="1">
      <c r="A133" s="38"/>
      <c r="B133" s="39"/>
      <c r="C133" s="196" t="s">
        <v>201</v>
      </c>
      <c r="D133" s="196" t="s">
        <v>140</v>
      </c>
      <c r="E133" s="197" t="s">
        <v>544</v>
      </c>
      <c r="F133" s="198" t="s">
        <v>545</v>
      </c>
      <c r="G133" s="199" t="s">
        <v>167</v>
      </c>
      <c r="H133" s="200">
        <v>3.8999999999999999</v>
      </c>
      <c r="I133" s="201"/>
      <c r="J133" s="202">
        <f>ROUND(I133*H133,2)</f>
        <v>0</v>
      </c>
      <c r="K133" s="198" t="s">
        <v>144</v>
      </c>
      <c r="L133" s="44"/>
      <c r="M133" s="203" t="s">
        <v>19</v>
      </c>
      <c r="N133" s="204" t="s">
        <v>45</v>
      </c>
      <c r="O133" s="84"/>
      <c r="P133" s="205">
        <f>O133*H133</f>
        <v>0</v>
      </c>
      <c r="Q133" s="205">
        <v>1.9205000000000001</v>
      </c>
      <c r="R133" s="205">
        <f>Q133*H133</f>
        <v>7.4899500000000003</v>
      </c>
      <c r="S133" s="205">
        <v>0</v>
      </c>
      <c r="T133" s="20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07" t="s">
        <v>145</v>
      </c>
      <c r="AT133" s="207" t="s">
        <v>140</v>
      </c>
      <c r="AU133" s="207" t="s">
        <v>82</v>
      </c>
      <c r="AY133" s="17" t="s">
        <v>139</v>
      </c>
      <c r="BE133" s="208">
        <f>IF(N133="základní",J133,0)</f>
        <v>0</v>
      </c>
      <c r="BF133" s="208">
        <f>IF(N133="snížená",J133,0)</f>
        <v>0</v>
      </c>
      <c r="BG133" s="208">
        <f>IF(N133="zákl. přenesená",J133,0)</f>
        <v>0</v>
      </c>
      <c r="BH133" s="208">
        <f>IF(N133="sníž. přenesená",J133,0)</f>
        <v>0</v>
      </c>
      <c r="BI133" s="208">
        <f>IF(N133="nulová",J133,0)</f>
        <v>0</v>
      </c>
      <c r="BJ133" s="17" t="s">
        <v>82</v>
      </c>
      <c r="BK133" s="208">
        <f>ROUND(I133*H133,2)</f>
        <v>0</v>
      </c>
      <c r="BL133" s="17" t="s">
        <v>145</v>
      </c>
      <c r="BM133" s="207" t="s">
        <v>204</v>
      </c>
    </row>
    <row r="134" s="2" customFormat="1">
      <c r="A134" s="38"/>
      <c r="B134" s="39"/>
      <c r="C134" s="40"/>
      <c r="D134" s="209" t="s">
        <v>146</v>
      </c>
      <c r="E134" s="40"/>
      <c r="F134" s="210" t="s">
        <v>545</v>
      </c>
      <c r="G134" s="40"/>
      <c r="H134" s="40"/>
      <c r="I134" s="211"/>
      <c r="J134" s="40"/>
      <c r="K134" s="40"/>
      <c r="L134" s="44"/>
      <c r="M134" s="212"/>
      <c r="N134" s="213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146</v>
      </c>
      <c r="AU134" s="17" t="s">
        <v>82</v>
      </c>
    </row>
    <row r="135" s="2" customFormat="1" ht="16.5" customHeight="1">
      <c r="A135" s="38"/>
      <c r="B135" s="39"/>
      <c r="C135" s="196" t="s">
        <v>177</v>
      </c>
      <c r="D135" s="196" t="s">
        <v>140</v>
      </c>
      <c r="E135" s="197" t="s">
        <v>546</v>
      </c>
      <c r="F135" s="198" t="s">
        <v>547</v>
      </c>
      <c r="G135" s="199" t="s">
        <v>152</v>
      </c>
      <c r="H135" s="200">
        <v>39</v>
      </c>
      <c r="I135" s="201"/>
      <c r="J135" s="202">
        <f>ROUND(I135*H135,2)</f>
        <v>0</v>
      </c>
      <c r="K135" s="198" t="s">
        <v>144</v>
      </c>
      <c r="L135" s="44"/>
      <c r="M135" s="203" t="s">
        <v>19</v>
      </c>
      <c r="N135" s="204" t="s">
        <v>45</v>
      </c>
      <c r="O135" s="84"/>
      <c r="P135" s="205">
        <f>O135*H135</f>
        <v>0</v>
      </c>
      <c r="Q135" s="205">
        <v>0</v>
      </c>
      <c r="R135" s="205">
        <f>Q135*H135</f>
        <v>0</v>
      </c>
      <c r="S135" s="205">
        <v>0</v>
      </c>
      <c r="T135" s="20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07" t="s">
        <v>145</v>
      </c>
      <c r="AT135" s="207" t="s">
        <v>140</v>
      </c>
      <c r="AU135" s="207" t="s">
        <v>82</v>
      </c>
      <c r="AY135" s="17" t="s">
        <v>139</v>
      </c>
      <c r="BE135" s="208">
        <f>IF(N135="základní",J135,0)</f>
        <v>0</v>
      </c>
      <c r="BF135" s="208">
        <f>IF(N135="snížená",J135,0)</f>
        <v>0</v>
      </c>
      <c r="BG135" s="208">
        <f>IF(N135="zákl. přenesená",J135,0)</f>
        <v>0</v>
      </c>
      <c r="BH135" s="208">
        <f>IF(N135="sníž. přenesená",J135,0)</f>
        <v>0</v>
      </c>
      <c r="BI135" s="208">
        <f>IF(N135="nulová",J135,0)</f>
        <v>0</v>
      </c>
      <c r="BJ135" s="17" t="s">
        <v>82</v>
      </c>
      <c r="BK135" s="208">
        <f>ROUND(I135*H135,2)</f>
        <v>0</v>
      </c>
      <c r="BL135" s="17" t="s">
        <v>145</v>
      </c>
      <c r="BM135" s="207" t="s">
        <v>207</v>
      </c>
    </row>
    <row r="136" s="2" customFormat="1">
      <c r="A136" s="38"/>
      <c r="B136" s="39"/>
      <c r="C136" s="40"/>
      <c r="D136" s="209" t="s">
        <v>146</v>
      </c>
      <c r="E136" s="40"/>
      <c r="F136" s="210" t="s">
        <v>547</v>
      </c>
      <c r="G136" s="40"/>
      <c r="H136" s="40"/>
      <c r="I136" s="211"/>
      <c r="J136" s="40"/>
      <c r="K136" s="40"/>
      <c r="L136" s="44"/>
      <c r="M136" s="212"/>
      <c r="N136" s="213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146</v>
      </c>
      <c r="AU136" s="17" t="s">
        <v>82</v>
      </c>
    </row>
    <row r="137" s="11" customFormat="1" ht="25.92" customHeight="1">
      <c r="A137" s="11"/>
      <c r="B137" s="182"/>
      <c r="C137" s="183"/>
      <c r="D137" s="184" t="s">
        <v>73</v>
      </c>
      <c r="E137" s="185" t="s">
        <v>257</v>
      </c>
      <c r="F137" s="185" t="s">
        <v>258</v>
      </c>
      <c r="G137" s="183"/>
      <c r="H137" s="183"/>
      <c r="I137" s="186"/>
      <c r="J137" s="187">
        <f>BK137</f>
        <v>0</v>
      </c>
      <c r="K137" s="183"/>
      <c r="L137" s="188"/>
      <c r="M137" s="189"/>
      <c r="N137" s="190"/>
      <c r="O137" s="190"/>
      <c r="P137" s="191">
        <f>SUM(P138:P139)</f>
        <v>0</v>
      </c>
      <c r="Q137" s="190"/>
      <c r="R137" s="191">
        <f>SUM(R138:R139)</f>
        <v>9.8797200000000007</v>
      </c>
      <c r="S137" s="190"/>
      <c r="T137" s="192">
        <f>SUM(T138:T139)</f>
        <v>0</v>
      </c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R137" s="193" t="s">
        <v>82</v>
      </c>
      <c r="AT137" s="194" t="s">
        <v>73</v>
      </c>
      <c r="AU137" s="194" t="s">
        <v>74</v>
      </c>
      <c r="AY137" s="193" t="s">
        <v>139</v>
      </c>
      <c r="BK137" s="195">
        <f>SUM(BK138:BK139)</f>
        <v>0</v>
      </c>
    </row>
    <row r="138" s="2" customFormat="1" ht="16.5" customHeight="1">
      <c r="A138" s="38"/>
      <c r="B138" s="39"/>
      <c r="C138" s="196" t="s">
        <v>208</v>
      </c>
      <c r="D138" s="196" t="s">
        <v>140</v>
      </c>
      <c r="E138" s="197" t="s">
        <v>260</v>
      </c>
      <c r="F138" s="198" t="s">
        <v>261</v>
      </c>
      <c r="G138" s="199" t="s">
        <v>167</v>
      </c>
      <c r="H138" s="200">
        <v>5.7999999999999998</v>
      </c>
      <c r="I138" s="201"/>
      <c r="J138" s="202">
        <f>ROUND(I138*H138,2)</f>
        <v>0</v>
      </c>
      <c r="K138" s="198" t="s">
        <v>144</v>
      </c>
      <c r="L138" s="44"/>
      <c r="M138" s="203" t="s">
        <v>19</v>
      </c>
      <c r="N138" s="204" t="s">
        <v>45</v>
      </c>
      <c r="O138" s="84"/>
      <c r="P138" s="205">
        <f>O138*H138</f>
        <v>0</v>
      </c>
      <c r="Q138" s="205">
        <v>1.7034</v>
      </c>
      <c r="R138" s="205">
        <f>Q138*H138</f>
        <v>9.8797200000000007</v>
      </c>
      <c r="S138" s="205">
        <v>0</v>
      </c>
      <c r="T138" s="20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07" t="s">
        <v>145</v>
      </c>
      <c r="AT138" s="207" t="s">
        <v>140</v>
      </c>
      <c r="AU138" s="207" t="s">
        <v>82</v>
      </c>
      <c r="AY138" s="17" t="s">
        <v>139</v>
      </c>
      <c r="BE138" s="208">
        <f>IF(N138="základní",J138,0)</f>
        <v>0</v>
      </c>
      <c r="BF138" s="208">
        <f>IF(N138="snížená",J138,0)</f>
        <v>0</v>
      </c>
      <c r="BG138" s="208">
        <f>IF(N138="zákl. přenesená",J138,0)</f>
        <v>0</v>
      </c>
      <c r="BH138" s="208">
        <f>IF(N138="sníž. přenesená",J138,0)</f>
        <v>0</v>
      </c>
      <c r="BI138" s="208">
        <f>IF(N138="nulová",J138,0)</f>
        <v>0</v>
      </c>
      <c r="BJ138" s="17" t="s">
        <v>82</v>
      </c>
      <c r="BK138" s="208">
        <f>ROUND(I138*H138,2)</f>
        <v>0</v>
      </c>
      <c r="BL138" s="17" t="s">
        <v>145</v>
      </c>
      <c r="BM138" s="207" t="s">
        <v>211</v>
      </c>
    </row>
    <row r="139" s="2" customFormat="1">
      <c r="A139" s="38"/>
      <c r="B139" s="39"/>
      <c r="C139" s="40"/>
      <c r="D139" s="209" t="s">
        <v>146</v>
      </c>
      <c r="E139" s="40"/>
      <c r="F139" s="210" t="s">
        <v>261</v>
      </c>
      <c r="G139" s="40"/>
      <c r="H139" s="40"/>
      <c r="I139" s="211"/>
      <c r="J139" s="40"/>
      <c r="K139" s="40"/>
      <c r="L139" s="44"/>
      <c r="M139" s="212"/>
      <c r="N139" s="213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146</v>
      </c>
      <c r="AU139" s="17" t="s">
        <v>82</v>
      </c>
    </row>
    <row r="140" s="11" customFormat="1" ht="25.92" customHeight="1">
      <c r="A140" s="11"/>
      <c r="B140" s="182"/>
      <c r="C140" s="183"/>
      <c r="D140" s="184" t="s">
        <v>73</v>
      </c>
      <c r="E140" s="185" t="s">
        <v>278</v>
      </c>
      <c r="F140" s="185" t="s">
        <v>279</v>
      </c>
      <c r="G140" s="183"/>
      <c r="H140" s="183"/>
      <c r="I140" s="186"/>
      <c r="J140" s="187">
        <f>BK140</f>
        <v>0</v>
      </c>
      <c r="K140" s="183"/>
      <c r="L140" s="188"/>
      <c r="M140" s="189"/>
      <c r="N140" s="190"/>
      <c r="O140" s="190"/>
      <c r="P140" s="191">
        <f>SUM(P141:P144)</f>
        <v>0</v>
      </c>
      <c r="Q140" s="190"/>
      <c r="R140" s="191">
        <f>SUM(R141:R144)</f>
        <v>2.45689</v>
      </c>
      <c r="S140" s="190"/>
      <c r="T140" s="192">
        <f>SUM(T141:T144)</f>
        <v>0</v>
      </c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R140" s="193" t="s">
        <v>82</v>
      </c>
      <c r="AT140" s="194" t="s">
        <v>73</v>
      </c>
      <c r="AU140" s="194" t="s">
        <v>74</v>
      </c>
      <c r="AY140" s="193" t="s">
        <v>139</v>
      </c>
      <c r="BK140" s="195">
        <f>SUM(BK141:BK144)</f>
        <v>0</v>
      </c>
    </row>
    <row r="141" s="2" customFormat="1" ht="21.75" customHeight="1">
      <c r="A141" s="38"/>
      <c r="B141" s="39"/>
      <c r="C141" s="196" t="s">
        <v>180</v>
      </c>
      <c r="D141" s="196" t="s">
        <v>140</v>
      </c>
      <c r="E141" s="197" t="s">
        <v>548</v>
      </c>
      <c r="F141" s="198" t="s">
        <v>549</v>
      </c>
      <c r="G141" s="199" t="s">
        <v>152</v>
      </c>
      <c r="H141" s="200">
        <v>39</v>
      </c>
      <c r="I141" s="201"/>
      <c r="J141" s="202">
        <f>ROUND(I141*H141,2)</f>
        <v>0</v>
      </c>
      <c r="K141" s="198" t="s">
        <v>144</v>
      </c>
      <c r="L141" s="44"/>
      <c r="M141" s="203" t="s">
        <v>19</v>
      </c>
      <c r="N141" s="204" t="s">
        <v>45</v>
      </c>
      <c r="O141" s="84"/>
      <c r="P141" s="205">
        <f>O141*H141</f>
        <v>0</v>
      </c>
      <c r="Q141" s="205">
        <v>0.053830000000000003</v>
      </c>
      <c r="R141" s="205">
        <f>Q141*H141</f>
        <v>2.09937</v>
      </c>
      <c r="S141" s="205">
        <v>0</v>
      </c>
      <c r="T141" s="20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07" t="s">
        <v>145</v>
      </c>
      <c r="AT141" s="207" t="s">
        <v>140</v>
      </c>
      <c r="AU141" s="207" t="s">
        <v>82</v>
      </c>
      <c r="AY141" s="17" t="s">
        <v>139</v>
      </c>
      <c r="BE141" s="208">
        <f>IF(N141="základní",J141,0)</f>
        <v>0</v>
      </c>
      <c r="BF141" s="208">
        <f>IF(N141="snížená",J141,0)</f>
        <v>0</v>
      </c>
      <c r="BG141" s="208">
        <f>IF(N141="zákl. přenesená",J141,0)</f>
        <v>0</v>
      </c>
      <c r="BH141" s="208">
        <f>IF(N141="sníž. přenesená",J141,0)</f>
        <v>0</v>
      </c>
      <c r="BI141" s="208">
        <f>IF(N141="nulová",J141,0)</f>
        <v>0</v>
      </c>
      <c r="BJ141" s="17" t="s">
        <v>82</v>
      </c>
      <c r="BK141" s="208">
        <f>ROUND(I141*H141,2)</f>
        <v>0</v>
      </c>
      <c r="BL141" s="17" t="s">
        <v>145</v>
      </c>
      <c r="BM141" s="207" t="s">
        <v>214</v>
      </c>
    </row>
    <row r="142" s="2" customFormat="1">
      <c r="A142" s="38"/>
      <c r="B142" s="39"/>
      <c r="C142" s="40"/>
      <c r="D142" s="209" t="s">
        <v>146</v>
      </c>
      <c r="E142" s="40"/>
      <c r="F142" s="210" t="s">
        <v>549</v>
      </c>
      <c r="G142" s="40"/>
      <c r="H142" s="40"/>
      <c r="I142" s="211"/>
      <c r="J142" s="40"/>
      <c r="K142" s="40"/>
      <c r="L142" s="44"/>
      <c r="M142" s="212"/>
      <c r="N142" s="213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146</v>
      </c>
      <c r="AU142" s="17" t="s">
        <v>82</v>
      </c>
    </row>
    <row r="143" s="2" customFormat="1" ht="16.5" customHeight="1">
      <c r="A143" s="38"/>
      <c r="B143" s="39"/>
      <c r="C143" s="196" t="s">
        <v>7</v>
      </c>
      <c r="D143" s="196" t="s">
        <v>140</v>
      </c>
      <c r="E143" s="197" t="s">
        <v>550</v>
      </c>
      <c r="F143" s="198" t="s">
        <v>551</v>
      </c>
      <c r="G143" s="199" t="s">
        <v>255</v>
      </c>
      <c r="H143" s="200">
        <v>1</v>
      </c>
      <c r="I143" s="201"/>
      <c r="J143" s="202">
        <f>ROUND(I143*H143,2)</f>
        <v>0</v>
      </c>
      <c r="K143" s="198" t="s">
        <v>144</v>
      </c>
      <c r="L143" s="44"/>
      <c r="M143" s="203" t="s">
        <v>19</v>
      </c>
      <c r="N143" s="204" t="s">
        <v>45</v>
      </c>
      <c r="O143" s="84"/>
      <c r="P143" s="205">
        <f>O143*H143</f>
        <v>0</v>
      </c>
      <c r="Q143" s="205">
        <v>0.35752</v>
      </c>
      <c r="R143" s="205">
        <f>Q143*H143</f>
        <v>0.35752</v>
      </c>
      <c r="S143" s="205">
        <v>0</v>
      </c>
      <c r="T143" s="20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07" t="s">
        <v>145</v>
      </c>
      <c r="AT143" s="207" t="s">
        <v>140</v>
      </c>
      <c r="AU143" s="207" t="s">
        <v>82</v>
      </c>
      <c r="AY143" s="17" t="s">
        <v>139</v>
      </c>
      <c r="BE143" s="208">
        <f>IF(N143="základní",J143,0)</f>
        <v>0</v>
      </c>
      <c r="BF143" s="208">
        <f>IF(N143="snížená",J143,0)</f>
        <v>0</v>
      </c>
      <c r="BG143" s="208">
        <f>IF(N143="zákl. přenesená",J143,0)</f>
        <v>0</v>
      </c>
      <c r="BH143" s="208">
        <f>IF(N143="sníž. přenesená",J143,0)</f>
        <v>0</v>
      </c>
      <c r="BI143" s="208">
        <f>IF(N143="nulová",J143,0)</f>
        <v>0</v>
      </c>
      <c r="BJ143" s="17" t="s">
        <v>82</v>
      </c>
      <c r="BK143" s="208">
        <f>ROUND(I143*H143,2)</f>
        <v>0</v>
      </c>
      <c r="BL143" s="17" t="s">
        <v>145</v>
      </c>
      <c r="BM143" s="207" t="s">
        <v>218</v>
      </c>
    </row>
    <row r="144" s="2" customFormat="1">
      <c r="A144" s="38"/>
      <c r="B144" s="39"/>
      <c r="C144" s="40"/>
      <c r="D144" s="209" t="s">
        <v>146</v>
      </c>
      <c r="E144" s="40"/>
      <c r="F144" s="210" t="s">
        <v>551</v>
      </c>
      <c r="G144" s="40"/>
      <c r="H144" s="40"/>
      <c r="I144" s="211"/>
      <c r="J144" s="40"/>
      <c r="K144" s="40"/>
      <c r="L144" s="44"/>
      <c r="M144" s="212"/>
      <c r="N144" s="213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146</v>
      </c>
      <c r="AU144" s="17" t="s">
        <v>82</v>
      </c>
    </row>
    <row r="145" s="11" customFormat="1" ht="25.92" customHeight="1">
      <c r="A145" s="11"/>
      <c r="B145" s="182"/>
      <c r="C145" s="183"/>
      <c r="D145" s="184" t="s">
        <v>73</v>
      </c>
      <c r="E145" s="185" t="s">
        <v>317</v>
      </c>
      <c r="F145" s="185" t="s">
        <v>318</v>
      </c>
      <c r="G145" s="183"/>
      <c r="H145" s="183"/>
      <c r="I145" s="186"/>
      <c r="J145" s="187">
        <f>BK145</f>
        <v>0</v>
      </c>
      <c r="K145" s="183"/>
      <c r="L145" s="188"/>
      <c r="M145" s="189"/>
      <c r="N145" s="190"/>
      <c r="O145" s="190"/>
      <c r="P145" s="191">
        <f>SUM(P146:P153)</f>
        <v>0</v>
      </c>
      <c r="Q145" s="190"/>
      <c r="R145" s="191">
        <f>SUM(R146:R153)</f>
        <v>2.3741699999999999</v>
      </c>
      <c r="S145" s="190"/>
      <c r="T145" s="192">
        <f>SUM(T146:T153)</f>
        <v>0</v>
      </c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R145" s="193" t="s">
        <v>82</v>
      </c>
      <c r="AT145" s="194" t="s">
        <v>73</v>
      </c>
      <c r="AU145" s="194" t="s">
        <v>74</v>
      </c>
      <c r="AY145" s="193" t="s">
        <v>139</v>
      </c>
      <c r="BK145" s="195">
        <f>SUM(BK146:BK153)</f>
        <v>0</v>
      </c>
    </row>
    <row r="146" s="2" customFormat="1" ht="16.5" customHeight="1">
      <c r="A146" s="38"/>
      <c r="B146" s="39"/>
      <c r="C146" s="196" t="s">
        <v>183</v>
      </c>
      <c r="D146" s="196" t="s">
        <v>140</v>
      </c>
      <c r="E146" s="197" t="s">
        <v>337</v>
      </c>
      <c r="F146" s="198" t="s">
        <v>338</v>
      </c>
      <c r="G146" s="199" t="s">
        <v>255</v>
      </c>
      <c r="H146" s="200">
        <v>1</v>
      </c>
      <c r="I146" s="201"/>
      <c r="J146" s="202">
        <f>ROUND(I146*H146,2)</f>
        <v>0</v>
      </c>
      <c r="K146" s="198" t="s">
        <v>144</v>
      </c>
      <c r="L146" s="44"/>
      <c r="M146" s="203" t="s">
        <v>19</v>
      </c>
      <c r="N146" s="204" t="s">
        <v>45</v>
      </c>
      <c r="O146" s="84"/>
      <c r="P146" s="205">
        <f>O146*H146</f>
        <v>0</v>
      </c>
      <c r="Q146" s="205">
        <v>2.2089799999999999</v>
      </c>
      <c r="R146" s="205">
        <f>Q146*H146</f>
        <v>2.2089799999999999</v>
      </c>
      <c r="S146" s="205">
        <v>0</v>
      </c>
      <c r="T146" s="20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07" t="s">
        <v>145</v>
      </c>
      <c r="AT146" s="207" t="s">
        <v>140</v>
      </c>
      <c r="AU146" s="207" t="s">
        <v>82</v>
      </c>
      <c r="AY146" s="17" t="s">
        <v>139</v>
      </c>
      <c r="BE146" s="208">
        <f>IF(N146="základní",J146,0)</f>
        <v>0</v>
      </c>
      <c r="BF146" s="208">
        <f>IF(N146="snížená",J146,0)</f>
        <v>0</v>
      </c>
      <c r="BG146" s="208">
        <f>IF(N146="zákl. přenesená",J146,0)</f>
        <v>0</v>
      </c>
      <c r="BH146" s="208">
        <f>IF(N146="sníž. přenesená",J146,0)</f>
        <v>0</v>
      </c>
      <c r="BI146" s="208">
        <f>IF(N146="nulová",J146,0)</f>
        <v>0</v>
      </c>
      <c r="BJ146" s="17" t="s">
        <v>82</v>
      </c>
      <c r="BK146" s="208">
        <f>ROUND(I146*H146,2)</f>
        <v>0</v>
      </c>
      <c r="BL146" s="17" t="s">
        <v>145</v>
      </c>
      <c r="BM146" s="207" t="s">
        <v>221</v>
      </c>
    </row>
    <row r="147" s="2" customFormat="1">
      <c r="A147" s="38"/>
      <c r="B147" s="39"/>
      <c r="C147" s="40"/>
      <c r="D147" s="209" t="s">
        <v>146</v>
      </c>
      <c r="E147" s="40"/>
      <c r="F147" s="210" t="s">
        <v>338</v>
      </c>
      <c r="G147" s="40"/>
      <c r="H147" s="40"/>
      <c r="I147" s="211"/>
      <c r="J147" s="40"/>
      <c r="K147" s="40"/>
      <c r="L147" s="44"/>
      <c r="M147" s="212"/>
      <c r="N147" s="213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146</v>
      </c>
      <c r="AU147" s="17" t="s">
        <v>82</v>
      </c>
    </row>
    <row r="148" s="2" customFormat="1" ht="16.5" customHeight="1">
      <c r="A148" s="38"/>
      <c r="B148" s="39"/>
      <c r="C148" s="196" t="s">
        <v>223</v>
      </c>
      <c r="D148" s="196" t="s">
        <v>140</v>
      </c>
      <c r="E148" s="197" t="s">
        <v>355</v>
      </c>
      <c r="F148" s="198" t="s">
        <v>552</v>
      </c>
      <c r="G148" s="199" t="s">
        <v>255</v>
      </c>
      <c r="H148" s="200">
        <v>1</v>
      </c>
      <c r="I148" s="201"/>
      <c r="J148" s="202">
        <f>ROUND(I148*H148,2)</f>
        <v>0</v>
      </c>
      <c r="K148" s="198" t="s">
        <v>144</v>
      </c>
      <c r="L148" s="44"/>
      <c r="M148" s="203" t="s">
        <v>19</v>
      </c>
      <c r="N148" s="204" t="s">
        <v>45</v>
      </c>
      <c r="O148" s="84"/>
      <c r="P148" s="205">
        <f>O148*H148</f>
        <v>0</v>
      </c>
      <c r="Q148" s="205">
        <v>0.16502</v>
      </c>
      <c r="R148" s="205">
        <f>Q148*H148</f>
        <v>0.16502</v>
      </c>
      <c r="S148" s="205">
        <v>0</v>
      </c>
      <c r="T148" s="20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07" t="s">
        <v>145</v>
      </c>
      <c r="AT148" s="207" t="s">
        <v>140</v>
      </c>
      <c r="AU148" s="207" t="s">
        <v>82</v>
      </c>
      <c r="AY148" s="17" t="s">
        <v>139</v>
      </c>
      <c r="BE148" s="208">
        <f>IF(N148="základní",J148,0)</f>
        <v>0</v>
      </c>
      <c r="BF148" s="208">
        <f>IF(N148="snížená",J148,0)</f>
        <v>0</v>
      </c>
      <c r="BG148" s="208">
        <f>IF(N148="zákl. přenesená",J148,0)</f>
        <v>0</v>
      </c>
      <c r="BH148" s="208">
        <f>IF(N148="sníž. přenesená",J148,0)</f>
        <v>0</v>
      </c>
      <c r="BI148" s="208">
        <f>IF(N148="nulová",J148,0)</f>
        <v>0</v>
      </c>
      <c r="BJ148" s="17" t="s">
        <v>82</v>
      </c>
      <c r="BK148" s="208">
        <f>ROUND(I148*H148,2)</f>
        <v>0</v>
      </c>
      <c r="BL148" s="17" t="s">
        <v>145</v>
      </c>
      <c r="BM148" s="207" t="s">
        <v>226</v>
      </c>
    </row>
    <row r="149" s="2" customFormat="1">
      <c r="A149" s="38"/>
      <c r="B149" s="39"/>
      <c r="C149" s="40"/>
      <c r="D149" s="209" t="s">
        <v>146</v>
      </c>
      <c r="E149" s="40"/>
      <c r="F149" s="210" t="s">
        <v>552</v>
      </c>
      <c r="G149" s="40"/>
      <c r="H149" s="40"/>
      <c r="I149" s="211"/>
      <c r="J149" s="40"/>
      <c r="K149" s="40"/>
      <c r="L149" s="44"/>
      <c r="M149" s="212"/>
      <c r="N149" s="213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146</v>
      </c>
      <c r="AU149" s="17" t="s">
        <v>82</v>
      </c>
    </row>
    <row r="150" s="2" customFormat="1" ht="16.5" customHeight="1">
      <c r="A150" s="38"/>
      <c r="B150" s="39"/>
      <c r="C150" s="196" t="s">
        <v>186</v>
      </c>
      <c r="D150" s="196" t="s">
        <v>140</v>
      </c>
      <c r="E150" s="197" t="s">
        <v>327</v>
      </c>
      <c r="F150" s="198" t="s">
        <v>328</v>
      </c>
      <c r="G150" s="199" t="s">
        <v>152</v>
      </c>
      <c r="H150" s="200">
        <v>39</v>
      </c>
      <c r="I150" s="201"/>
      <c r="J150" s="202">
        <f>ROUND(I150*H150,2)</f>
        <v>0</v>
      </c>
      <c r="K150" s="198" t="s">
        <v>144</v>
      </c>
      <c r="L150" s="44"/>
      <c r="M150" s="203" t="s">
        <v>19</v>
      </c>
      <c r="N150" s="204" t="s">
        <v>45</v>
      </c>
      <c r="O150" s="84"/>
      <c r="P150" s="205">
        <f>O150*H150</f>
        <v>0</v>
      </c>
      <c r="Q150" s="205">
        <v>0</v>
      </c>
      <c r="R150" s="205">
        <f>Q150*H150</f>
        <v>0</v>
      </c>
      <c r="S150" s="205">
        <v>0</v>
      </c>
      <c r="T150" s="20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07" t="s">
        <v>145</v>
      </c>
      <c r="AT150" s="207" t="s">
        <v>140</v>
      </c>
      <c r="AU150" s="207" t="s">
        <v>82</v>
      </c>
      <c r="AY150" s="17" t="s">
        <v>139</v>
      </c>
      <c r="BE150" s="208">
        <f>IF(N150="základní",J150,0)</f>
        <v>0</v>
      </c>
      <c r="BF150" s="208">
        <f>IF(N150="snížená",J150,0)</f>
        <v>0</v>
      </c>
      <c r="BG150" s="208">
        <f>IF(N150="zákl. přenesená",J150,0)</f>
        <v>0</v>
      </c>
      <c r="BH150" s="208">
        <f>IF(N150="sníž. přenesená",J150,0)</f>
        <v>0</v>
      </c>
      <c r="BI150" s="208">
        <f>IF(N150="nulová",J150,0)</f>
        <v>0</v>
      </c>
      <c r="BJ150" s="17" t="s">
        <v>82</v>
      </c>
      <c r="BK150" s="208">
        <f>ROUND(I150*H150,2)</f>
        <v>0</v>
      </c>
      <c r="BL150" s="17" t="s">
        <v>145</v>
      </c>
      <c r="BM150" s="207" t="s">
        <v>229</v>
      </c>
    </row>
    <row r="151" s="2" customFormat="1">
      <c r="A151" s="38"/>
      <c r="B151" s="39"/>
      <c r="C151" s="40"/>
      <c r="D151" s="209" t="s">
        <v>146</v>
      </c>
      <c r="E151" s="40"/>
      <c r="F151" s="210" t="s">
        <v>328</v>
      </c>
      <c r="G151" s="40"/>
      <c r="H151" s="40"/>
      <c r="I151" s="211"/>
      <c r="J151" s="40"/>
      <c r="K151" s="40"/>
      <c r="L151" s="44"/>
      <c r="M151" s="212"/>
      <c r="N151" s="213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146</v>
      </c>
      <c r="AU151" s="17" t="s">
        <v>82</v>
      </c>
    </row>
    <row r="152" s="2" customFormat="1" ht="16.5" customHeight="1">
      <c r="A152" s="38"/>
      <c r="B152" s="39"/>
      <c r="C152" s="196" t="s">
        <v>230</v>
      </c>
      <c r="D152" s="196" t="s">
        <v>140</v>
      </c>
      <c r="E152" s="197" t="s">
        <v>330</v>
      </c>
      <c r="F152" s="198" t="s">
        <v>331</v>
      </c>
      <c r="G152" s="199" t="s">
        <v>324</v>
      </c>
      <c r="H152" s="200">
        <v>1</v>
      </c>
      <c r="I152" s="201"/>
      <c r="J152" s="202">
        <f>ROUND(I152*H152,2)</f>
        <v>0</v>
      </c>
      <c r="K152" s="198" t="s">
        <v>144</v>
      </c>
      <c r="L152" s="44"/>
      <c r="M152" s="203" t="s">
        <v>19</v>
      </c>
      <c r="N152" s="204" t="s">
        <v>45</v>
      </c>
      <c r="O152" s="84"/>
      <c r="P152" s="205">
        <f>O152*H152</f>
        <v>0</v>
      </c>
      <c r="Q152" s="205">
        <v>0.00017000000000000001</v>
      </c>
      <c r="R152" s="205">
        <f>Q152*H152</f>
        <v>0.00017000000000000001</v>
      </c>
      <c r="S152" s="205">
        <v>0</v>
      </c>
      <c r="T152" s="20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07" t="s">
        <v>145</v>
      </c>
      <c r="AT152" s="207" t="s">
        <v>140</v>
      </c>
      <c r="AU152" s="207" t="s">
        <v>82</v>
      </c>
      <c r="AY152" s="17" t="s">
        <v>139</v>
      </c>
      <c r="BE152" s="208">
        <f>IF(N152="základní",J152,0)</f>
        <v>0</v>
      </c>
      <c r="BF152" s="208">
        <f>IF(N152="snížená",J152,0)</f>
        <v>0</v>
      </c>
      <c r="BG152" s="208">
        <f>IF(N152="zákl. přenesená",J152,0)</f>
        <v>0</v>
      </c>
      <c r="BH152" s="208">
        <f>IF(N152="sníž. přenesená",J152,0)</f>
        <v>0</v>
      </c>
      <c r="BI152" s="208">
        <f>IF(N152="nulová",J152,0)</f>
        <v>0</v>
      </c>
      <c r="BJ152" s="17" t="s">
        <v>82</v>
      </c>
      <c r="BK152" s="208">
        <f>ROUND(I152*H152,2)</f>
        <v>0</v>
      </c>
      <c r="BL152" s="17" t="s">
        <v>145</v>
      </c>
      <c r="BM152" s="207" t="s">
        <v>233</v>
      </c>
    </row>
    <row r="153" s="2" customFormat="1">
      <c r="A153" s="38"/>
      <c r="B153" s="39"/>
      <c r="C153" s="40"/>
      <c r="D153" s="209" t="s">
        <v>146</v>
      </c>
      <c r="E153" s="40"/>
      <c r="F153" s="210" t="s">
        <v>331</v>
      </c>
      <c r="G153" s="40"/>
      <c r="H153" s="40"/>
      <c r="I153" s="211"/>
      <c r="J153" s="40"/>
      <c r="K153" s="40"/>
      <c r="L153" s="44"/>
      <c r="M153" s="212"/>
      <c r="N153" s="213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146</v>
      </c>
      <c r="AU153" s="17" t="s">
        <v>82</v>
      </c>
    </row>
    <row r="154" s="11" customFormat="1" ht="25.92" customHeight="1">
      <c r="A154" s="11"/>
      <c r="B154" s="182"/>
      <c r="C154" s="183"/>
      <c r="D154" s="184" t="s">
        <v>73</v>
      </c>
      <c r="E154" s="185" t="s">
        <v>332</v>
      </c>
      <c r="F154" s="185" t="s">
        <v>553</v>
      </c>
      <c r="G154" s="183"/>
      <c r="H154" s="183"/>
      <c r="I154" s="186"/>
      <c r="J154" s="187">
        <f>BK154</f>
        <v>0</v>
      </c>
      <c r="K154" s="183"/>
      <c r="L154" s="188"/>
      <c r="M154" s="189"/>
      <c r="N154" s="190"/>
      <c r="O154" s="190"/>
      <c r="P154" s="191">
        <f>SUM(P155:P156)</f>
        <v>0</v>
      </c>
      <c r="Q154" s="190"/>
      <c r="R154" s="191">
        <f>SUM(R155:R156)</f>
        <v>0.050600000000000006</v>
      </c>
      <c r="S154" s="190"/>
      <c r="T154" s="192">
        <f>SUM(T155:T156)</f>
        <v>0</v>
      </c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R154" s="193" t="s">
        <v>82</v>
      </c>
      <c r="AT154" s="194" t="s">
        <v>73</v>
      </c>
      <c r="AU154" s="194" t="s">
        <v>74</v>
      </c>
      <c r="AY154" s="193" t="s">
        <v>139</v>
      </c>
      <c r="BK154" s="195">
        <f>SUM(BK155:BK156)</f>
        <v>0</v>
      </c>
    </row>
    <row r="155" s="2" customFormat="1" ht="16.5" customHeight="1">
      <c r="A155" s="38"/>
      <c r="B155" s="39"/>
      <c r="C155" s="196" t="s">
        <v>189</v>
      </c>
      <c r="D155" s="196" t="s">
        <v>140</v>
      </c>
      <c r="E155" s="197" t="s">
        <v>554</v>
      </c>
      <c r="F155" s="198" t="s">
        <v>555</v>
      </c>
      <c r="G155" s="199" t="s">
        <v>143</v>
      </c>
      <c r="H155" s="200">
        <v>0.10000000000000001</v>
      </c>
      <c r="I155" s="201"/>
      <c r="J155" s="202">
        <f>ROUND(I155*H155,2)</f>
        <v>0</v>
      </c>
      <c r="K155" s="198" t="s">
        <v>144</v>
      </c>
      <c r="L155" s="44"/>
      <c r="M155" s="203" t="s">
        <v>19</v>
      </c>
      <c r="N155" s="204" t="s">
        <v>45</v>
      </c>
      <c r="O155" s="84"/>
      <c r="P155" s="205">
        <f>O155*H155</f>
        <v>0</v>
      </c>
      <c r="Q155" s="205">
        <v>0.50600000000000001</v>
      </c>
      <c r="R155" s="205">
        <f>Q155*H155</f>
        <v>0.050600000000000006</v>
      </c>
      <c r="S155" s="205">
        <v>0</v>
      </c>
      <c r="T155" s="20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07" t="s">
        <v>145</v>
      </c>
      <c r="AT155" s="207" t="s">
        <v>140</v>
      </c>
      <c r="AU155" s="207" t="s">
        <v>82</v>
      </c>
      <c r="AY155" s="17" t="s">
        <v>139</v>
      </c>
      <c r="BE155" s="208">
        <f>IF(N155="základní",J155,0)</f>
        <v>0</v>
      </c>
      <c r="BF155" s="208">
        <f>IF(N155="snížená",J155,0)</f>
        <v>0</v>
      </c>
      <c r="BG155" s="208">
        <f>IF(N155="zákl. přenesená",J155,0)</f>
        <v>0</v>
      </c>
      <c r="BH155" s="208">
        <f>IF(N155="sníž. přenesená",J155,0)</f>
        <v>0</v>
      </c>
      <c r="BI155" s="208">
        <f>IF(N155="nulová",J155,0)</f>
        <v>0</v>
      </c>
      <c r="BJ155" s="17" t="s">
        <v>82</v>
      </c>
      <c r="BK155" s="208">
        <f>ROUND(I155*H155,2)</f>
        <v>0</v>
      </c>
      <c r="BL155" s="17" t="s">
        <v>145</v>
      </c>
      <c r="BM155" s="207" t="s">
        <v>236</v>
      </c>
    </row>
    <row r="156" s="2" customFormat="1">
      <c r="A156" s="38"/>
      <c r="B156" s="39"/>
      <c r="C156" s="40"/>
      <c r="D156" s="209" t="s">
        <v>146</v>
      </c>
      <c r="E156" s="40"/>
      <c r="F156" s="210" t="s">
        <v>555</v>
      </c>
      <c r="G156" s="40"/>
      <c r="H156" s="40"/>
      <c r="I156" s="211"/>
      <c r="J156" s="40"/>
      <c r="K156" s="40"/>
      <c r="L156" s="44"/>
      <c r="M156" s="212"/>
      <c r="N156" s="213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146</v>
      </c>
      <c r="AU156" s="17" t="s">
        <v>82</v>
      </c>
    </row>
    <row r="157" s="11" customFormat="1" ht="25.92" customHeight="1">
      <c r="A157" s="11"/>
      <c r="B157" s="182"/>
      <c r="C157" s="183"/>
      <c r="D157" s="184" t="s">
        <v>73</v>
      </c>
      <c r="E157" s="185" t="s">
        <v>361</v>
      </c>
      <c r="F157" s="185" t="s">
        <v>362</v>
      </c>
      <c r="G157" s="183"/>
      <c r="H157" s="183"/>
      <c r="I157" s="186"/>
      <c r="J157" s="187">
        <f>BK157</f>
        <v>0</v>
      </c>
      <c r="K157" s="183"/>
      <c r="L157" s="188"/>
      <c r="M157" s="189"/>
      <c r="N157" s="190"/>
      <c r="O157" s="190"/>
      <c r="P157" s="191">
        <f>SUM(P158:P159)</f>
        <v>0</v>
      </c>
      <c r="Q157" s="190"/>
      <c r="R157" s="191">
        <f>SUM(R158:R159)</f>
        <v>0.16533999999999999</v>
      </c>
      <c r="S157" s="190"/>
      <c r="T157" s="192">
        <f>SUM(T158:T159)</f>
        <v>0</v>
      </c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R157" s="193" t="s">
        <v>82</v>
      </c>
      <c r="AT157" s="194" t="s">
        <v>73</v>
      </c>
      <c r="AU157" s="194" t="s">
        <v>74</v>
      </c>
      <c r="AY157" s="193" t="s">
        <v>139</v>
      </c>
      <c r="BK157" s="195">
        <f>SUM(BK158:BK159)</f>
        <v>0</v>
      </c>
    </row>
    <row r="158" s="2" customFormat="1" ht="16.5" customHeight="1">
      <c r="A158" s="38"/>
      <c r="B158" s="39"/>
      <c r="C158" s="196" t="s">
        <v>239</v>
      </c>
      <c r="D158" s="196" t="s">
        <v>140</v>
      </c>
      <c r="E158" s="197" t="s">
        <v>556</v>
      </c>
      <c r="F158" s="198" t="s">
        <v>557</v>
      </c>
      <c r="G158" s="199" t="s">
        <v>255</v>
      </c>
      <c r="H158" s="200">
        <v>1</v>
      </c>
      <c r="I158" s="201"/>
      <c r="J158" s="202">
        <f>ROUND(I158*H158,2)</f>
        <v>0</v>
      </c>
      <c r="K158" s="198" t="s">
        <v>144</v>
      </c>
      <c r="L158" s="44"/>
      <c r="M158" s="203" t="s">
        <v>19</v>
      </c>
      <c r="N158" s="204" t="s">
        <v>45</v>
      </c>
      <c r="O158" s="84"/>
      <c r="P158" s="205">
        <f>O158*H158</f>
        <v>0</v>
      </c>
      <c r="Q158" s="205">
        <v>0.16533999999999999</v>
      </c>
      <c r="R158" s="205">
        <f>Q158*H158</f>
        <v>0.16533999999999999</v>
      </c>
      <c r="S158" s="205">
        <v>0</v>
      </c>
      <c r="T158" s="20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07" t="s">
        <v>145</v>
      </c>
      <c r="AT158" s="207" t="s">
        <v>140</v>
      </c>
      <c r="AU158" s="207" t="s">
        <v>82</v>
      </c>
      <c r="AY158" s="17" t="s">
        <v>139</v>
      </c>
      <c r="BE158" s="208">
        <f>IF(N158="základní",J158,0)</f>
        <v>0</v>
      </c>
      <c r="BF158" s="208">
        <f>IF(N158="snížená",J158,0)</f>
        <v>0</v>
      </c>
      <c r="BG158" s="208">
        <f>IF(N158="zákl. přenesená",J158,0)</f>
        <v>0</v>
      </c>
      <c r="BH158" s="208">
        <f>IF(N158="sníž. přenesená",J158,0)</f>
        <v>0</v>
      </c>
      <c r="BI158" s="208">
        <f>IF(N158="nulová",J158,0)</f>
        <v>0</v>
      </c>
      <c r="BJ158" s="17" t="s">
        <v>82</v>
      </c>
      <c r="BK158" s="208">
        <f>ROUND(I158*H158,2)</f>
        <v>0</v>
      </c>
      <c r="BL158" s="17" t="s">
        <v>145</v>
      </c>
      <c r="BM158" s="207" t="s">
        <v>243</v>
      </c>
    </row>
    <row r="159" s="2" customFormat="1">
      <c r="A159" s="38"/>
      <c r="B159" s="39"/>
      <c r="C159" s="40"/>
      <c r="D159" s="209" t="s">
        <v>146</v>
      </c>
      <c r="E159" s="40"/>
      <c r="F159" s="210" t="s">
        <v>557</v>
      </c>
      <c r="G159" s="40"/>
      <c r="H159" s="40"/>
      <c r="I159" s="211"/>
      <c r="J159" s="40"/>
      <c r="K159" s="40"/>
      <c r="L159" s="44"/>
      <c r="M159" s="212"/>
      <c r="N159" s="213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146</v>
      </c>
      <c r="AU159" s="17" t="s">
        <v>82</v>
      </c>
    </row>
    <row r="160" s="11" customFormat="1" ht="25.92" customHeight="1">
      <c r="A160" s="11"/>
      <c r="B160" s="182"/>
      <c r="C160" s="183"/>
      <c r="D160" s="184" t="s">
        <v>73</v>
      </c>
      <c r="E160" s="185" t="s">
        <v>367</v>
      </c>
      <c r="F160" s="185" t="s">
        <v>368</v>
      </c>
      <c r="G160" s="183"/>
      <c r="H160" s="183"/>
      <c r="I160" s="186"/>
      <c r="J160" s="187">
        <f>BK160</f>
        <v>0</v>
      </c>
      <c r="K160" s="183"/>
      <c r="L160" s="188"/>
      <c r="M160" s="189"/>
      <c r="N160" s="190"/>
      <c r="O160" s="190"/>
      <c r="P160" s="191">
        <f>SUM(P161:P164)</f>
        <v>0</v>
      </c>
      <c r="Q160" s="190"/>
      <c r="R160" s="191">
        <f>SUM(R161:R164)</f>
        <v>0</v>
      </c>
      <c r="S160" s="190"/>
      <c r="T160" s="192">
        <f>SUM(T161:T164)</f>
        <v>0</v>
      </c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R160" s="193" t="s">
        <v>82</v>
      </c>
      <c r="AT160" s="194" t="s">
        <v>73</v>
      </c>
      <c r="AU160" s="194" t="s">
        <v>74</v>
      </c>
      <c r="AY160" s="193" t="s">
        <v>139</v>
      </c>
      <c r="BK160" s="195">
        <f>SUM(BK161:BK164)</f>
        <v>0</v>
      </c>
    </row>
    <row r="161" s="2" customFormat="1" ht="16.5" customHeight="1">
      <c r="A161" s="38"/>
      <c r="B161" s="39"/>
      <c r="C161" s="196" t="s">
        <v>192</v>
      </c>
      <c r="D161" s="196" t="s">
        <v>140</v>
      </c>
      <c r="E161" s="197" t="s">
        <v>558</v>
      </c>
      <c r="F161" s="198" t="s">
        <v>559</v>
      </c>
      <c r="G161" s="199" t="s">
        <v>242</v>
      </c>
      <c r="H161" s="200">
        <v>58.088000000000001</v>
      </c>
      <c r="I161" s="201"/>
      <c r="J161" s="202">
        <f>ROUND(I161*H161,2)</f>
        <v>0</v>
      </c>
      <c r="K161" s="198" t="s">
        <v>144</v>
      </c>
      <c r="L161" s="44"/>
      <c r="M161" s="203" t="s">
        <v>19</v>
      </c>
      <c r="N161" s="204" t="s">
        <v>45</v>
      </c>
      <c r="O161" s="84"/>
      <c r="P161" s="205">
        <f>O161*H161</f>
        <v>0</v>
      </c>
      <c r="Q161" s="205">
        <v>0</v>
      </c>
      <c r="R161" s="205">
        <f>Q161*H161</f>
        <v>0</v>
      </c>
      <c r="S161" s="205">
        <v>0</v>
      </c>
      <c r="T161" s="20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07" t="s">
        <v>145</v>
      </c>
      <c r="AT161" s="207" t="s">
        <v>140</v>
      </c>
      <c r="AU161" s="207" t="s">
        <v>82</v>
      </c>
      <c r="AY161" s="17" t="s">
        <v>139</v>
      </c>
      <c r="BE161" s="208">
        <f>IF(N161="základní",J161,0)</f>
        <v>0</v>
      </c>
      <c r="BF161" s="208">
        <f>IF(N161="snížená",J161,0)</f>
        <v>0</v>
      </c>
      <c r="BG161" s="208">
        <f>IF(N161="zákl. přenesená",J161,0)</f>
        <v>0</v>
      </c>
      <c r="BH161" s="208">
        <f>IF(N161="sníž. přenesená",J161,0)</f>
        <v>0</v>
      </c>
      <c r="BI161" s="208">
        <f>IF(N161="nulová",J161,0)</f>
        <v>0</v>
      </c>
      <c r="BJ161" s="17" t="s">
        <v>82</v>
      </c>
      <c r="BK161" s="208">
        <f>ROUND(I161*H161,2)</f>
        <v>0</v>
      </c>
      <c r="BL161" s="17" t="s">
        <v>145</v>
      </c>
      <c r="BM161" s="207" t="s">
        <v>247</v>
      </c>
    </row>
    <row r="162" s="2" customFormat="1">
      <c r="A162" s="38"/>
      <c r="B162" s="39"/>
      <c r="C162" s="40"/>
      <c r="D162" s="209" t="s">
        <v>146</v>
      </c>
      <c r="E162" s="40"/>
      <c r="F162" s="210" t="s">
        <v>559</v>
      </c>
      <c r="G162" s="40"/>
      <c r="H162" s="40"/>
      <c r="I162" s="211"/>
      <c r="J162" s="40"/>
      <c r="K162" s="40"/>
      <c r="L162" s="44"/>
      <c r="M162" s="212"/>
      <c r="N162" s="213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146</v>
      </c>
      <c r="AU162" s="17" t="s">
        <v>82</v>
      </c>
    </row>
    <row r="163" s="2" customFormat="1" ht="16.5" customHeight="1">
      <c r="A163" s="38"/>
      <c r="B163" s="39"/>
      <c r="C163" s="196" t="s">
        <v>248</v>
      </c>
      <c r="D163" s="196" t="s">
        <v>140</v>
      </c>
      <c r="E163" s="197" t="s">
        <v>560</v>
      </c>
      <c r="F163" s="198" t="s">
        <v>561</v>
      </c>
      <c r="G163" s="199" t="s">
        <v>242</v>
      </c>
      <c r="H163" s="200">
        <v>58.088000000000001</v>
      </c>
      <c r="I163" s="201"/>
      <c r="J163" s="202">
        <f>ROUND(I163*H163,2)</f>
        <v>0</v>
      </c>
      <c r="K163" s="198" t="s">
        <v>144</v>
      </c>
      <c r="L163" s="44"/>
      <c r="M163" s="203" t="s">
        <v>19</v>
      </c>
      <c r="N163" s="204" t="s">
        <v>45</v>
      </c>
      <c r="O163" s="84"/>
      <c r="P163" s="205">
        <f>O163*H163</f>
        <v>0</v>
      </c>
      <c r="Q163" s="205">
        <v>0</v>
      </c>
      <c r="R163" s="205">
        <f>Q163*H163</f>
        <v>0</v>
      </c>
      <c r="S163" s="205">
        <v>0</v>
      </c>
      <c r="T163" s="20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07" t="s">
        <v>145</v>
      </c>
      <c r="AT163" s="207" t="s">
        <v>140</v>
      </c>
      <c r="AU163" s="207" t="s">
        <v>82</v>
      </c>
      <c r="AY163" s="17" t="s">
        <v>139</v>
      </c>
      <c r="BE163" s="208">
        <f>IF(N163="základní",J163,0)</f>
        <v>0</v>
      </c>
      <c r="BF163" s="208">
        <f>IF(N163="snížená",J163,0)</f>
        <v>0</v>
      </c>
      <c r="BG163" s="208">
        <f>IF(N163="zákl. přenesená",J163,0)</f>
        <v>0</v>
      </c>
      <c r="BH163" s="208">
        <f>IF(N163="sníž. přenesená",J163,0)</f>
        <v>0</v>
      </c>
      <c r="BI163" s="208">
        <f>IF(N163="nulová",J163,0)</f>
        <v>0</v>
      </c>
      <c r="BJ163" s="17" t="s">
        <v>82</v>
      </c>
      <c r="BK163" s="208">
        <f>ROUND(I163*H163,2)</f>
        <v>0</v>
      </c>
      <c r="BL163" s="17" t="s">
        <v>145</v>
      </c>
      <c r="BM163" s="207" t="s">
        <v>251</v>
      </c>
    </row>
    <row r="164" s="2" customFormat="1">
      <c r="A164" s="38"/>
      <c r="B164" s="39"/>
      <c r="C164" s="40"/>
      <c r="D164" s="209" t="s">
        <v>146</v>
      </c>
      <c r="E164" s="40"/>
      <c r="F164" s="210" t="s">
        <v>561</v>
      </c>
      <c r="G164" s="40"/>
      <c r="H164" s="40"/>
      <c r="I164" s="211"/>
      <c r="J164" s="40"/>
      <c r="K164" s="40"/>
      <c r="L164" s="44"/>
      <c r="M164" s="212"/>
      <c r="N164" s="213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146</v>
      </c>
      <c r="AU164" s="17" t="s">
        <v>82</v>
      </c>
    </row>
    <row r="165" s="11" customFormat="1" ht="25.92" customHeight="1">
      <c r="A165" s="11"/>
      <c r="B165" s="182"/>
      <c r="C165" s="183"/>
      <c r="D165" s="184" t="s">
        <v>73</v>
      </c>
      <c r="E165" s="185" t="s">
        <v>375</v>
      </c>
      <c r="F165" s="185" t="s">
        <v>376</v>
      </c>
      <c r="G165" s="183"/>
      <c r="H165" s="183"/>
      <c r="I165" s="186"/>
      <c r="J165" s="187">
        <f>BK165</f>
        <v>0</v>
      </c>
      <c r="K165" s="183"/>
      <c r="L165" s="188"/>
      <c r="M165" s="189"/>
      <c r="N165" s="190"/>
      <c r="O165" s="190"/>
      <c r="P165" s="191">
        <f>SUM(P166:P177)</f>
        <v>0</v>
      </c>
      <c r="Q165" s="190"/>
      <c r="R165" s="191">
        <f>SUM(R166:R177)</f>
        <v>0.60499999999999998</v>
      </c>
      <c r="S165" s="190"/>
      <c r="T165" s="192">
        <f>SUM(T166:T177)</f>
        <v>0</v>
      </c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R165" s="193" t="s">
        <v>82</v>
      </c>
      <c r="AT165" s="194" t="s">
        <v>73</v>
      </c>
      <c r="AU165" s="194" t="s">
        <v>74</v>
      </c>
      <c r="AY165" s="193" t="s">
        <v>139</v>
      </c>
      <c r="BK165" s="195">
        <f>SUM(BK166:BK177)</f>
        <v>0</v>
      </c>
    </row>
    <row r="166" s="2" customFormat="1" ht="16.5" customHeight="1">
      <c r="A166" s="38"/>
      <c r="B166" s="39"/>
      <c r="C166" s="196" t="s">
        <v>196</v>
      </c>
      <c r="D166" s="196" t="s">
        <v>140</v>
      </c>
      <c r="E166" s="197" t="s">
        <v>382</v>
      </c>
      <c r="F166" s="198" t="s">
        <v>383</v>
      </c>
      <c r="G166" s="199" t="s">
        <v>152</v>
      </c>
      <c r="H166" s="200">
        <v>39</v>
      </c>
      <c r="I166" s="201"/>
      <c r="J166" s="202">
        <f>ROUND(I166*H166,2)</f>
        <v>0</v>
      </c>
      <c r="K166" s="198" t="s">
        <v>144</v>
      </c>
      <c r="L166" s="44"/>
      <c r="M166" s="203" t="s">
        <v>19</v>
      </c>
      <c r="N166" s="204" t="s">
        <v>45</v>
      </c>
      <c r="O166" s="84"/>
      <c r="P166" s="205">
        <f>O166*H166</f>
        <v>0</v>
      </c>
      <c r="Q166" s="205">
        <v>0</v>
      </c>
      <c r="R166" s="205">
        <f>Q166*H166</f>
        <v>0</v>
      </c>
      <c r="S166" s="205">
        <v>0</v>
      </c>
      <c r="T166" s="20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07" t="s">
        <v>145</v>
      </c>
      <c r="AT166" s="207" t="s">
        <v>140</v>
      </c>
      <c r="AU166" s="207" t="s">
        <v>82</v>
      </c>
      <c r="AY166" s="17" t="s">
        <v>139</v>
      </c>
      <c r="BE166" s="208">
        <f>IF(N166="základní",J166,0)</f>
        <v>0</v>
      </c>
      <c r="BF166" s="208">
        <f>IF(N166="snížená",J166,0)</f>
        <v>0</v>
      </c>
      <c r="BG166" s="208">
        <f>IF(N166="zákl. přenesená",J166,0)</f>
        <v>0</v>
      </c>
      <c r="BH166" s="208">
        <f>IF(N166="sníž. přenesená",J166,0)</f>
        <v>0</v>
      </c>
      <c r="BI166" s="208">
        <f>IF(N166="nulová",J166,0)</f>
        <v>0</v>
      </c>
      <c r="BJ166" s="17" t="s">
        <v>82</v>
      </c>
      <c r="BK166" s="208">
        <f>ROUND(I166*H166,2)</f>
        <v>0</v>
      </c>
      <c r="BL166" s="17" t="s">
        <v>145</v>
      </c>
      <c r="BM166" s="207" t="s">
        <v>256</v>
      </c>
    </row>
    <row r="167" s="2" customFormat="1">
      <c r="A167" s="38"/>
      <c r="B167" s="39"/>
      <c r="C167" s="40"/>
      <c r="D167" s="209" t="s">
        <v>146</v>
      </c>
      <c r="E167" s="40"/>
      <c r="F167" s="210" t="s">
        <v>383</v>
      </c>
      <c r="G167" s="40"/>
      <c r="H167" s="40"/>
      <c r="I167" s="211"/>
      <c r="J167" s="40"/>
      <c r="K167" s="40"/>
      <c r="L167" s="44"/>
      <c r="M167" s="212"/>
      <c r="N167" s="213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146</v>
      </c>
      <c r="AU167" s="17" t="s">
        <v>82</v>
      </c>
    </row>
    <row r="168" s="2" customFormat="1" ht="16.5" customHeight="1">
      <c r="A168" s="38"/>
      <c r="B168" s="39"/>
      <c r="C168" s="196" t="s">
        <v>259</v>
      </c>
      <c r="D168" s="196" t="s">
        <v>140</v>
      </c>
      <c r="E168" s="197" t="s">
        <v>454</v>
      </c>
      <c r="F168" s="198" t="s">
        <v>562</v>
      </c>
      <c r="G168" s="199" t="s">
        <v>255</v>
      </c>
      <c r="H168" s="200">
        <v>1</v>
      </c>
      <c r="I168" s="201"/>
      <c r="J168" s="202">
        <f>ROUND(I168*H168,2)</f>
        <v>0</v>
      </c>
      <c r="K168" s="198" t="s">
        <v>144</v>
      </c>
      <c r="L168" s="44"/>
      <c r="M168" s="203" t="s">
        <v>19</v>
      </c>
      <c r="N168" s="204" t="s">
        <v>45</v>
      </c>
      <c r="O168" s="84"/>
      <c r="P168" s="205">
        <f>O168*H168</f>
        <v>0</v>
      </c>
      <c r="Q168" s="205">
        <v>0</v>
      </c>
      <c r="R168" s="205">
        <f>Q168*H168</f>
        <v>0</v>
      </c>
      <c r="S168" s="205">
        <v>0</v>
      </c>
      <c r="T168" s="20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07" t="s">
        <v>145</v>
      </c>
      <c r="AT168" s="207" t="s">
        <v>140</v>
      </c>
      <c r="AU168" s="207" t="s">
        <v>82</v>
      </c>
      <c r="AY168" s="17" t="s">
        <v>139</v>
      </c>
      <c r="BE168" s="208">
        <f>IF(N168="základní",J168,0)</f>
        <v>0</v>
      </c>
      <c r="BF168" s="208">
        <f>IF(N168="snížená",J168,0)</f>
        <v>0</v>
      </c>
      <c r="BG168" s="208">
        <f>IF(N168="zákl. přenesená",J168,0)</f>
        <v>0</v>
      </c>
      <c r="BH168" s="208">
        <f>IF(N168="sníž. přenesená",J168,0)</f>
        <v>0</v>
      </c>
      <c r="BI168" s="208">
        <f>IF(N168="nulová",J168,0)</f>
        <v>0</v>
      </c>
      <c r="BJ168" s="17" t="s">
        <v>82</v>
      </c>
      <c r="BK168" s="208">
        <f>ROUND(I168*H168,2)</f>
        <v>0</v>
      </c>
      <c r="BL168" s="17" t="s">
        <v>145</v>
      </c>
      <c r="BM168" s="207" t="s">
        <v>262</v>
      </c>
    </row>
    <row r="169" s="2" customFormat="1">
      <c r="A169" s="38"/>
      <c r="B169" s="39"/>
      <c r="C169" s="40"/>
      <c r="D169" s="209" t="s">
        <v>146</v>
      </c>
      <c r="E169" s="40"/>
      <c r="F169" s="210" t="s">
        <v>562</v>
      </c>
      <c r="G169" s="40"/>
      <c r="H169" s="40"/>
      <c r="I169" s="211"/>
      <c r="J169" s="40"/>
      <c r="K169" s="40"/>
      <c r="L169" s="44"/>
      <c r="M169" s="212"/>
      <c r="N169" s="213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146</v>
      </c>
      <c r="AU169" s="17" t="s">
        <v>82</v>
      </c>
    </row>
    <row r="170" s="2" customFormat="1" ht="16.5" customHeight="1">
      <c r="A170" s="38"/>
      <c r="B170" s="39"/>
      <c r="C170" s="196" t="s">
        <v>199</v>
      </c>
      <c r="D170" s="196" t="s">
        <v>140</v>
      </c>
      <c r="E170" s="197" t="s">
        <v>461</v>
      </c>
      <c r="F170" s="198" t="s">
        <v>462</v>
      </c>
      <c r="G170" s="199" t="s">
        <v>255</v>
      </c>
      <c r="H170" s="200">
        <v>1</v>
      </c>
      <c r="I170" s="201"/>
      <c r="J170" s="202">
        <f>ROUND(I170*H170,2)</f>
        <v>0</v>
      </c>
      <c r="K170" s="198" t="s">
        <v>144</v>
      </c>
      <c r="L170" s="44"/>
      <c r="M170" s="203" t="s">
        <v>19</v>
      </c>
      <c r="N170" s="204" t="s">
        <v>45</v>
      </c>
      <c r="O170" s="84"/>
      <c r="P170" s="205">
        <f>O170*H170</f>
        <v>0</v>
      </c>
      <c r="Q170" s="205">
        <v>0.52000000000000002</v>
      </c>
      <c r="R170" s="205">
        <f>Q170*H170</f>
        <v>0.52000000000000002</v>
      </c>
      <c r="S170" s="205">
        <v>0</v>
      </c>
      <c r="T170" s="20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07" t="s">
        <v>145</v>
      </c>
      <c r="AT170" s="207" t="s">
        <v>140</v>
      </c>
      <c r="AU170" s="207" t="s">
        <v>82</v>
      </c>
      <c r="AY170" s="17" t="s">
        <v>139</v>
      </c>
      <c r="BE170" s="208">
        <f>IF(N170="základní",J170,0)</f>
        <v>0</v>
      </c>
      <c r="BF170" s="208">
        <f>IF(N170="snížená",J170,0)</f>
        <v>0</v>
      </c>
      <c r="BG170" s="208">
        <f>IF(N170="zákl. přenesená",J170,0)</f>
        <v>0</v>
      </c>
      <c r="BH170" s="208">
        <f>IF(N170="sníž. přenesená",J170,0)</f>
        <v>0</v>
      </c>
      <c r="BI170" s="208">
        <f>IF(N170="nulová",J170,0)</f>
        <v>0</v>
      </c>
      <c r="BJ170" s="17" t="s">
        <v>82</v>
      </c>
      <c r="BK170" s="208">
        <f>ROUND(I170*H170,2)</f>
        <v>0</v>
      </c>
      <c r="BL170" s="17" t="s">
        <v>145</v>
      </c>
      <c r="BM170" s="207" t="s">
        <v>266</v>
      </c>
    </row>
    <row r="171" s="2" customFormat="1">
      <c r="A171" s="38"/>
      <c r="B171" s="39"/>
      <c r="C171" s="40"/>
      <c r="D171" s="209" t="s">
        <v>146</v>
      </c>
      <c r="E171" s="40"/>
      <c r="F171" s="210" t="s">
        <v>462</v>
      </c>
      <c r="G171" s="40"/>
      <c r="H171" s="40"/>
      <c r="I171" s="211"/>
      <c r="J171" s="40"/>
      <c r="K171" s="40"/>
      <c r="L171" s="44"/>
      <c r="M171" s="212"/>
      <c r="N171" s="213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146</v>
      </c>
      <c r="AU171" s="17" t="s">
        <v>82</v>
      </c>
    </row>
    <row r="172" s="2" customFormat="1" ht="16.5" customHeight="1">
      <c r="A172" s="38"/>
      <c r="B172" s="39"/>
      <c r="C172" s="196" t="s">
        <v>269</v>
      </c>
      <c r="D172" s="196" t="s">
        <v>140</v>
      </c>
      <c r="E172" s="197" t="s">
        <v>467</v>
      </c>
      <c r="F172" s="198" t="s">
        <v>468</v>
      </c>
      <c r="G172" s="199" t="s">
        <v>255</v>
      </c>
      <c r="H172" s="200">
        <v>1</v>
      </c>
      <c r="I172" s="201"/>
      <c r="J172" s="202">
        <f>ROUND(I172*H172,2)</f>
        <v>0</v>
      </c>
      <c r="K172" s="198" t="s">
        <v>144</v>
      </c>
      <c r="L172" s="44"/>
      <c r="M172" s="203" t="s">
        <v>19</v>
      </c>
      <c r="N172" s="204" t="s">
        <v>45</v>
      </c>
      <c r="O172" s="84"/>
      <c r="P172" s="205">
        <f>O172*H172</f>
        <v>0</v>
      </c>
      <c r="Q172" s="205">
        <v>0</v>
      </c>
      <c r="R172" s="205">
        <f>Q172*H172</f>
        <v>0</v>
      </c>
      <c r="S172" s="205">
        <v>0</v>
      </c>
      <c r="T172" s="20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07" t="s">
        <v>145</v>
      </c>
      <c r="AT172" s="207" t="s">
        <v>140</v>
      </c>
      <c r="AU172" s="207" t="s">
        <v>82</v>
      </c>
      <c r="AY172" s="17" t="s">
        <v>139</v>
      </c>
      <c r="BE172" s="208">
        <f>IF(N172="základní",J172,0)</f>
        <v>0</v>
      </c>
      <c r="BF172" s="208">
        <f>IF(N172="snížená",J172,0)</f>
        <v>0</v>
      </c>
      <c r="BG172" s="208">
        <f>IF(N172="zákl. přenesená",J172,0)</f>
        <v>0</v>
      </c>
      <c r="BH172" s="208">
        <f>IF(N172="sníž. přenesená",J172,0)</f>
        <v>0</v>
      </c>
      <c r="BI172" s="208">
        <f>IF(N172="nulová",J172,0)</f>
        <v>0</v>
      </c>
      <c r="BJ172" s="17" t="s">
        <v>82</v>
      </c>
      <c r="BK172" s="208">
        <f>ROUND(I172*H172,2)</f>
        <v>0</v>
      </c>
      <c r="BL172" s="17" t="s">
        <v>145</v>
      </c>
      <c r="BM172" s="207" t="s">
        <v>272</v>
      </c>
    </row>
    <row r="173" s="2" customFormat="1">
      <c r="A173" s="38"/>
      <c r="B173" s="39"/>
      <c r="C173" s="40"/>
      <c r="D173" s="209" t="s">
        <v>146</v>
      </c>
      <c r="E173" s="40"/>
      <c r="F173" s="210" t="s">
        <v>468</v>
      </c>
      <c r="G173" s="40"/>
      <c r="H173" s="40"/>
      <c r="I173" s="211"/>
      <c r="J173" s="40"/>
      <c r="K173" s="40"/>
      <c r="L173" s="44"/>
      <c r="M173" s="212"/>
      <c r="N173" s="213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146</v>
      </c>
      <c r="AU173" s="17" t="s">
        <v>82</v>
      </c>
    </row>
    <row r="174" s="2" customFormat="1" ht="16.5" customHeight="1">
      <c r="A174" s="38"/>
      <c r="B174" s="39"/>
      <c r="C174" s="196" t="s">
        <v>204</v>
      </c>
      <c r="D174" s="196" t="s">
        <v>140</v>
      </c>
      <c r="E174" s="197" t="s">
        <v>483</v>
      </c>
      <c r="F174" s="198" t="s">
        <v>484</v>
      </c>
      <c r="G174" s="199" t="s">
        <v>255</v>
      </c>
      <c r="H174" s="200">
        <v>1</v>
      </c>
      <c r="I174" s="201"/>
      <c r="J174" s="202">
        <f>ROUND(I174*H174,2)</f>
        <v>0</v>
      </c>
      <c r="K174" s="198" t="s">
        <v>144</v>
      </c>
      <c r="L174" s="44"/>
      <c r="M174" s="203" t="s">
        <v>19</v>
      </c>
      <c r="N174" s="204" t="s">
        <v>45</v>
      </c>
      <c r="O174" s="84"/>
      <c r="P174" s="205">
        <f>O174*H174</f>
        <v>0</v>
      </c>
      <c r="Q174" s="205">
        <v>0.080000000000000002</v>
      </c>
      <c r="R174" s="205">
        <f>Q174*H174</f>
        <v>0.080000000000000002</v>
      </c>
      <c r="S174" s="205">
        <v>0</v>
      </c>
      <c r="T174" s="20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07" t="s">
        <v>145</v>
      </c>
      <c r="AT174" s="207" t="s">
        <v>140</v>
      </c>
      <c r="AU174" s="207" t="s">
        <v>82</v>
      </c>
      <c r="AY174" s="17" t="s">
        <v>139</v>
      </c>
      <c r="BE174" s="208">
        <f>IF(N174="základní",J174,0)</f>
        <v>0</v>
      </c>
      <c r="BF174" s="208">
        <f>IF(N174="snížená",J174,0)</f>
        <v>0</v>
      </c>
      <c r="BG174" s="208">
        <f>IF(N174="zákl. přenesená",J174,0)</f>
        <v>0</v>
      </c>
      <c r="BH174" s="208">
        <f>IF(N174="sníž. přenesená",J174,0)</f>
        <v>0</v>
      </c>
      <c r="BI174" s="208">
        <f>IF(N174="nulová",J174,0)</f>
        <v>0</v>
      </c>
      <c r="BJ174" s="17" t="s">
        <v>82</v>
      </c>
      <c r="BK174" s="208">
        <f>ROUND(I174*H174,2)</f>
        <v>0</v>
      </c>
      <c r="BL174" s="17" t="s">
        <v>145</v>
      </c>
      <c r="BM174" s="207" t="s">
        <v>277</v>
      </c>
    </row>
    <row r="175" s="2" customFormat="1">
      <c r="A175" s="38"/>
      <c r="B175" s="39"/>
      <c r="C175" s="40"/>
      <c r="D175" s="209" t="s">
        <v>146</v>
      </c>
      <c r="E175" s="40"/>
      <c r="F175" s="210" t="s">
        <v>484</v>
      </c>
      <c r="G175" s="40"/>
      <c r="H175" s="40"/>
      <c r="I175" s="211"/>
      <c r="J175" s="40"/>
      <c r="K175" s="40"/>
      <c r="L175" s="44"/>
      <c r="M175" s="212"/>
      <c r="N175" s="213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146</v>
      </c>
      <c r="AU175" s="17" t="s">
        <v>82</v>
      </c>
    </row>
    <row r="176" s="2" customFormat="1" ht="16.5" customHeight="1">
      <c r="A176" s="38"/>
      <c r="B176" s="39"/>
      <c r="C176" s="196" t="s">
        <v>280</v>
      </c>
      <c r="D176" s="196" t="s">
        <v>140</v>
      </c>
      <c r="E176" s="197" t="s">
        <v>563</v>
      </c>
      <c r="F176" s="198" t="s">
        <v>564</v>
      </c>
      <c r="G176" s="199" t="s">
        <v>255</v>
      </c>
      <c r="H176" s="200">
        <v>1</v>
      </c>
      <c r="I176" s="201"/>
      <c r="J176" s="202">
        <f>ROUND(I176*H176,2)</f>
        <v>0</v>
      </c>
      <c r="K176" s="198" t="s">
        <v>144</v>
      </c>
      <c r="L176" s="44"/>
      <c r="M176" s="203" t="s">
        <v>19</v>
      </c>
      <c r="N176" s="204" t="s">
        <v>45</v>
      </c>
      <c r="O176" s="84"/>
      <c r="P176" s="205">
        <f>O176*H176</f>
        <v>0</v>
      </c>
      <c r="Q176" s="205">
        <v>0.0050000000000000001</v>
      </c>
      <c r="R176" s="205">
        <f>Q176*H176</f>
        <v>0.0050000000000000001</v>
      </c>
      <c r="S176" s="205">
        <v>0</v>
      </c>
      <c r="T176" s="20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07" t="s">
        <v>145</v>
      </c>
      <c r="AT176" s="207" t="s">
        <v>140</v>
      </c>
      <c r="AU176" s="207" t="s">
        <v>82</v>
      </c>
      <c r="AY176" s="17" t="s">
        <v>139</v>
      </c>
      <c r="BE176" s="208">
        <f>IF(N176="základní",J176,0)</f>
        <v>0</v>
      </c>
      <c r="BF176" s="208">
        <f>IF(N176="snížená",J176,0)</f>
        <v>0</v>
      </c>
      <c r="BG176" s="208">
        <f>IF(N176="zákl. přenesená",J176,0)</f>
        <v>0</v>
      </c>
      <c r="BH176" s="208">
        <f>IF(N176="sníž. přenesená",J176,0)</f>
        <v>0</v>
      </c>
      <c r="BI176" s="208">
        <f>IF(N176="nulová",J176,0)</f>
        <v>0</v>
      </c>
      <c r="BJ176" s="17" t="s">
        <v>82</v>
      </c>
      <c r="BK176" s="208">
        <f>ROUND(I176*H176,2)</f>
        <v>0</v>
      </c>
      <c r="BL176" s="17" t="s">
        <v>145</v>
      </c>
      <c r="BM176" s="207" t="s">
        <v>283</v>
      </c>
    </row>
    <row r="177" s="2" customFormat="1">
      <c r="A177" s="38"/>
      <c r="B177" s="39"/>
      <c r="C177" s="40"/>
      <c r="D177" s="209" t="s">
        <v>146</v>
      </c>
      <c r="E177" s="40"/>
      <c r="F177" s="210" t="s">
        <v>564</v>
      </c>
      <c r="G177" s="40"/>
      <c r="H177" s="40"/>
      <c r="I177" s="211"/>
      <c r="J177" s="40"/>
      <c r="K177" s="40"/>
      <c r="L177" s="44"/>
      <c r="M177" s="214"/>
      <c r="N177" s="215"/>
      <c r="O177" s="216"/>
      <c r="P177" s="216"/>
      <c r="Q177" s="216"/>
      <c r="R177" s="216"/>
      <c r="S177" s="216"/>
      <c r="T177" s="217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146</v>
      </c>
      <c r="AU177" s="17" t="s">
        <v>82</v>
      </c>
    </row>
    <row r="178" s="2" customFormat="1" ht="6.96" customHeight="1">
      <c r="A178" s="38"/>
      <c r="B178" s="59"/>
      <c r="C178" s="60"/>
      <c r="D178" s="60"/>
      <c r="E178" s="60"/>
      <c r="F178" s="60"/>
      <c r="G178" s="60"/>
      <c r="H178" s="60"/>
      <c r="I178" s="60"/>
      <c r="J178" s="60"/>
      <c r="K178" s="60"/>
      <c r="L178" s="44"/>
      <c r="M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</row>
  </sheetData>
  <sheetProtection sheet="1" autoFilter="0" formatColumns="0" formatRows="0" objects="1" scenarios="1" spinCount="100000" saltValue="ZwfVXjUmJ36P8+pCC0ZrNDD0Wq07agpDzjaPyxRoBLtL6bDpfnWbjX+SnsyHO+gBa5BalNhhp5zxBA5sHTzdAw==" hashValue="diwQNO3EID8G9PPMcS7FhkLSC1ghO2VxX2hJgTSGm8uANsmYMhaNCgk0ZIOIVDzCjNvkI9egt+I7+WmG4lmLfA==" algorithmName="SHA-512" password="CC35"/>
  <autoFilter ref="C92:K177"/>
  <mergeCells count="9">
    <mergeCell ref="E7:H7"/>
    <mergeCell ref="E9:H9"/>
    <mergeCell ref="E18:H18"/>
    <mergeCell ref="E27:H27"/>
    <mergeCell ref="E48:H48"/>
    <mergeCell ref="E50:H50"/>
    <mergeCell ref="E83:H83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84</v>
      </c>
    </row>
    <row r="4" s="1" customFormat="1" ht="24.96" customHeight="1">
      <c r="B4" s="20"/>
      <c r="D4" s="130" t="s">
        <v>97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Obytná zóna Včelnice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98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565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8. 3. 2023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566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36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566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38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40</v>
      </c>
      <c r="E30" s="38"/>
      <c r="F30" s="38"/>
      <c r="G30" s="38"/>
      <c r="H30" s="38"/>
      <c r="I30" s="38"/>
      <c r="J30" s="144">
        <f>ROUND(J83,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42</v>
      </c>
      <c r="G32" s="38"/>
      <c r="H32" s="38"/>
      <c r="I32" s="145" t="s">
        <v>41</v>
      </c>
      <c r="J32" s="145" t="s">
        <v>43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44</v>
      </c>
      <c r="E33" s="132" t="s">
        <v>45</v>
      </c>
      <c r="F33" s="147">
        <f>ROUND((SUM(BE83:BE155)),  2)</f>
        <v>0</v>
      </c>
      <c r="G33" s="38"/>
      <c r="H33" s="38"/>
      <c r="I33" s="148">
        <v>0.20999999999999999</v>
      </c>
      <c r="J33" s="147">
        <f>ROUND(((SUM(BE83:BE155))*I33),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46</v>
      </c>
      <c r="F34" s="147">
        <f>ROUND((SUM(BF83:BF155)),  2)</f>
        <v>0</v>
      </c>
      <c r="G34" s="38"/>
      <c r="H34" s="38"/>
      <c r="I34" s="148">
        <v>0.12</v>
      </c>
      <c r="J34" s="147">
        <f>ROUND(((SUM(BF83:BF155))*I34),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47</v>
      </c>
      <c r="F35" s="147">
        <f>ROUND((SUM(BG83:BG155)),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48</v>
      </c>
      <c r="F36" s="147">
        <f>ROUND((SUM(BH83:BH155)),  2)</f>
        <v>0</v>
      </c>
      <c r="G36" s="38"/>
      <c r="H36" s="38"/>
      <c r="I36" s="148">
        <v>0.12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49</v>
      </c>
      <c r="F37" s="147">
        <f>ROUND((SUM(BI83:BI155)),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50</v>
      </c>
      <c r="E39" s="151"/>
      <c r="F39" s="151"/>
      <c r="G39" s="152" t="s">
        <v>51</v>
      </c>
      <c r="H39" s="153" t="s">
        <v>52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101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Obytná zóna Včelnice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98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SO101-D.05 - veřejné osvětlení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Chodová Planá</v>
      </c>
      <c r="G52" s="40"/>
      <c r="H52" s="40"/>
      <c r="I52" s="32" t="s">
        <v>23</v>
      </c>
      <c r="J52" s="72" t="str">
        <f>IF(J12="","",J12)</f>
        <v>8. 3. 2023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Městys Chodová Planá</v>
      </c>
      <c r="G54" s="40"/>
      <c r="H54" s="40"/>
      <c r="I54" s="32" t="s">
        <v>31</v>
      </c>
      <c r="J54" s="36" t="str">
        <f>E21</f>
        <v>ing. Miroslav Křístek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>ing. Miroslav Křístek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102</v>
      </c>
      <c r="D57" s="162"/>
      <c r="E57" s="162"/>
      <c r="F57" s="162"/>
      <c r="G57" s="162"/>
      <c r="H57" s="162"/>
      <c r="I57" s="162"/>
      <c r="J57" s="163" t="s">
        <v>103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72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104</v>
      </c>
    </row>
    <row r="60" s="9" customFormat="1" ht="24.96" customHeight="1">
      <c r="A60" s="9"/>
      <c r="B60" s="165"/>
      <c r="C60" s="166"/>
      <c r="D60" s="167" t="s">
        <v>567</v>
      </c>
      <c r="E60" s="168"/>
      <c r="F60" s="168"/>
      <c r="G60" s="168"/>
      <c r="H60" s="168"/>
      <c r="I60" s="168"/>
      <c r="J60" s="169">
        <f>J84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5"/>
      <c r="C61" s="166"/>
      <c r="D61" s="167" t="s">
        <v>568</v>
      </c>
      <c r="E61" s="168"/>
      <c r="F61" s="168"/>
      <c r="G61" s="168"/>
      <c r="H61" s="168"/>
      <c r="I61" s="168"/>
      <c r="J61" s="169">
        <f>J117</f>
        <v>0</v>
      </c>
      <c r="K61" s="166"/>
      <c r="L61" s="170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5"/>
      <c r="C62" s="166"/>
      <c r="D62" s="167" t="s">
        <v>569</v>
      </c>
      <c r="E62" s="168"/>
      <c r="F62" s="168"/>
      <c r="G62" s="168"/>
      <c r="H62" s="168"/>
      <c r="I62" s="168"/>
      <c r="J62" s="169">
        <f>J146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5"/>
      <c r="C63" s="166"/>
      <c r="D63" s="167" t="s">
        <v>570</v>
      </c>
      <c r="E63" s="168"/>
      <c r="F63" s="168"/>
      <c r="G63" s="168"/>
      <c r="H63" s="168"/>
      <c r="I63" s="168"/>
      <c r="J63" s="169">
        <f>J153</f>
        <v>0</v>
      </c>
      <c r="K63" s="166"/>
      <c r="L63" s="170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124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160" t="str">
        <f>E7</f>
        <v>Obytná zóna Včelnice</v>
      </c>
      <c r="F73" s="32"/>
      <c r="G73" s="32"/>
      <c r="H73" s="32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98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69" t="str">
        <f>E9</f>
        <v>SO101-D.05 - veřejné osvětlení</v>
      </c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>Chodová Planá</v>
      </c>
      <c r="G77" s="40"/>
      <c r="H77" s="40"/>
      <c r="I77" s="32" t="s">
        <v>23</v>
      </c>
      <c r="J77" s="72" t="str">
        <f>IF(J12="","",J12)</f>
        <v>8. 3. 2023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25</v>
      </c>
      <c r="D79" s="40"/>
      <c r="E79" s="40"/>
      <c r="F79" s="27" t="str">
        <f>E15</f>
        <v>Městys Chodová Planá</v>
      </c>
      <c r="G79" s="40"/>
      <c r="H79" s="40"/>
      <c r="I79" s="32" t="s">
        <v>31</v>
      </c>
      <c r="J79" s="36" t="str">
        <f>E21</f>
        <v>ing. Miroslav Křístek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29</v>
      </c>
      <c r="D80" s="40"/>
      <c r="E80" s="40"/>
      <c r="F80" s="27" t="str">
        <f>IF(E18="","",E18)</f>
        <v>Vyplň údaj</v>
      </c>
      <c r="G80" s="40"/>
      <c r="H80" s="40"/>
      <c r="I80" s="32" t="s">
        <v>36</v>
      </c>
      <c r="J80" s="36" t="str">
        <f>E24</f>
        <v>ing. Miroslav Křístek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0" customFormat="1" ht="29.28" customHeight="1">
      <c r="A82" s="171"/>
      <c r="B82" s="172"/>
      <c r="C82" s="173" t="s">
        <v>125</v>
      </c>
      <c r="D82" s="174" t="s">
        <v>59</v>
      </c>
      <c r="E82" s="174" t="s">
        <v>55</v>
      </c>
      <c r="F82" s="174" t="s">
        <v>56</v>
      </c>
      <c r="G82" s="174" t="s">
        <v>126</v>
      </c>
      <c r="H82" s="174" t="s">
        <v>127</v>
      </c>
      <c r="I82" s="174" t="s">
        <v>128</v>
      </c>
      <c r="J82" s="174" t="s">
        <v>103</v>
      </c>
      <c r="K82" s="175" t="s">
        <v>129</v>
      </c>
      <c r="L82" s="176"/>
      <c r="M82" s="92" t="s">
        <v>19</v>
      </c>
      <c r="N82" s="93" t="s">
        <v>44</v>
      </c>
      <c r="O82" s="93" t="s">
        <v>130</v>
      </c>
      <c r="P82" s="93" t="s">
        <v>131</v>
      </c>
      <c r="Q82" s="93" t="s">
        <v>132</v>
      </c>
      <c r="R82" s="93" t="s">
        <v>133</v>
      </c>
      <c r="S82" s="93" t="s">
        <v>134</v>
      </c>
      <c r="T82" s="94" t="s">
        <v>135</v>
      </c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</row>
    <row r="83" s="2" customFormat="1" ht="22.8" customHeight="1">
      <c r="A83" s="38"/>
      <c r="B83" s="39"/>
      <c r="C83" s="99" t="s">
        <v>136</v>
      </c>
      <c r="D83" s="40"/>
      <c r="E83" s="40"/>
      <c r="F83" s="40"/>
      <c r="G83" s="40"/>
      <c r="H83" s="40"/>
      <c r="I83" s="40"/>
      <c r="J83" s="177">
        <f>BK83</f>
        <v>0</v>
      </c>
      <c r="K83" s="40"/>
      <c r="L83" s="44"/>
      <c r="M83" s="95"/>
      <c r="N83" s="178"/>
      <c r="O83" s="96"/>
      <c r="P83" s="179">
        <f>P84+P117+P146+P153</f>
        <v>0</v>
      </c>
      <c r="Q83" s="96"/>
      <c r="R83" s="179">
        <f>R84+R117+R146+R153</f>
        <v>0</v>
      </c>
      <c r="S83" s="96"/>
      <c r="T83" s="180">
        <f>T84+T117+T146+T153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73</v>
      </c>
      <c r="AU83" s="17" t="s">
        <v>104</v>
      </c>
      <c r="BK83" s="181">
        <f>BK84+BK117+BK146+BK153</f>
        <v>0</v>
      </c>
    </row>
    <row r="84" s="11" customFormat="1" ht="25.92" customHeight="1">
      <c r="A84" s="11"/>
      <c r="B84" s="182"/>
      <c r="C84" s="183"/>
      <c r="D84" s="184" t="s">
        <v>73</v>
      </c>
      <c r="E84" s="185" t="s">
        <v>375</v>
      </c>
      <c r="F84" s="185" t="s">
        <v>571</v>
      </c>
      <c r="G84" s="183"/>
      <c r="H84" s="183"/>
      <c r="I84" s="186"/>
      <c r="J84" s="187">
        <f>BK84</f>
        <v>0</v>
      </c>
      <c r="K84" s="183"/>
      <c r="L84" s="188"/>
      <c r="M84" s="189"/>
      <c r="N84" s="190"/>
      <c r="O84" s="190"/>
      <c r="P84" s="191">
        <f>SUM(P85:P116)</f>
        <v>0</v>
      </c>
      <c r="Q84" s="190"/>
      <c r="R84" s="191">
        <f>SUM(R85:R116)</f>
        <v>0</v>
      </c>
      <c r="S84" s="190"/>
      <c r="T84" s="192">
        <f>SUM(T85:T116)</f>
        <v>0</v>
      </c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R84" s="193" t="s">
        <v>82</v>
      </c>
      <c r="AT84" s="194" t="s">
        <v>73</v>
      </c>
      <c r="AU84" s="194" t="s">
        <v>74</v>
      </c>
      <c r="AY84" s="193" t="s">
        <v>139</v>
      </c>
      <c r="BK84" s="195">
        <f>SUM(BK85:BK116)</f>
        <v>0</v>
      </c>
    </row>
    <row r="85" s="2" customFormat="1" ht="16.5" customHeight="1">
      <c r="A85" s="38"/>
      <c r="B85" s="39"/>
      <c r="C85" s="196" t="s">
        <v>82</v>
      </c>
      <c r="D85" s="196" t="s">
        <v>140</v>
      </c>
      <c r="E85" s="197" t="s">
        <v>572</v>
      </c>
      <c r="F85" s="198" t="s">
        <v>573</v>
      </c>
      <c r="G85" s="199" t="s">
        <v>152</v>
      </c>
      <c r="H85" s="200">
        <v>210</v>
      </c>
      <c r="I85" s="201"/>
      <c r="J85" s="202">
        <f>ROUND(I85*H85,2)</f>
        <v>0</v>
      </c>
      <c r="K85" s="198" t="s">
        <v>19</v>
      </c>
      <c r="L85" s="44"/>
      <c r="M85" s="203" t="s">
        <v>19</v>
      </c>
      <c r="N85" s="204" t="s">
        <v>45</v>
      </c>
      <c r="O85" s="84"/>
      <c r="P85" s="205">
        <f>O85*H85</f>
        <v>0</v>
      </c>
      <c r="Q85" s="205">
        <v>0</v>
      </c>
      <c r="R85" s="205">
        <f>Q85*H85</f>
        <v>0</v>
      </c>
      <c r="S85" s="205">
        <v>0</v>
      </c>
      <c r="T85" s="206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07" t="s">
        <v>145</v>
      </c>
      <c r="AT85" s="207" t="s">
        <v>140</v>
      </c>
      <c r="AU85" s="207" t="s">
        <v>82</v>
      </c>
      <c r="AY85" s="17" t="s">
        <v>139</v>
      </c>
      <c r="BE85" s="208">
        <f>IF(N85="základní",J85,0)</f>
        <v>0</v>
      </c>
      <c r="BF85" s="208">
        <f>IF(N85="snížená",J85,0)</f>
        <v>0</v>
      </c>
      <c r="BG85" s="208">
        <f>IF(N85="zákl. přenesená",J85,0)</f>
        <v>0</v>
      </c>
      <c r="BH85" s="208">
        <f>IF(N85="sníž. přenesená",J85,0)</f>
        <v>0</v>
      </c>
      <c r="BI85" s="208">
        <f>IF(N85="nulová",J85,0)</f>
        <v>0</v>
      </c>
      <c r="BJ85" s="17" t="s">
        <v>82</v>
      </c>
      <c r="BK85" s="208">
        <f>ROUND(I85*H85,2)</f>
        <v>0</v>
      </c>
      <c r="BL85" s="17" t="s">
        <v>145</v>
      </c>
      <c r="BM85" s="207" t="s">
        <v>84</v>
      </c>
    </row>
    <row r="86" s="2" customFormat="1">
      <c r="A86" s="38"/>
      <c r="B86" s="39"/>
      <c r="C86" s="40"/>
      <c r="D86" s="209" t="s">
        <v>146</v>
      </c>
      <c r="E86" s="40"/>
      <c r="F86" s="210" t="s">
        <v>573</v>
      </c>
      <c r="G86" s="40"/>
      <c r="H86" s="40"/>
      <c r="I86" s="211"/>
      <c r="J86" s="40"/>
      <c r="K86" s="40"/>
      <c r="L86" s="44"/>
      <c r="M86" s="212"/>
      <c r="N86" s="213"/>
      <c r="O86" s="84"/>
      <c r="P86" s="84"/>
      <c r="Q86" s="84"/>
      <c r="R86" s="84"/>
      <c r="S86" s="84"/>
      <c r="T86" s="85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146</v>
      </c>
      <c r="AU86" s="17" t="s">
        <v>82</v>
      </c>
    </row>
    <row r="87" s="2" customFormat="1" ht="16.5" customHeight="1">
      <c r="A87" s="38"/>
      <c r="B87" s="39"/>
      <c r="C87" s="196" t="s">
        <v>84</v>
      </c>
      <c r="D87" s="196" t="s">
        <v>140</v>
      </c>
      <c r="E87" s="197" t="s">
        <v>574</v>
      </c>
      <c r="F87" s="198" t="s">
        <v>575</v>
      </c>
      <c r="G87" s="199" t="s">
        <v>488</v>
      </c>
      <c r="H87" s="200">
        <v>7</v>
      </c>
      <c r="I87" s="201"/>
      <c r="J87" s="202">
        <f>ROUND(I87*H87,2)</f>
        <v>0</v>
      </c>
      <c r="K87" s="198" t="s">
        <v>19</v>
      </c>
      <c r="L87" s="44"/>
      <c r="M87" s="203" t="s">
        <v>19</v>
      </c>
      <c r="N87" s="204" t="s">
        <v>45</v>
      </c>
      <c r="O87" s="84"/>
      <c r="P87" s="205">
        <f>O87*H87</f>
        <v>0</v>
      </c>
      <c r="Q87" s="205">
        <v>0</v>
      </c>
      <c r="R87" s="205">
        <f>Q87*H87</f>
        <v>0</v>
      </c>
      <c r="S87" s="205">
        <v>0</v>
      </c>
      <c r="T87" s="206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07" t="s">
        <v>145</v>
      </c>
      <c r="AT87" s="207" t="s">
        <v>140</v>
      </c>
      <c r="AU87" s="207" t="s">
        <v>82</v>
      </c>
      <c r="AY87" s="17" t="s">
        <v>139</v>
      </c>
      <c r="BE87" s="208">
        <f>IF(N87="základní",J87,0)</f>
        <v>0</v>
      </c>
      <c r="BF87" s="208">
        <f>IF(N87="snížená",J87,0)</f>
        <v>0</v>
      </c>
      <c r="BG87" s="208">
        <f>IF(N87="zákl. přenesená",J87,0)</f>
        <v>0</v>
      </c>
      <c r="BH87" s="208">
        <f>IF(N87="sníž. přenesená",J87,0)</f>
        <v>0</v>
      </c>
      <c r="BI87" s="208">
        <f>IF(N87="nulová",J87,0)</f>
        <v>0</v>
      </c>
      <c r="BJ87" s="17" t="s">
        <v>82</v>
      </c>
      <c r="BK87" s="208">
        <f>ROUND(I87*H87,2)</f>
        <v>0</v>
      </c>
      <c r="BL87" s="17" t="s">
        <v>145</v>
      </c>
      <c r="BM87" s="207" t="s">
        <v>145</v>
      </c>
    </row>
    <row r="88" s="2" customFormat="1">
      <c r="A88" s="38"/>
      <c r="B88" s="39"/>
      <c r="C88" s="40"/>
      <c r="D88" s="209" t="s">
        <v>146</v>
      </c>
      <c r="E88" s="40"/>
      <c r="F88" s="210" t="s">
        <v>575</v>
      </c>
      <c r="G88" s="40"/>
      <c r="H88" s="40"/>
      <c r="I88" s="211"/>
      <c r="J88" s="40"/>
      <c r="K88" s="40"/>
      <c r="L88" s="44"/>
      <c r="M88" s="212"/>
      <c r="N88" s="213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146</v>
      </c>
      <c r="AU88" s="17" t="s">
        <v>82</v>
      </c>
    </row>
    <row r="89" s="2" customFormat="1" ht="16.5" customHeight="1">
      <c r="A89" s="38"/>
      <c r="B89" s="39"/>
      <c r="C89" s="196" t="s">
        <v>149</v>
      </c>
      <c r="D89" s="196" t="s">
        <v>140</v>
      </c>
      <c r="E89" s="197" t="s">
        <v>576</v>
      </c>
      <c r="F89" s="198" t="s">
        <v>577</v>
      </c>
      <c r="G89" s="199" t="s">
        <v>488</v>
      </c>
      <c r="H89" s="200">
        <v>7</v>
      </c>
      <c r="I89" s="201"/>
      <c r="J89" s="202">
        <f>ROUND(I89*H89,2)</f>
        <v>0</v>
      </c>
      <c r="K89" s="198" t="s">
        <v>19</v>
      </c>
      <c r="L89" s="44"/>
      <c r="M89" s="203" t="s">
        <v>19</v>
      </c>
      <c r="N89" s="204" t="s">
        <v>45</v>
      </c>
      <c r="O89" s="84"/>
      <c r="P89" s="205">
        <f>O89*H89</f>
        <v>0</v>
      </c>
      <c r="Q89" s="205">
        <v>0</v>
      </c>
      <c r="R89" s="205">
        <f>Q89*H89</f>
        <v>0</v>
      </c>
      <c r="S89" s="205">
        <v>0</v>
      </c>
      <c r="T89" s="206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07" t="s">
        <v>145</v>
      </c>
      <c r="AT89" s="207" t="s">
        <v>140</v>
      </c>
      <c r="AU89" s="207" t="s">
        <v>82</v>
      </c>
      <c r="AY89" s="17" t="s">
        <v>139</v>
      </c>
      <c r="BE89" s="208">
        <f>IF(N89="základní",J89,0)</f>
        <v>0</v>
      </c>
      <c r="BF89" s="208">
        <f>IF(N89="snížená",J89,0)</f>
        <v>0</v>
      </c>
      <c r="BG89" s="208">
        <f>IF(N89="zákl. přenesená",J89,0)</f>
        <v>0</v>
      </c>
      <c r="BH89" s="208">
        <f>IF(N89="sníž. přenesená",J89,0)</f>
        <v>0</v>
      </c>
      <c r="BI89" s="208">
        <f>IF(N89="nulová",J89,0)</f>
        <v>0</v>
      </c>
      <c r="BJ89" s="17" t="s">
        <v>82</v>
      </c>
      <c r="BK89" s="208">
        <f>ROUND(I89*H89,2)</f>
        <v>0</v>
      </c>
      <c r="BL89" s="17" t="s">
        <v>145</v>
      </c>
      <c r="BM89" s="207" t="s">
        <v>153</v>
      </c>
    </row>
    <row r="90" s="2" customFormat="1">
      <c r="A90" s="38"/>
      <c r="B90" s="39"/>
      <c r="C90" s="40"/>
      <c r="D90" s="209" t="s">
        <v>146</v>
      </c>
      <c r="E90" s="40"/>
      <c r="F90" s="210" t="s">
        <v>577</v>
      </c>
      <c r="G90" s="40"/>
      <c r="H90" s="40"/>
      <c r="I90" s="211"/>
      <c r="J90" s="40"/>
      <c r="K90" s="40"/>
      <c r="L90" s="44"/>
      <c r="M90" s="212"/>
      <c r="N90" s="213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146</v>
      </c>
      <c r="AU90" s="17" t="s">
        <v>82</v>
      </c>
    </row>
    <row r="91" s="2" customFormat="1" ht="16.5" customHeight="1">
      <c r="A91" s="38"/>
      <c r="B91" s="39"/>
      <c r="C91" s="196" t="s">
        <v>145</v>
      </c>
      <c r="D91" s="196" t="s">
        <v>140</v>
      </c>
      <c r="E91" s="197" t="s">
        <v>578</v>
      </c>
      <c r="F91" s="198" t="s">
        <v>579</v>
      </c>
      <c r="G91" s="199" t="s">
        <v>488</v>
      </c>
      <c r="H91" s="200">
        <v>7</v>
      </c>
      <c r="I91" s="201"/>
      <c r="J91" s="202">
        <f>ROUND(I91*H91,2)</f>
        <v>0</v>
      </c>
      <c r="K91" s="198" t="s">
        <v>19</v>
      </c>
      <c r="L91" s="44"/>
      <c r="M91" s="203" t="s">
        <v>19</v>
      </c>
      <c r="N91" s="204" t="s">
        <v>45</v>
      </c>
      <c r="O91" s="84"/>
      <c r="P91" s="205">
        <f>O91*H91</f>
        <v>0</v>
      </c>
      <c r="Q91" s="205">
        <v>0</v>
      </c>
      <c r="R91" s="205">
        <f>Q91*H91</f>
        <v>0</v>
      </c>
      <c r="S91" s="205">
        <v>0</v>
      </c>
      <c r="T91" s="206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07" t="s">
        <v>145</v>
      </c>
      <c r="AT91" s="207" t="s">
        <v>140</v>
      </c>
      <c r="AU91" s="207" t="s">
        <v>82</v>
      </c>
      <c r="AY91" s="17" t="s">
        <v>139</v>
      </c>
      <c r="BE91" s="208">
        <f>IF(N91="základní",J91,0)</f>
        <v>0</v>
      </c>
      <c r="BF91" s="208">
        <f>IF(N91="snížená",J91,0)</f>
        <v>0</v>
      </c>
      <c r="BG91" s="208">
        <f>IF(N91="zákl. přenesená",J91,0)</f>
        <v>0</v>
      </c>
      <c r="BH91" s="208">
        <f>IF(N91="sníž. přenesená",J91,0)</f>
        <v>0</v>
      </c>
      <c r="BI91" s="208">
        <f>IF(N91="nulová",J91,0)</f>
        <v>0</v>
      </c>
      <c r="BJ91" s="17" t="s">
        <v>82</v>
      </c>
      <c r="BK91" s="208">
        <f>ROUND(I91*H91,2)</f>
        <v>0</v>
      </c>
      <c r="BL91" s="17" t="s">
        <v>145</v>
      </c>
      <c r="BM91" s="207" t="s">
        <v>156</v>
      </c>
    </row>
    <row r="92" s="2" customFormat="1">
      <c r="A92" s="38"/>
      <c r="B92" s="39"/>
      <c r="C92" s="40"/>
      <c r="D92" s="209" t="s">
        <v>146</v>
      </c>
      <c r="E92" s="40"/>
      <c r="F92" s="210" t="s">
        <v>579</v>
      </c>
      <c r="G92" s="40"/>
      <c r="H92" s="40"/>
      <c r="I92" s="211"/>
      <c r="J92" s="40"/>
      <c r="K92" s="40"/>
      <c r="L92" s="44"/>
      <c r="M92" s="212"/>
      <c r="N92" s="213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146</v>
      </c>
      <c r="AU92" s="17" t="s">
        <v>82</v>
      </c>
    </row>
    <row r="93" s="2" customFormat="1" ht="16.5" customHeight="1">
      <c r="A93" s="38"/>
      <c r="B93" s="39"/>
      <c r="C93" s="196" t="s">
        <v>157</v>
      </c>
      <c r="D93" s="196" t="s">
        <v>140</v>
      </c>
      <c r="E93" s="197" t="s">
        <v>580</v>
      </c>
      <c r="F93" s="198" t="s">
        <v>581</v>
      </c>
      <c r="G93" s="199" t="s">
        <v>488</v>
      </c>
      <c r="H93" s="200">
        <v>7</v>
      </c>
      <c r="I93" s="201"/>
      <c r="J93" s="202">
        <f>ROUND(I93*H93,2)</f>
        <v>0</v>
      </c>
      <c r="K93" s="198" t="s">
        <v>19</v>
      </c>
      <c r="L93" s="44"/>
      <c r="M93" s="203" t="s">
        <v>19</v>
      </c>
      <c r="N93" s="204" t="s">
        <v>45</v>
      </c>
      <c r="O93" s="84"/>
      <c r="P93" s="205">
        <f>O93*H93</f>
        <v>0</v>
      </c>
      <c r="Q93" s="205">
        <v>0</v>
      </c>
      <c r="R93" s="205">
        <f>Q93*H93</f>
        <v>0</v>
      </c>
      <c r="S93" s="205">
        <v>0</v>
      </c>
      <c r="T93" s="206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07" t="s">
        <v>145</v>
      </c>
      <c r="AT93" s="207" t="s">
        <v>140</v>
      </c>
      <c r="AU93" s="207" t="s">
        <v>82</v>
      </c>
      <c r="AY93" s="17" t="s">
        <v>139</v>
      </c>
      <c r="BE93" s="208">
        <f>IF(N93="základní",J93,0)</f>
        <v>0</v>
      </c>
      <c r="BF93" s="208">
        <f>IF(N93="snížená",J93,0)</f>
        <v>0</v>
      </c>
      <c r="BG93" s="208">
        <f>IF(N93="zákl. přenesená",J93,0)</f>
        <v>0</v>
      </c>
      <c r="BH93" s="208">
        <f>IF(N93="sníž. přenesená",J93,0)</f>
        <v>0</v>
      </c>
      <c r="BI93" s="208">
        <f>IF(N93="nulová",J93,0)</f>
        <v>0</v>
      </c>
      <c r="BJ93" s="17" t="s">
        <v>82</v>
      </c>
      <c r="BK93" s="208">
        <f>ROUND(I93*H93,2)</f>
        <v>0</v>
      </c>
      <c r="BL93" s="17" t="s">
        <v>145</v>
      </c>
      <c r="BM93" s="207" t="s">
        <v>160</v>
      </c>
    </row>
    <row r="94" s="2" customFormat="1">
      <c r="A94" s="38"/>
      <c r="B94" s="39"/>
      <c r="C94" s="40"/>
      <c r="D94" s="209" t="s">
        <v>146</v>
      </c>
      <c r="E94" s="40"/>
      <c r="F94" s="210" t="s">
        <v>581</v>
      </c>
      <c r="G94" s="40"/>
      <c r="H94" s="40"/>
      <c r="I94" s="211"/>
      <c r="J94" s="40"/>
      <c r="K94" s="40"/>
      <c r="L94" s="44"/>
      <c r="M94" s="212"/>
      <c r="N94" s="213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146</v>
      </c>
      <c r="AU94" s="17" t="s">
        <v>82</v>
      </c>
    </row>
    <row r="95" s="2" customFormat="1" ht="16.5" customHeight="1">
      <c r="A95" s="38"/>
      <c r="B95" s="39"/>
      <c r="C95" s="196" t="s">
        <v>153</v>
      </c>
      <c r="D95" s="196" t="s">
        <v>140</v>
      </c>
      <c r="E95" s="197" t="s">
        <v>582</v>
      </c>
      <c r="F95" s="198" t="s">
        <v>583</v>
      </c>
      <c r="G95" s="199" t="s">
        <v>152</v>
      </c>
      <c r="H95" s="200">
        <v>210</v>
      </c>
      <c r="I95" s="201"/>
      <c r="J95" s="202">
        <f>ROUND(I95*H95,2)</f>
        <v>0</v>
      </c>
      <c r="K95" s="198" t="s">
        <v>19</v>
      </c>
      <c r="L95" s="44"/>
      <c r="M95" s="203" t="s">
        <v>19</v>
      </c>
      <c r="N95" s="204" t="s">
        <v>45</v>
      </c>
      <c r="O95" s="84"/>
      <c r="P95" s="205">
        <f>O95*H95</f>
        <v>0</v>
      </c>
      <c r="Q95" s="205">
        <v>0</v>
      </c>
      <c r="R95" s="205">
        <f>Q95*H95</f>
        <v>0</v>
      </c>
      <c r="S95" s="205">
        <v>0</v>
      </c>
      <c r="T95" s="206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07" t="s">
        <v>145</v>
      </c>
      <c r="AT95" s="207" t="s">
        <v>140</v>
      </c>
      <c r="AU95" s="207" t="s">
        <v>82</v>
      </c>
      <c r="AY95" s="17" t="s">
        <v>139</v>
      </c>
      <c r="BE95" s="208">
        <f>IF(N95="základní",J95,0)</f>
        <v>0</v>
      </c>
      <c r="BF95" s="208">
        <f>IF(N95="snížená",J95,0)</f>
        <v>0</v>
      </c>
      <c r="BG95" s="208">
        <f>IF(N95="zákl. přenesená",J95,0)</f>
        <v>0</v>
      </c>
      <c r="BH95" s="208">
        <f>IF(N95="sníž. přenesená",J95,0)</f>
        <v>0</v>
      </c>
      <c r="BI95" s="208">
        <f>IF(N95="nulová",J95,0)</f>
        <v>0</v>
      </c>
      <c r="BJ95" s="17" t="s">
        <v>82</v>
      </c>
      <c r="BK95" s="208">
        <f>ROUND(I95*H95,2)</f>
        <v>0</v>
      </c>
      <c r="BL95" s="17" t="s">
        <v>145</v>
      </c>
      <c r="BM95" s="207" t="s">
        <v>8</v>
      </c>
    </row>
    <row r="96" s="2" customFormat="1">
      <c r="A96" s="38"/>
      <c r="B96" s="39"/>
      <c r="C96" s="40"/>
      <c r="D96" s="209" t="s">
        <v>146</v>
      </c>
      <c r="E96" s="40"/>
      <c r="F96" s="210" t="s">
        <v>583</v>
      </c>
      <c r="G96" s="40"/>
      <c r="H96" s="40"/>
      <c r="I96" s="211"/>
      <c r="J96" s="40"/>
      <c r="K96" s="40"/>
      <c r="L96" s="44"/>
      <c r="M96" s="212"/>
      <c r="N96" s="213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146</v>
      </c>
      <c r="AU96" s="17" t="s">
        <v>82</v>
      </c>
    </row>
    <row r="97" s="2" customFormat="1" ht="16.5" customHeight="1">
      <c r="A97" s="38"/>
      <c r="B97" s="39"/>
      <c r="C97" s="196" t="s">
        <v>164</v>
      </c>
      <c r="D97" s="196" t="s">
        <v>140</v>
      </c>
      <c r="E97" s="197" t="s">
        <v>584</v>
      </c>
      <c r="F97" s="198" t="s">
        <v>585</v>
      </c>
      <c r="G97" s="199" t="s">
        <v>152</v>
      </c>
      <c r="H97" s="200">
        <v>14</v>
      </c>
      <c r="I97" s="201"/>
      <c r="J97" s="202">
        <f>ROUND(I97*H97,2)</f>
        <v>0</v>
      </c>
      <c r="K97" s="198" t="s">
        <v>19</v>
      </c>
      <c r="L97" s="44"/>
      <c r="M97" s="203" t="s">
        <v>19</v>
      </c>
      <c r="N97" s="204" t="s">
        <v>45</v>
      </c>
      <c r="O97" s="84"/>
      <c r="P97" s="205">
        <f>O97*H97</f>
        <v>0</v>
      </c>
      <c r="Q97" s="205">
        <v>0</v>
      </c>
      <c r="R97" s="205">
        <f>Q97*H97</f>
        <v>0</v>
      </c>
      <c r="S97" s="205">
        <v>0</v>
      </c>
      <c r="T97" s="206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07" t="s">
        <v>145</v>
      </c>
      <c r="AT97" s="207" t="s">
        <v>140</v>
      </c>
      <c r="AU97" s="207" t="s">
        <v>82</v>
      </c>
      <c r="AY97" s="17" t="s">
        <v>139</v>
      </c>
      <c r="BE97" s="208">
        <f>IF(N97="základní",J97,0)</f>
        <v>0</v>
      </c>
      <c r="BF97" s="208">
        <f>IF(N97="snížená",J97,0)</f>
        <v>0</v>
      </c>
      <c r="BG97" s="208">
        <f>IF(N97="zákl. přenesená",J97,0)</f>
        <v>0</v>
      </c>
      <c r="BH97" s="208">
        <f>IF(N97="sníž. přenesená",J97,0)</f>
        <v>0</v>
      </c>
      <c r="BI97" s="208">
        <f>IF(N97="nulová",J97,0)</f>
        <v>0</v>
      </c>
      <c r="BJ97" s="17" t="s">
        <v>82</v>
      </c>
      <c r="BK97" s="208">
        <f>ROUND(I97*H97,2)</f>
        <v>0</v>
      </c>
      <c r="BL97" s="17" t="s">
        <v>145</v>
      </c>
      <c r="BM97" s="207" t="s">
        <v>168</v>
      </c>
    </row>
    <row r="98" s="2" customFormat="1">
      <c r="A98" s="38"/>
      <c r="B98" s="39"/>
      <c r="C98" s="40"/>
      <c r="D98" s="209" t="s">
        <v>146</v>
      </c>
      <c r="E98" s="40"/>
      <c r="F98" s="210" t="s">
        <v>585</v>
      </c>
      <c r="G98" s="40"/>
      <c r="H98" s="40"/>
      <c r="I98" s="211"/>
      <c r="J98" s="40"/>
      <c r="K98" s="40"/>
      <c r="L98" s="44"/>
      <c r="M98" s="212"/>
      <c r="N98" s="213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146</v>
      </c>
      <c r="AU98" s="17" t="s">
        <v>82</v>
      </c>
    </row>
    <row r="99" s="2" customFormat="1" ht="16.5" customHeight="1">
      <c r="A99" s="38"/>
      <c r="B99" s="39"/>
      <c r="C99" s="196" t="s">
        <v>156</v>
      </c>
      <c r="D99" s="196" t="s">
        <v>140</v>
      </c>
      <c r="E99" s="197" t="s">
        <v>586</v>
      </c>
      <c r="F99" s="198" t="s">
        <v>587</v>
      </c>
      <c r="G99" s="199" t="s">
        <v>152</v>
      </c>
      <c r="H99" s="200">
        <v>70</v>
      </c>
      <c r="I99" s="201"/>
      <c r="J99" s="202">
        <f>ROUND(I99*H99,2)</f>
        <v>0</v>
      </c>
      <c r="K99" s="198" t="s">
        <v>19</v>
      </c>
      <c r="L99" s="44"/>
      <c r="M99" s="203" t="s">
        <v>19</v>
      </c>
      <c r="N99" s="204" t="s">
        <v>45</v>
      </c>
      <c r="O99" s="84"/>
      <c r="P99" s="205">
        <f>O99*H99</f>
        <v>0</v>
      </c>
      <c r="Q99" s="205">
        <v>0</v>
      </c>
      <c r="R99" s="205">
        <f>Q99*H99</f>
        <v>0</v>
      </c>
      <c r="S99" s="205">
        <v>0</v>
      </c>
      <c r="T99" s="206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07" t="s">
        <v>145</v>
      </c>
      <c r="AT99" s="207" t="s">
        <v>140</v>
      </c>
      <c r="AU99" s="207" t="s">
        <v>82</v>
      </c>
      <c r="AY99" s="17" t="s">
        <v>139</v>
      </c>
      <c r="BE99" s="208">
        <f>IF(N99="základní",J99,0)</f>
        <v>0</v>
      </c>
      <c r="BF99" s="208">
        <f>IF(N99="snížená",J99,0)</f>
        <v>0</v>
      </c>
      <c r="BG99" s="208">
        <f>IF(N99="zákl. přenesená",J99,0)</f>
        <v>0</v>
      </c>
      <c r="BH99" s="208">
        <f>IF(N99="sníž. přenesená",J99,0)</f>
        <v>0</v>
      </c>
      <c r="BI99" s="208">
        <f>IF(N99="nulová",J99,0)</f>
        <v>0</v>
      </c>
      <c r="BJ99" s="17" t="s">
        <v>82</v>
      </c>
      <c r="BK99" s="208">
        <f>ROUND(I99*H99,2)</f>
        <v>0</v>
      </c>
      <c r="BL99" s="17" t="s">
        <v>145</v>
      </c>
      <c r="BM99" s="207" t="s">
        <v>173</v>
      </c>
    </row>
    <row r="100" s="2" customFormat="1">
      <c r="A100" s="38"/>
      <c r="B100" s="39"/>
      <c r="C100" s="40"/>
      <c r="D100" s="209" t="s">
        <v>146</v>
      </c>
      <c r="E100" s="40"/>
      <c r="F100" s="210" t="s">
        <v>587</v>
      </c>
      <c r="G100" s="40"/>
      <c r="H100" s="40"/>
      <c r="I100" s="211"/>
      <c r="J100" s="40"/>
      <c r="K100" s="40"/>
      <c r="L100" s="44"/>
      <c r="M100" s="212"/>
      <c r="N100" s="213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146</v>
      </c>
      <c r="AU100" s="17" t="s">
        <v>82</v>
      </c>
    </row>
    <row r="101" s="2" customFormat="1" ht="16.5" customHeight="1">
      <c r="A101" s="38"/>
      <c r="B101" s="39"/>
      <c r="C101" s="196" t="s">
        <v>174</v>
      </c>
      <c r="D101" s="196" t="s">
        <v>140</v>
      </c>
      <c r="E101" s="197" t="s">
        <v>588</v>
      </c>
      <c r="F101" s="198" t="s">
        <v>589</v>
      </c>
      <c r="G101" s="199" t="s">
        <v>152</v>
      </c>
      <c r="H101" s="200">
        <v>215</v>
      </c>
      <c r="I101" s="201"/>
      <c r="J101" s="202">
        <f>ROUND(I101*H101,2)</f>
        <v>0</v>
      </c>
      <c r="K101" s="198" t="s">
        <v>19</v>
      </c>
      <c r="L101" s="44"/>
      <c r="M101" s="203" t="s">
        <v>19</v>
      </c>
      <c r="N101" s="204" t="s">
        <v>45</v>
      </c>
      <c r="O101" s="84"/>
      <c r="P101" s="205">
        <f>O101*H101</f>
        <v>0</v>
      </c>
      <c r="Q101" s="205">
        <v>0</v>
      </c>
      <c r="R101" s="205">
        <f>Q101*H101</f>
        <v>0</v>
      </c>
      <c r="S101" s="205">
        <v>0</v>
      </c>
      <c r="T101" s="206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07" t="s">
        <v>145</v>
      </c>
      <c r="AT101" s="207" t="s">
        <v>140</v>
      </c>
      <c r="AU101" s="207" t="s">
        <v>82</v>
      </c>
      <c r="AY101" s="17" t="s">
        <v>139</v>
      </c>
      <c r="BE101" s="208">
        <f>IF(N101="základní",J101,0)</f>
        <v>0</v>
      </c>
      <c r="BF101" s="208">
        <f>IF(N101="snížená",J101,0)</f>
        <v>0</v>
      </c>
      <c r="BG101" s="208">
        <f>IF(N101="zákl. přenesená",J101,0)</f>
        <v>0</v>
      </c>
      <c r="BH101" s="208">
        <f>IF(N101="sníž. přenesená",J101,0)</f>
        <v>0</v>
      </c>
      <c r="BI101" s="208">
        <f>IF(N101="nulová",J101,0)</f>
        <v>0</v>
      </c>
      <c r="BJ101" s="17" t="s">
        <v>82</v>
      </c>
      <c r="BK101" s="208">
        <f>ROUND(I101*H101,2)</f>
        <v>0</v>
      </c>
      <c r="BL101" s="17" t="s">
        <v>145</v>
      </c>
      <c r="BM101" s="207" t="s">
        <v>177</v>
      </c>
    </row>
    <row r="102" s="2" customFormat="1">
      <c r="A102" s="38"/>
      <c r="B102" s="39"/>
      <c r="C102" s="40"/>
      <c r="D102" s="209" t="s">
        <v>146</v>
      </c>
      <c r="E102" s="40"/>
      <c r="F102" s="210" t="s">
        <v>589</v>
      </c>
      <c r="G102" s="40"/>
      <c r="H102" s="40"/>
      <c r="I102" s="211"/>
      <c r="J102" s="40"/>
      <c r="K102" s="40"/>
      <c r="L102" s="44"/>
      <c r="M102" s="212"/>
      <c r="N102" s="213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146</v>
      </c>
      <c r="AU102" s="17" t="s">
        <v>82</v>
      </c>
    </row>
    <row r="103" s="2" customFormat="1" ht="16.5" customHeight="1">
      <c r="A103" s="38"/>
      <c r="B103" s="39"/>
      <c r="C103" s="196" t="s">
        <v>160</v>
      </c>
      <c r="D103" s="196" t="s">
        <v>140</v>
      </c>
      <c r="E103" s="197" t="s">
        <v>590</v>
      </c>
      <c r="F103" s="198" t="s">
        <v>591</v>
      </c>
      <c r="G103" s="199" t="s">
        <v>488</v>
      </c>
      <c r="H103" s="200">
        <v>14</v>
      </c>
      <c r="I103" s="201"/>
      <c r="J103" s="202">
        <f>ROUND(I103*H103,2)</f>
        <v>0</v>
      </c>
      <c r="K103" s="198" t="s">
        <v>19</v>
      </c>
      <c r="L103" s="44"/>
      <c r="M103" s="203" t="s">
        <v>19</v>
      </c>
      <c r="N103" s="204" t="s">
        <v>45</v>
      </c>
      <c r="O103" s="84"/>
      <c r="P103" s="205">
        <f>O103*H103</f>
        <v>0</v>
      </c>
      <c r="Q103" s="205">
        <v>0</v>
      </c>
      <c r="R103" s="205">
        <f>Q103*H103</f>
        <v>0</v>
      </c>
      <c r="S103" s="205">
        <v>0</v>
      </c>
      <c r="T103" s="206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07" t="s">
        <v>145</v>
      </c>
      <c r="AT103" s="207" t="s">
        <v>140</v>
      </c>
      <c r="AU103" s="207" t="s">
        <v>82</v>
      </c>
      <c r="AY103" s="17" t="s">
        <v>139</v>
      </c>
      <c r="BE103" s="208">
        <f>IF(N103="základní",J103,0)</f>
        <v>0</v>
      </c>
      <c r="BF103" s="208">
        <f>IF(N103="snížená",J103,0)</f>
        <v>0</v>
      </c>
      <c r="BG103" s="208">
        <f>IF(N103="zákl. přenesená",J103,0)</f>
        <v>0</v>
      </c>
      <c r="BH103" s="208">
        <f>IF(N103="sníž. přenesená",J103,0)</f>
        <v>0</v>
      </c>
      <c r="BI103" s="208">
        <f>IF(N103="nulová",J103,0)</f>
        <v>0</v>
      </c>
      <c r="BJ103" s="17" t="s">
        <v>82</v>
      </c>
      <c r="BK103" s="208">
        <f>ROUND(I103*H103,2)</f>
        <v>0</v>
      </c>
      <c r="BL103" s="17" t="s">
        <v>145</v>
      </c>
      <c r="BM103" s="207" t="s">
        <v>180</v>
      </c>
    </row>
    <row r="104" s="2" customFormat="1">
      <c r="A104" s="38"/>
      <c r="B104" s="39"/>
      <c r="C104" s="40"/>
      <c r="D104" s="209" t="s">
        <v>146</v>
      </c>
      <c r="E104" s="40"/>
      <c r="F104" s="210" t="s">
        <v>591</v>
      </c>
      <c r="G104" s="40"/>
      <c r="H104" s="40"/>
      <c r="I104" s="211"/>
      <c r="J104" s="40"/>
      <c r="K104" s="40"/>
      <c r="L104" s="44"/>
      <c r="M104" s="212"/>
      <c r="N104" s="213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146</v>
      </c>
      <c r="AU104" s="17" t="s">
        <v>82</v>
      </c>
    </row>
    <row r="105" s="2" customFormat="1" ht="16.5" customHeight="1">
      <c r="A105" s="38"/>
      <c r="B105" s="39"/>
      <c r="C105" s="196" t="s">
        <v>137</v>
      </c>
      <c r="D105" s="196" t="s">
        <v>140</v>
      </c>
      <c r="E105" s="197" t="s">
        <v>592</v>
      </c>
      <c r="F105" s="198" t="s">
        <v>593</v>
      </c>
      <c r="G105" s="199" t="s">
        <v>594</v>
      </c>
      <c r="H105" s="200">
        <v>0.25</v>
      </c>
      <c r="I105" s="201"/>
      <c r="J105" s="202">
        <f>ROUND(I105*H105,2)</f>
        <v>0</v>
      </c>
      <c r="K105" s="198" t="s">
        <v>19</v>
      </c>
      <c r="L105" s="44"/>
      <c r="M105" s="203" t="s">
        <v>19</v>
      </c>
      <c r="N105" s="204" t="s">
        <v>45</v>
      </c>
      <c r="O105" s="84"/>
      <c r="P105" s="205">
        <f>O105*H105</f>
        <v>0</v>
      </c>
      <c r="Q105" s="205">
        <v>0</v>
      </c>
      <c r="R105" s="205">
        <f>Q105*H105</f>
        <v>0</v>
      </c>
      <c r="S105" s="205">
        <v>0</v>
      </c>
      <c r="T105" s="206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07" t="s">
        <v>145</v>
      </c>
      <c r="AT105" s="207" t="s">
        <v>140</v>
      </c>
      <c r="AU105" s="207" t="s">
        <v>82</v>
      </c>
      <c r="AY105" s="17" t="s">
        <v>139</v>
      </c>
      <c r="BE105" s="208">
        <f>IF(N105="základní",J105,0)</f>
        <v>0</v>
      </c>
      <c r="BF105" s="208">
        <f>IF(N105="snížená",J105,0)</f>
        <v>0</v>
      </c>
      <c r="BG105" s="208">
        <f>IF(N105="zákl. přenesená",J105,0)</f>
        <v>0</v>
      </c>
      <c r="BH105" s="208">
        <f>IF(N105="sníž. přenesená",J105,0)</f>
        <v>0</v>
      </c>
      <c r="BI105" s="208">
        <f>IF(N105="nulová",J105,0)</f>
        <v>0</v>
      </c>
      <c r="BJ105" s="17" t="s">
        <v>82</v>
      </c>
      <c r="BK105" s="208">
        <f>ROUND(I105*H105,2)</f>
        <v>0</v>
      </c>
      <c r="BL105" s="17" t="s">
        <v>145</v>
      </c>
      <c r="BM105" s="207" t="s">
        <v>183</v>
      </c>
    </row>
    <row r="106" s="2" customFormat="1">
      <c r="A106" s="38"/>
      <c r="B106" s="39"/>
      <c r="C106" s="40"/>
      <c r="D106" s="209" t="s">
        <v>146</v>
      </c>
      <c r="E106" s="40"/>
      <c r="F106" s="210" t="s">
        <v>593</v>
      </c>
      <c r="G106" s="40"/>
      <c r="H106" s="40"/>
      <c r="I106" s="211"/>
      <c r="J106" s="40"/>
      <c r="K106" s="40"/>
      <c r="L106" s="44"/>
      <c r="M106" s="212"/>
      <c r="N106" s="213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146</v>
      </c>
      <c r="AU106" s="17" t="s">
        <v>82</v>
      </c>
    </row>
    <row r="107" s="2" customFormat="1" ht="16.5" customHeight="1">
      <c r="A107" s="38"/>
      <c r="B107" s="39"/>
      <c r="C107" s="196" t="s">
        <v>8</v>
      </c>
      <c r="D107" s="196" t="s">
        <v>140</v>
      </c>
      <c r="E107" s="197" t="s">
        <v>595</v>
      </c>
      <c r="F107" s="198" t="s">
        <v>596</v>
      </c>
      <c r="G107" s="199" t="s">
        <v>152</v>
      </c>
      <c r="H107" s="200">
        <v>210</v>
      </c>
      <c r="I107" s="201"/>
      <c r="J107" s="202">
        <f>ROUND(I107*H107,2)</f>
        <v>0</v>
      </c>
      <c r="K107" s="198" t="s">
        <v>19</v>
      </c>
      <c r="L107" s="44"/>
      <c r="M107" s="203" t="s">
        <v>19</v>
      </c>
      <c r="N107" s="204" t="s">
        <v>45</v>
      </c>
      <c r="O107" s="84"/>
      <c r="P107" s="205">
        <f>O107*H107</f>
        <v>0</v>
      </c>
      <c r="Q107" s="205">
        <v>0</v>
      </c>
      <c r="R107" s="205">
        <f>Q107*H107</f>
        <v>0</v>
      </c>
      <c r="S107" s="205">
        <v>0</v>
      </c>
      <c r="T107" s="206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07" t="s">
        <v>145</v>
      </c>
      <c r="AT107" s="207" t="s">
        <v>140</v>
      </c>
      <c r="AU107" s="207" t="s">
        <v>82</v>
      </c>
      <c r="AY107" s="17" t="s">
        <v>139</v>
      </c>
      <c r="BE107" s="208">
        <f>IF(N107="základní",J107,0)</f>
        <v>0</v>
      </c>
      <c r="BF107" s="208">
        <f>IF(N107="snížená",J107,0)</f>
        <v>0</v>
      </c>
      <c r="BG107" s="208">
        <f>IF(N107="zákl. přenesená",J107,0)</f>
        <v>0</v>
      </c>
      <c r="BH107" s="208">
        <f>IF(N107="sníž. přenesená",J107,0)</f>
        <v>0</v>
      </c>
      <c r="BI107" s="208">
        <f>IF(N107="nulová",J107,0)</f>
        <v>0</v>
      </c>
      <c r="BJ107" s="17" t="s">
        <v>82</v>
      </c>
      <c r="BK107" s="208">
        <f>ROUND(I107*H107,2)</f>
        <v>0</v>
      </c>
      <c r="BL107" s="17" t="s">
        <v>145</v>
      </c>
      <c r="BM107" s="207" t="s">
        <v>186</v>
      </c>
    </row>
    <row r="108" s="2" customFormat="1">
      <c r="A108" s="38"/>
      <c r="B108" s="39"/>
      <c r="C108" s="40"/>
      <c r="D108" s="209" t="s">
        <v>146</v>
      </c>
      <c r="E108" s="40"/>
      <c r="F108" s="210" t="s">
        <v>596</v>
      </c>
      <c r="G108" s="40"/>
      <c r="H108" s="40"/>
      <c r="I108" s="211"/>
      <c r="J108" s="40"/>
      <c r="K108" s="40"/>
      <c r="L108" s="44"/>
      <c r="M108" s="212"/>
      <c r="N108" s="213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146</v>
      </c>
      <c r="AU108" s="17" t="s">
        <v>82</v>
      </c>
    </row>
    <row r="109" s="2" customFormat="1" ht="16.5" customHeight="1">
      <c r="A109" s="38"/>
      <c r="B109" s="39"/>
      <c r="C109" s="196" t="s">
        <v>169</v>
      </c>
      <c r="D109" s="196" t="s">
        <v>140</v>
      </c>
      <c r="E109" s="197" t="s">
        <v>597</v>
      </c>
      <c r="F109" s="198" t="s">
        <v>598</v>
      </c>
      <c r="G109" s="199" t="s">
        <v>152</v>
      </c>
      <c r="H109" s="200">
        <v>210</v>
      </c>
      <c r="I109" s="201"/>
      <c r="J109" s="202">
        <f>ROUND(I109*H109,2)</f>
        <v>0</v>
      </c>
      <c r="K109" s="198" t="s">
        <v>19</v>
      </c>
      <c r="L109" s="44"/>
      <c r="M109" s="203" t="s">
        <v>19</v>
      </c>
      <c r="N109" s="204" t="s">
        <v>45</v>
      </c>
      <c r="O109" s="84"/>
      <c r="P109" s="205">
        <f>O109*H109</f>
        <v>0</v>
      </c>
      <c r="Q109" s="205">
        <v>0</v>
      </c>
      <c r="R109" s="205">
        <f>Q109*H109</f>
        <v>0</v>
      </c>
      <c r="S109" s="205">
        <v>0</v>
      </c>
      <c r="T109" s="206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07" t="s">
        <v>145</v>
      </c>
      <c r="AT109" s="207" t="s">
        <v>140</v>
      </c>
      <c r="AU109" s="207" t="s">
        <v>82</v>
      </c>
      <c r="AY109" s="17" t="s">
        <v>139</v>
      </c>
      <c r="BE109" s="208">
        <f>IF(N109="základní",J109,0)</f>
        <v>0</v>
      </c>
      <c r="BF109" s="208">
        <f>IF(N109="snížená",J109,0)</f>
        <v>0</v>
      </c>
      <c r="BG109" s="208">
        <f>IF(N109="zákl. přenesená",J109,0)</f>
        <v>0</v>
      </c>
      <c r="BH109" s="208">
        <f>IF(N109="sníž. přenesená",J109,0)</f>
        <v>0</v>
      </c>
      <c r="BI109" s="208">
        <f>IF(N109="nulová",J109,0)</f>
        <v>0</v>
      </c>
      <c r="BJ109" s="17" t="s">
        <v>82</v>
      </c>
      <c r="BK109" s="208">
        <f>ROUND(I109*H109,2)</f>
        <v>0</v>
      </c>
      <c r="BL109" s="17" t="s">
        <v>145</v>
      </c>
      <c r="BM109" s="207" t="s">
        <v>189</v>
      </c>
    </row>
    <row r="110" s="2" customFormat="1">
      <c r="A110" s="38"/>
      <c r="B110" s="39"/>
      <c r="C110" s="40"/>
      <c r="D110" s="209" t="s">
        <v>146</v>
      </c>
      <c r="E110" s="40"/>
      <c r="F110" s="210" t="s">
        <v>598</v>
      </c>
      <c r="G110" s="40"/>
      <c r="H110" s="40"/>
      <c r="I110" s="211"/>
      <c r="J110" s="40"/>
      <c r="K110" s="40"/>
      <c r="L110" s="44"/>
      <c r="M110" s="212"/>
      <c r="N110" s="213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146</v>
      </c>
      <c r="AU110" s="17" t="s">
        <v>82</v>
      </c>
    </row>
    <row r="111" s="2" customFormat="1" ht="16.5" customHeight="1">
      <c r="A111" s="38"/>
      <c r="B111" s="39"/>
      <c r="C111" s="196" t="s">
        <v>168</v>
      </c>
      <c r="D111" s="196" t="s">
        <v>140</v>
      </c>
      <c r="E111" s="197" t="s">
        <v>599</v>
      </c>
      <c r="F111" s="198" t="s">
        <v>600</v>
      </c>
      <c r="G111" s="199" t="s">
        <v>152</v>
      </c>
      <c r="H111" s="200">
        <v>210</v>
      </c>
      <c r="I111" s="201"/>
      <c r="J111" s="202">
        <f>ROUND(I111*H111,2)</f>
        <v>0</v>
      </c>
      <c r="K111" s="198" t="s">
        <v>19</v>
      </c>
      <c r="L111" s="44"/>
      <c r="M111" s="203" t="s">
        <v>19</v>
      </c>
      <c r="N111" s="204" t="s">
        <v>45</v>
      </c>
      <c r="O111" s="84"/>
      <c r="P111" s="205">
        <f>O111*H111</f>
        <v>0</v>
      </c>
      <c r="Q111" s="205">
        <v>0</v>
      </c>
      <c r="R111" s="205">
        <f>Q111*H111</f>
        <v>0</v>
      </c>
      <c r="S111" s="205">
        <v>0</v>
      </c>
      <c r="T111" s="206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07" t="s">
        <v>145</v>
      </c>
      <c r="AT111" s="207" t="s">
        <v>140</v>
      </c>
      <c r="AU111" s="207" t="s">
        <v>82</v>
      </c>
      <c r="AY111" s="17" t="s">
        <v>139</v>
      </c>
      <c r="BE111" s="208">
        <f>IF(N111="základní",J111,0)</f>
        <v>0</v>
      </c>
      <c r="BF111" s="208">
        <f>IF(N111="snížená",J111,0)</f>
        <v>0</v>
      </c>
      <c r="BG111" s="208">
        <f>IF(N111="zákl. přenesená",J111,0)</f>
        <v>0</v>
      </c>
      <c r="BH111" s="208">
        <f>IF(N111="sníž. přenesená",J111,0)</f>
        <v>0</v>
      </c>
      <c r="BI111" s="208">
        <f>IF(N111="nulová",J111,0)</f>
        <v>0</v>
      </c>
      <c r="BJ111" s="17" t="s">
        <v>82</v>
      </c>
      <c r="BK111" s="208">
        <f>ROUND(I111*H111,2)</f>
        <v>0</v>
      </c>
      <c r="BL111" s="17" t="s">
        <v>145</v>
      </c>
      <c r="BM111" s="207" t="s">
        <v>192</v>
      </c>
    </row>
    <row r="112" s="2" customFormat="1">
      <c r="A112" s="38"/>
      <c r="B112" s="39"/>
      <c r="C112" s="40"/>
      <c r="D112" s="209" t="s">
        <v>146</v>
      </c>
      <c r="E112" s="40"/>
      <c r="F112" s="210" t="s">
        <v>600</v>
      </c>
      <c r="G112" s="40"/>
      <c r="H112" s="40"/>
      <c r="I112" s="211"/>
      <c r="J112" s="40"/>
      <c r="K112" s="40"/>
      <c r="L112" s="44"/>
      <c r="M112" s="212"/>
      <c r="N112" s="213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146</v>
      </c>
      <c r="AU112" s="17" t="s">
        <v>82</v>
      </c>
    </row>
    <row r="113" s="2" customFormat="1" ht="16.5" customHeight="1">
      <c r="A113" s="38"/>
      <c r="B113" s="39"/>
      <c r="C113" s="196" t="s">
        <v>193</v>
      </c>
      <c r="D113" s="196" t="s">
        <v>140</v>
      </c>
      <c r="E113" s="197" t="s">
        <v>601</v>
      </c>
      <c r="F113" s="198" t="s">
        <v>602</v>
      </c>
      <c r="G113" s="199" t="s">
        <v>152</v>
      </c>
      <c r="H113" s="200">
        <v>210</v>
      </c>
      <c r="I113" s="201"/>
      <c r="J113" s="202">
        <f>ROUND(I113*H113,2)</f>
        <v>0</v>
      </c>
      <c r="K113" s="198" t="s">
        <v>19</v>
      </c>
      <c r="L113" s="44"/>
      <c r="M113" s="203" t="s">
        <v>19</v>
      </c>
      <c r="N113" s="204" t="s">
        <v>45</v>
      </c>
      <c r="O113" s="84"/>
      <c r="P113" s="205">
        <f>O113*H113</f>
        <v>0</v>
      </c>
      <c r="Q113" s="205">
        <v>0</v>
      </c>
      <c r="R113" s="205">
        <f>Q113*H113</f>
        <v>0</v>
      </c>
      <c r="S113" s="205">
        <v>0</v>
      </c>
      <c r="T113" s="206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07" t="s">
        <v>145</v>
      </c>
      <c r="AT113" s="207" t="s">
        <v>140</v>
      </c>
      <c r="AU113" s="207" t="s">
        <v>82</v>
      </c>
      <c r="AY113" s="17" t="s">
        <v>139</v>
      </c>
      <c r="BE113" s="208">
        <f>IF(N113="základní",J113,0)</f>
        <v>0</v>
      </c>
      <c r="BF113" s="208">
        <f>IF(N113="snížená",J113,0)</f>
        <v>0</v>
      </c>
      <c r="BG113" s="208">
        <f>IF(N113="zákl. přenesená",J113,0)</f>
        <v>0</v>
      </c>
      <c r="BH113" s="208">
        <f>IF(N113="sníž. přenesená",J113,0)</f>
        <v>0</v>
      </c>
      <c r="BI113" s="208">
        <f>IF(N113="nulová",J113,0)</f>
        <v>0</v>
      </c>
      <c r="BJ113" s="17" t="s">
        <v>82</v>
      </c>
      <c r="BK113" s="208">
        <f>ROUND(I113*H113,2)</f>
        <v>0</v>
      </c>
      <c r="BL113" s="17" t="s">
        <v>145</v>
      </c>
      <c r="BM113" s="207" t="s">
        <v>196</v>
      </c>
    </row>
    <row r="114" s="2" customFormat="1">
      <c r="A114" s="38"/>
      <c r="B114" s="39"/>
      <c r="C114" s="40"/>
      <c r="D114" s="209" t="s">
        <v>146</v>
      </c>
      <c r="E114" s="40"/>
      <c r="F114" s="210" t="s">
        <v>602</v>
      </c>
      <c r="G114" s="40"/>
      <c r="H114" s="40"/>
      <c r="I114" s="211"/>
      <c r="J114" s="40"/>
      <c r="K114" s="40"/>
      <c r="L114" s="44"/>
      <c r="M114" s="212"/>
      <c r="N114" s="213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146</v>
      </c>
      <c r="AU114" s="17" t="s">
        <v>82</v>
      </c>
    </row>
    <row r="115" s="2" customFormat="1" ht="16.5" customHeight="1">
      <c r="A115" s="38"/>
      <c r="B115" s="39"/>
      <c r="C115" s="196" t="s">
        <v>173</v>
      </c>
      <c r="D115" s="196" t="s">
        <v>140</v>
      </c>
      <c r="E115" s="197" t="s">
        <v>603</v>
      </c>
      <c r="F115" s="198" t="s">
        <v>604</v>
      </c>
      <c r="G115" s="199" t="s">
        <v>488</v>
      </c>
      <c r="H115" s="200">
        <v>7</v>
      </c>
      <c r="I115" s="201"/>
      <c r="J115" s="202">
        <f>ROUND(I115*H115,2)</f>
        <v>0</v>
      </c>
      <c r="K115" s="198" t="s">
        <v>19</v>
      </c>
      <c r="L115" s="44"/>
      <c r="M115" s="203" t="s">
        <v>19</v>
      </c>
      <c r="N115" s="204" t="s">
        <v>45</v>
      </c>
      <c r="O115" s="84"/>
      <c r="P115" s="205">
        <f>O115*H115</f>
        <v>0</v>
      </c>
      <c r="Q115" s="205">
        <v>0</v>
      </c>
      <c r="R115" s="205">
        <f>Q115*H115</f>
        <v>0</v>
      </c>
      <c r="S115" s="205">
        <v>0</v>
      </c>
      <c r="T115" s="206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07" t="s">
        <v>145</v>
      </c>
      <c r="AT115" s="207" t="s">
        <v>140</v>
      </c>
      <c r="AU115" s="207" t="s">
        <v>82</v>
      </c>
      <c r="AY115" s="17" t="s">
        <v>139</v>
      </c>
      <c r="BE115" s="208">
        <f>IF(N115="základní",J115,0)</f>
        <v>0</v>
      </c>
      <c r="BF115" s="208">
        <f>IF(N115="snížená",J115,0)</f>
        <v>0</v>
      </c>
      <c r="BG115" s="208">
        <f>IF(N115="zákl. přenesená",J115,0)</f>
        <v>0</v>
      </c>
      <c r="BH115" s="208">
        <f>IF(N115="sníž. přenesená",J115,0)</f>
        <v>0</v>
      </c>
      <c r="BI115" s="208">
        <f>IF(N115="nulová",J115,0)</f>
        <v>0</v>
      </c>
      <c r="BJ115" s="17" t="s">
        <v>82</v>
      </c>
      <c r="BK115" s="208">
        <f>ROUND(I115*H115,2)</f>
        <v>0</v>
      </c>
      <c r="BL115" s="17" t="s">
        <v>145</v>
      </c>
      <c r="BM115" s="207" t="s">
        <v>199</v>
      </c>
    </row>
    <row r="116" s="2" customFormat="1">
      <c r="A116" s="38"/>
      <c r="B116" s="39"/>
      <c r="C116" s="40"/>
      <c r="D116" s="209" t="s">
        <v>146</v>
      </c>
      <c r="E116" s="40"/>
      <c r="F116" s="210" t="s">
        <v>604</v>
      </c>
      <c r="G116" s="40"/>
      <c r="H116" s="40"/>
      <c r="I116" s="211"/>
      <c r="J116" s="40"/>
      <c r="K116" s="40"/>
      <c r="L116" s="44"/>
      <c r="M116" s="212"/>
      <c r="N116" s="213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146</v>
      </c>
      <c r="AU116" s="17" t="s">
        <v>82</v>
      </c>
    </row>
    <row r="117" s="11" customFormat="1" ht="25.92" customHeight="1">
      <c r="A117" s="11"/>
      <c r="B117" s="182"/>
      <c r="C117" s="183"/>
      <c r="D117" s="184" t="s">
        <v>73</v>
      </c>
      <c r="E117" s="185" t="s">
        <v>605</v>
      </c>
      <c r="F117" s="185" t="s">
        <v>606</v>
      </c>
      <c r="G117" s="183"/>
      <c r="H117" s="183"/>
      <c r="I117" s="186"/>
      <c r="J117" s="187">
        <f>BK117</f>
        <v>0</v>
      </c>
      <c r="K117" s="183"/>
      <c r="L117" s="188"/>
      <c r="M117" s="189"/>
      <c r="N117" s="190"/>
      <c r="O117" s="190"/>
      <c r="P117" s="191">
        <f>SUM(P118:P145)</f>
        <v>0</v>
      </c>
      <c r="Q117" s="190"/>
      <c r="R117" s="191">
        <f>SUM(R118:R145)</f>
        <v>0</v>
      </c>
      <c r="S117" s="190"/>
      <c r="T117" s="192">
        <f>SUM(T118:T145)</f>
        <v>0</v>
      </c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R117" s="193" t="s">
        <v>82</v>
      </c>
      <c r="AT117" s="194" t="s">
        <v>73</v>
      </c>
      <c r="AU117" s="194" t="s">
        <v>74</v>
      </c>
      <c r="AY117" s="193" t="s">
        <v>139</v>
      </c>
      <c r="BK117" s="195">
        <f>SUM(BK118:BK145)</f>
        <v>0</v>
      </c>
    </row>
    <row r="118" s="2" customFormat="1" ht="16.5" customHeight="1">
      <c r="A118" s="38"/>
      <c r="B118" s="39"/>
      <c r="C118" s="196" t="s">
        <v>201</v>
      </c>
      <c r="D118" s="196" t="s">
        <v>140</v>
      </c>
      <c r="E118" s="197" t="s">
        <v>607</v>
      </c>
      <c r="F118" s="198" t="s">
        <v>573</v>
      </c>
      <c r="G118" s="199" t="s">
        <v>152</v>
      </c>
      <c r="H118" s="200">
        <v>210</v>
      </c>
      <c r="I118" s="201"/>
      <c r="J118" s="202">
        <f>ROUND(I118*H118,2)</f>
        <v>0</v>
      </c>
      <c r="K118" s="198" t="s">
        <v>19</v>
      </c>
      <c r="L118" s="44"/>
      <c r="M118" s="203" t="s">
        <v>19</v>
      </c>
      <c r="N118" s="204" t="s">
        <v>45</v>
      </c>
      <c r="O118" s="84"/>
      <c r="P118" s="205">
        <f>O118*H118</f>
        <v>0</v>
      </c>
      <c r="Q118" s="205">
        <v>0</v>
      </c>
      <c r="R118" s="205">
        <f>Q118*H118</f>
        <v>0</v>
      </c>
      <c r="S118" s="205">
        <v>0</v>
      </c>
      <c r="T118" s="206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07" t="s">
        <v>145</v>
      </c>
      <c r="AT118" s="207" t="s">
        <v>140</v>
      </c>
      <c r="AU118" s="207" t="s">
        <v>82</v>
      </c>
      <c r="AY118" s="17" t="s">
        <v>139</v>
      </c>
      <c r="BE118" s="208">
        <f>IF(N118="základní",J118,0)</f>
        <v>0</v>
      </c>
      <c r="BF118" s="208">
        <f>IF(N118="snížená",J118,0)</f>
        <v>0</v>
      </c>
      <c r="BG118" s="208">
        <f>IF(N118="zákl. přenesená",J118,0)</f>
        <v>0</v>
      </c>
      <c r="BH118" s="208">
        <f>IF(N118="sníž. přenesená",J118,0)</f>
        <v>0</v>
      </c>
      <c r="BI118" s="208">
        <f>IF(N118="nulová",J118,0)</f>
        <v>0</v>
      </c>
      <c r="BJ118" s="17" t="s">
        <v>82</v>
      </c>
      <c r="BK118" s="208">
        <f>ROUND(I118*H118,2)</f>
        <v>0</v>
      </c>
      <c r="BL118" s="17" t="s">
        <v>145</v>
      </c>
      <c r="BM118" s="207" t="s">
        <v>204</v>
      </c>
    </row>
    <row r="119" s="2" customFormat="1">
      <c r="A119" s="38"/>
      <c r="B119" s="39"/>
      <c r="C119" s="40"/>
      <c r="D119" s="209" t="s">
        <v>146</v>
      </c>
      <c r="E119" s="40"/>
      <c r="F119" s="210" t="s">
        <v>573</v>
      </c>
      <c r="G119" s="40"/>
      <c r="H119" s="40"/>
      <c r="I119" s="211"/>
      <c r="J119" s="40"/>
      <c r="K119" s="40"/>
      <c r="L119" s="44"/>
      <c r="M119" s="212"/>
      <c r="N119" s="213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146</v>
      </c>
      <c r="AU119" s="17" t="s">
        <v>82</v>
      </c>
    </row>
    <row r="120" s="2" customFormat="1" ht="16.5" customHeight="1">
      <c r="A120" s="38"/>
      <c r="B120" s="39"/>
      <c r="C120" s="196" t="s">
        <v>177</v>
      </c>
      <c r="D120" s="196" t="s">
        <v>140</v>
      </c>
      <c r="E120" s="197" t="s">
        <v>608</v>
      </c>
      <c r="F120" s="198" t="s">
        <v>609</v>
      </c>
      <c r="G120" s="199" t="s">
        <v>488</v>
      </c>
      <c r="H120" s="200">
        <v>7</v>
      </c>
      <c r="I120" s="201"/>
      <c r="J120" s="202">
        <f>ROUND(I120*H120,2)</f>
        <v>0</v>
      </c>
      <c r="K120" s="198" t="s">
        <v>19</v>
      </c>
      <c r="L120" s="44"/>
      <c r="M120" s="203" t="s">
        <v>19</v>
      </c>
      <c r="N120" s="204" t="s">
        <v>45</v>
      </c>
      <c r="O120" s="84"/>
      <c r="P120" s="205">
        <f>O120*H120</f>
        <v>0</v>
      </c>
      <c r="Q120" s="205">
        <v>0</v>
      </c>
      <c r="R120" s="205">
        <f>Q120*H120</f>
        <v>0</v>
      </c>
      <c r="S120" s="205">
        <v>0</v>
      </c>
      <c r="T120" s="206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07" t="s">
        <v>145</v>
      </c>
      <c r="AT120" s="207" t="s">
        <v>140</v>
      </c>
      <c r="AU120" s="207" t="s">
        <v>82</v>
      </c>
      <c r="AY120" s="17" t="s">
        <v>139</v>
      </c>
      <c r="BE120" s="208">
        <f>IF(N120="základní",J120,0)</f>
        <v>0</v>
      </c>
      <c r="BF120" s="208">
        <f>IF(N120="snížená",J120,0)</f>
        <v>0</v>
      </c>
      <c r="BG120" s="208">
        <f>IF(N120="zákl. přenesená",J120,0)</f>
        <v>0</v>
      </c>
      <c r="BH120" s="208">
        <f>IF(N120="sníž. přenesená",J120,0)</f>
        <v>0</v>
      </c>
      <c r="BI120" s="208">
        <f>IF(N120="nulová",J120,0)</f>
        <v>0</v>
      </c>
      <c r="BJ120" s="17" t="s">
        <v>82</v>
      </c>
      <c r="BK120" s="208">
        <f>ROUND(I120*H120,2)</f>
        <v>0</v>
      </c>
      <c r="BL120" s="17" t="s">
        <v>145</v>
      </c>
      <c r="BM120" s="207" t="s">
        <v>207</v>
      </c>
    </row>
    <row r="121" s="2" customFormat="1">
      <c r="A121" s="38"/>
      <c r="B121" s="39"/>
      <c r="C121" s="40"/>
      <c r="D121" s="209" t="s">
        <v>146</v>
      </c>
      <c r="E121" s="40"/>
      <c r="F121" s="210" t="s">
        <v>609</v>
      </c>
      <c r="G121" s="40"/>
      <c r="H121" s="40"/>
      <c r="I121" s="211"/>
      <c r="J121" s="40"/>
      <c r="K121" s="40"/>
      <c r="L121" s="44"/>
      <c r="M121" s="212"/>
      <c r="N121" s="213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146</v>
      </c>
      <c r="AU121" s="17" t="s">
        <v>82</v>
      </c>
    </row>
    <row r="122" s="2" customFormat="1" ht="16.5" customHeight="1">
      <c r="A122" s="38"/>
      <c r="B122" s="39"/>
      <c r="C122" s="196" t="s">
        <v>208</v>
      </c>
      <c r="D122" s="196" t="s">
        <v>140</v>
      </c>
      <c r="E122" s="197" t="s">
        <v>610</v>
      </c>
      <c r="F122" s="198" t="s">
        <v>611</v>
      </c>
      <c r="G122" s="199" t="s">
        <v>488</v>
      </c>
      <c r="H122" s="200">
        <v>7</v>
      </c>
      <c r="I122" s="201"/>
      <c r="J122" s="202">
        <f>ROUND(I122*H122,2)</f>
        <v>0</v>
      </c>
      <c r="K122" s="198" t="s">
        <v>19</v>
      </c>
      <c r="L122" s="44"/>
      <c r="M122" s="203" t="s">
        <v>19</v>
      </c>
      <c r="N122" s="204" t="s">
        <v>45</v>
      </c>
      <c r="O122" s="84"/>
      <c r="P122" s="205">
        <f>O122*H122</f>
        <v>0</v>
      </c>
      <c r="Q122" s="205">
        <v>0</v>
      </c>
      <c r="R122" s="205">
        <f>Q122*H122</f>
        <v>0</v>
      </c>
      <c r="S122" s="205">
        <v>0</v>
      </c>
      <c r="T122" s="206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07" t="s">
        <v>145</v>
      </c>
      <c r="AT122" s="207" t="s">
        <v>140</v>
      </c>
      <c r="AU122" s="207" t="s">
        <v>82</v>
      </c>
      <c r="AY122" s="17" t="s">
        <v>139</v>
      </c>
      <c r="BE122" s="208">
        <f>IF(N122="základní",J122,0)</f>
        <v>0</v>
      </c>
      <c r="BF122" s="208">
        <f>IF(N122="snížená",J122,0)</f>
        <v>0</v>
      </c>
      <c r="BG122" s="208">
        <f>IF(N122="zákl. přenesená",J122,0)</f>
        <v>0</v>
      </c>
      <c r="BH122" s="208">
        <f>IF(N122="sníž. přenesená",J122,0)</f>
        <v>0</v>
      </c>
      <c r="BI122" s="208">
        <f>IF(N122="nulová",J122,0)</f>
        <v>0</v>
      </c>
      <c r="BJ122" s="17" t="s">
        <v>82</v>
      </c>
      <c r="BK122" s="208">
        <f>ROUND(I122*H122,2)</f>
        <v>0</v>
      </c>
      <c r="BL122" s="17" t="s">
        <v>145</v>
      </c>
      <c r="BM122" s="207" t="s">
        <v>211</v>
      </c>
    </row>
    <row r="123" s="2" customFormat="1">
      <c r="A123" s="38"/>
      <c r="B123" s="39"/>
      <c r="C123" s="40"/>
      <c r="D123" s="209" t="s">
        <v>146</v>
      </c>
      <c r="E123" s="40"/>
      <c r="F123" s="210" t="s">
        <v>611</v>
      </c>
      <c r="G123" s="40"/>
      <c r="H123" s="40"/>
      <c r="I123" s="211"/>
      <c r="J123" s="40"/>
      <c r="K123" s="40"/>
      <c r="L123" s="44"/>
      <c r="M123" s="212"/>
      <c r="N123" s="213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146</v>
      </c>
      <c r="AU123" s="17" t="s">
        <v>82</v>
      </c>
    </row>
    <row r="124" s="2" customFormat="1" ht="16.5" customHeight="1">
      <c r="A124" s="38"/>
      <c r="B124" s="39"/>
      <c r="C124" s="196" t="s">
        <v>180</v>
      </c>
      <c r="D124" s="196" t="s">
        <v>140</v>
      </c>
      <c r="E124" s="197" t="s">
        <v>612</v>
      </c>
      <c r="F124" s="198" t="s">
        <v>579</v>
      </c>
      <c r="G124" s="199" t="s">
        <v>488</v>
      </c>
      <c r="H124" s="200">
        <v>7</v>
      </c>
      <c r="I124" s="201"/>
      <c r="J124" s="202">
        <f>ROUND(I124*H124,2)</f>
        <v>0</v>
      </c>
      <c r="K124" s="198" t="s">
        <v>19</v>
      </c>
      <c r="L124" s="44"/>
      <c r="M124" s="203" t="s">
        <v>19</v>
      </c>
      <c r="N124" s="204" t="s">
        <v>45</v>
      </c>
      <c r="O124" s="84"/>
      <c r="P124" s="205">
        <f>O124*H124</f>
        <v>0</v>
      </c>
      <c r="Q124" s="205">
        <v>0</v>
      </c>
      <c r="R124" s="205">
        <f>Q124*H124</f>
        <v>0</v>
      </c>
      <c r="S124" s="205">
        <v>0</v>
      </c>
      <c r="T124" s="206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07" t="s">
        <v>145</v>
      </c>
      <c r="AT124" s="207" t="s">
        <v>140</v>
      </c>
      <c r="AU124" s="207" t="s">
        <v>82</v>
      </c>
      <c r="AY124" s="17" t="s">
        <v>139</v>
      </c>
      <c r="BE124" s="208">
        <f>IF(N124="základní",J124,0)</f>
        <v>0</v>
      </c>
      <c r="BF124" s="208">
        <f>IF(N124="snížená",J124,0)</f>
        <v>0</v>
      </c>
      <c r="BG124" s="208">
        <f>IF(N124="zákl. přenesená",J124,0)</f>
        <v>0</v>
      </c>
      <c r="BH124" s="208">
        <f>IF(N124="sníž. přenesená",J124,0)</f>
        <v>0</v>
      </c>
      <c r="BI124" s="208">
        <f>IF(N124="nulová",J124,0)</f>
        <v>0</v>
      </c>
      <c r="BJ124" s="17" t="s">
        <v>82</v>
      </c>
      <c r="BK124" s="208">
        <f>ROUND(I124*H124,2)</f>
        <v>0</v>
      </c>
      <c r="BL124" s="17" t="s">
        <v>145</v>
      </c>
      <c r="BM124" s="207" t="s">
        <v>214</v>
      </c>
    </row>
    <row r="125" s="2" customFormat="1">
      <c r="A125" s="38"/>
      <c r="B125" s="39"/>
      <c r="C125" s="40"/>
      <c r="D125" s="209" t="s">
        <v>146</v>
      </c>
      <c r="E125" s="40"/>
      <c r="F125" s="210" t="s">
        <v>579</v>
      </c>
      <c r="G125" s="40"/>
      <c r="H125" s="40"/>
      <c r="I125" s="211"/>
      <c r="J125" s="40"/>
      <c r="K125" s="40"/>
      <c r="L125" s="44"/>
      <c r="M125" s="212"/>
      <c r="N125" s="213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146</v>
      </c>
      <c r="AU125" s="17" t="s">
        <v>82</v>
      </c>
    </row>
    <row r="126" s="2" customFormat="1" ht="16.5" customHeight="1">
      <c r="A126" s="38"/>
      <c r="B126" s="39"/>
      <c r="C126" s="196" t="s">
        <v>7</v>
      </c>
      <c r="D126" s="196" t="s">
        <v>140</v>
      </c>
      <c r="E126" s="197" t="s">
        <v>613</v>
      </c>
      <c r="F126" s="198" t="s">
        <v>581</v>
      </c>
      <c r="G126" s="199" t="s">
        <v>488</v>
      </c>
      <c r="H126" s="200">
        <v>7</v>
      </c>
      <c r="I126" s="201"/>
      <c r="J126" s="202">
        <f>ROUND(I126*H126,2)</f>
        <v>0</v>
      </c>
      <c r="K126" s="198" t="s">
        <v>19</v>
      </c>
      <c r="L126" s="44"/>
      <c r="M126" s="203" t="s">
        <v>19</v>
      </c>
      <c r="N126" s="204" t="s">
        <v>45</v>
      </c>
      <c r="O126" s="84"/>
      <c r="P126" s="205">
        <f>O126*H126</f>
        <v>0</v>
      </c>
      <c r="Q126" s="205">
        <v>0</v>
      </c>
      <c r="R126" s="205">
        <f>Q126*H126</f>
        <v>0</v>
      </c>
      <c r="S126" s="205">
        <v>0</v>
      </c>
      <c r="T126" s="20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07" t="s">
        <v>145</v>
      </c>
      <c r="AT126" s="207" t="s">
        <v>140</v>
      </c>
      <c r="AU126" s="207" t="s">
        <v>82</v>
      </c>
      <c r="AY126" s="17" t="s">
        <v>139</v>
      </c>
      <c r="BE126" s="208">
        <f>IF(N126="základní",J126,0)</f>
        <v>0</v>
      </c>
      <c r="BF126" s="208">
        <f>IF(N126="snížená",J126,0)</f>
        <v>0</v>
      </c>
      <c r="BG126" s="208">
        <f>IF(N126="zákl. přenesená",J126,0)</f>
        <v>0</v>
      </c>
      <c r="BH126" s="208">
        <f>IF(N126="sníž. přenesená",J126,0)</f>
        <v>0</v>
      </c>
      <c r="BI126" s="208">
        <f>IF(N126="nulová",J126,0)</f>
        <v>0</v>
      </c>
      <c r="BJ126" s="17" t="s">
        <v>82</v>
      </c>
      <c r="BK126" s="208">
        <f>ROUND(I126*H126,2)</f>
        <v>0</v>
      </c>
      <c r="BL126" s="17" t="s">
        <v>145</v>
      </c>
      <c r="BM126" s="207" t="s">
        <v>218</v>
      </c>
    </row>
    <row r="127" s="2" customFormat="1">
      <c r="A127" s="38"/>
      <c r="B127" s="39"/>
      <c r="C127" s="40"/>
      <c r="D127" s="209" t="s">
        <v>146</v>
      </c>
      <c r="E127" s="40"/>
      <c r="F127" s="210" t="s">
        <v>581</v>
      </c>
      <c r="G127" s="40"/>
      <c r="H127" s="40"/>
      <c r="I127" s="211"/>
      <c r="J127" s="40"/>
      <c r="K127" s="40"/>
      <c r="L127" s="44"/>
      <c r="M127" s="212"/>
      <c r="N127" s="213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146</v>
      </c>
      <c r="AU127" s="17" t="s">
        <v>82</v>
      </c>
    </row>
    <row r="128" s="2" customFormat="1" ht="16.5" customHeight="1">
      <c r="A128" s="38"/>
      <c r="B128" s="39"/>
      <c r="C128" s="196" t="s">
        <v>183</v>
      </c>
      <c r="D128" s="196" t="s">
        <v>140</v>
      </c>
      <c r="E128" s="197" t="s">
        <v>614</v>
      </c>
      <c r="F128" s="198" t="s">
        <v>615</v>
      </c>
      <c r="G128" s="199" t="s">
        <v>152</v>
      </c>
      <c r="H128" s="200">
        <v>210</v>
      </c>
      <c r="I128" s="201"/>
      <c r="J128" s="202">
        <f>ROUND(I128*H128,2)</f>
        <v>0</v>
      </c>
      <c r="K128" s="198" t="s">
        <v>19</v>
      </c>
      <c r="L128" s="44"/>
      <c r="M128" s="203" t="s">
        <v>19</v>
      </c>
      <c r="N128" s="204" t="s">
        <v>45</v>
      </c>
      <c r="O128" s="84"/>
      <c r="P128" s="205">
        <f>O128*H128</f>
        <v>0</v>
      </c>
      <c r="Q128" s="205">
        <v>0</v>
      </c>
      <c r="R128" s="205">
        <f>Q128*H128</f>
        <v>0</v>
      </c>
      <c r="S128" s="205">
        <v>0</v>
      </c>
      <c r="T128" s="20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07" t="s">
        <v>145</v>
      </c>
      <c r="AT128" s="207" t="s">
        <v>140</v>
      </c>
      <c r="AU128" s="207" t="s">
        <v>82</v>
      </c>
      <c r="AY128" s="17" t="s">
        <v>139</v>
      </c>
      <c r="BE128" s="208">
        <f>IF(N128="základní",J128,0)</f>
        <v>0</v>
      </c>
      <c r="BF128" s="208">
        <f>IF(N128="snížená",J128,0)</f>
        <v>0</v>
      </c>
      <c r="BG128" s="208">
        <f>IF(N128="zákl. přenesená",J128,0)</f>
        <v>0</v>
      </c>
      <c r="BH128" s="208">
        <f>IF(N128="sníž. přenesená",J128,0)</f>
        <v>0</v>
      </c>
      <c r="BI128" s="208">
        <f>IF(N128="nulová",J128,0)</f>
        <v>0</v>
      </c>
      <c r="BJ128" s="17" t="s">
        <v>82</v>
      </c>
      <c r="BK128" s="208">
        <f>ROUND(I128*H128,2)</f>
        <v>0</v>
      </c>
      <c r="BL128" s="17" t="s">
        <v>145</v>
      </c>
      <c r="BM128" s="207" t="s">
        <v>221</v>
      </c>
    </row>
    <row r="129" s="2" customFormat="1">
      <c r="A129" s="38"/>
      <c r="B129" s="39"/>
      <c r="C129" s="40"/>
      <c r="D129" s="209" t="s">
        <v>146</v>
      </c>
      <c r="E129" s="40"/>
      <c r="F129" s="210" t="s">
        <v>615</v>
      </c>
      <c r="G129" s="40"/>
      <c r="H129" s="40"/>
      <c r="I129" s="211"/>
      <c r="J129" s="40"/>
      <c r="K129" s="40"/>
      <c r="L129" s="44"/>
      <c r="M129" s="212"/>
      <c r="N129" s="213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146</v>
      </c>
      <c r="AU129" s="17" t="s">
        <v>82</v>
      </c>
    </row>
    <row r="130" s="2" customFormat="1" ht="16.5" customHeight="1">
      <c r="A130" s="38"/>
      <c r="B130" s="39"/>
      <c r="C130" s="196" t="s">
        <v>223</v>
      </c>
      <c r="D130" s="196" t="s">
        <v>140</v>
      </c>
      <c r="E130" s="197" t="s">
        <v>616</v>
      </c>
      <c r="F130" s="198" t="s">
        <v>585</v>
      </c>
      <c r="G130" s="199" t="s">
        <v>152</v>
      </c>
      <c r="H130" s="200">
        <v>14</v>
      </c>
      <c r="I130" s="201"/>
      <c r="J130" s="202">
        <f>ROUND(I130*H130,2)</f>
        <v>0</v>
      </c>
      <c r="K130" s="198" t="s">
        <v>19</v>
      </c>
      <c r="L130" s="44"/>
      <c r="M130" s="203" t="s">
        <v>19</v>
      </c>
      <c r="N130" s="204" t="s">
        <v>45</v>
      </c>
      <c r="O130" s="84"/>
      <c r="P130" s="205">
        <f>O130*H130</f>
        <v>0</v>
      </c>
      <c r="Q130" s="205">
        <v>0</v>
      </c>
      <c r="R130" s="205">
        <f>Q130*H130</f>
        <v>0</v>
      </c>
      <c r="S130" s="205">
        <v>0</v>
      </c>
      <c r="T130" s="20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07" t="s">
        <v>145</v>
      </c>
      <c r="AT130" s="207" t="s">
        <v>140</v>
      </c>
      <c r="AU130" s="207" t="s">
        <v>82</v>
      </c>
      <c r="AY130" s="17" t="s">
        <v>139</v>
      </c>
      <c r="BE130" s="208">
        <f>IF(N130="základní",J130,0)</f>
        <v>0</v>
      </c>
      <c r="BF130" s="208">
        <f>IF(N130="snížená",J130,0)</f>
        <v>0</v>
      </c>
      <c r="BG130" s="208">
        <f>IF(N130="zákl. přenesená",J130,0)</f>
        <v>0</v>
      </c>
      <c r="BH130" s="208">
        <f>IF(N130="sníž. přenesená",J130,0)</f>
        <v>0</v>
      </c>
      <c r="BI130" s="208">
        <f>IF(N130="nulová",J130,0)</f>
        <v>0</v>
      </c>
      <c r="BJ130" s="17" t="s">
        <v>82</v>
      </c>
      <c r="BK130" s="208">
        <f>ROUND(I130*H130,2)</f>
        <v>0</v>
      </c>
      <c r="BL130" s="17" t="s">
        <v>145</v>
      </c>
      <c r="BM130" s="207" t="s">
        <v>226</v>
      </c>
    </row>
    <row r="131" s="2" customFormat="1">
      <c r="A131" s="38"/>
      <c r="B131" s="39"/>
      <c r="C131" s="40"/>
      <c r="D131" s="209" t="s">
        <v>146</v>
      </c>
      <c r="E131" s="40"/>
      <c r="F131" s="210" t="s">
        <v>585</v>
      </c>
      <c r="G131" s="40"/>
      <c r="H131" s="40"/>
      <c r="I131" s="211"/>
      <c r="J131" s="40"/>
      <c r="K131" s="40"/>
      <c r="L131" s="44"/>
      <c r="M131" s="212"/>
      <c r="N131" s="213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146</v>
      </c>
      <c r="AU131" s="17" t="s">
        <v>82</v>
      </c>
    </row>
    <row r="132" s="2" customFormat="1" ht="16.5" customHeight="1">
      <c r="A132" s="38"/>
      <c r="B132" s="39"/>
      <c r="C132" s="196" t="s">
        <v>186</v>
      </c>
      <c r="D132" s="196" t="s">
        <v>140</v>
      </c>
      <c r="E132" s="197" t="s">
        <v>617</v>
      </c>
      <c r="F132" s="198" t="s">
        <v>618</v>
      </c>
      <c r="G132" s="199" t="s">
        <v>488</v>
      </c>
      <c r="H132" s="200">
        <v>20</v>
      </c>
      <c r="I132" s="201"/>
      <c r="J132" s="202">
        <f>ROUND(I132*H132,2)</f>
        <v>0</v>
      </c>
      <c r="K132" s="198" t="s">
        <v>19</v>
      </c>
      <c r="L132" s="44"/>
      <c r="M132" s="203" t="s">
        <v>19</v>
      </c>
      <c r="N132" s="204" t="s">
        <v>45</v>
      </c>
      <c r="O132" s="84"/>
      <c r="P132" s="205">
        <f>O132*H132</f>
        <v>0</v>
      </c>
      <c r="Q132" s="205">
        <v>0</v>
      </c>
      <c r="R132" s="205">
        <f>Q132*H132</f>
        <v>0</v>
      </c>
      <c r="S132" s="205">
        <v>0</v>
      </c>
      <c r="T132" s="20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07" t="s">
        <v>145</v>
      </c>
      <c r="AT132" s="207" t="s">
        <v>140</v>
      </c>
      <c r="AU132" s="207" t="s">
        <v>82</v>
      </c>
      <c r="AY132" s="17" t="s">
        <v>139</v>
      </c>
      <c r="BE132" s="208">
        <f>IF(N132="základní",J132,0)</f>
        <v>0</v>
      </c>
      <c r="BF132" s="208">
        <f>IF(N132="snížená",J132,0)</f>
        <v>0</v>
      </c>
      <c r="BG132" s="208">
        <f>IF(N132="zákl. přenesená",J132,0)</f>
        <v>0</v>
      </c>
      <c r="BH132" s="208">
        <f>IF(N132="sníž. přenesená",J132,0)</f>
        <v>0</v>
      </c>
      <c r="BI132" s="208">
        <f>IF(N132="nulová",J132,0)</f>
        <v>0</v>
      </c>
      <c r="BJ132" s="17" t="s">
        <v>82</v>
      </c>
      <c r="BK132" s="208">
        <f>ROUND(I132*H132,2)</f>
        <v>0</v>
      </c>
      <c r="BL132" s="17" t="s">
        <v>145</v>
      </c>
      <c r="BM132" s="207" t="s">
        <v>229</v>
      </c>
    </row>
    <row r="133" s="2" customFormat="1">
      <c r="A133" s="38"/>
      <c r="B133" s="39"/>
      <c r="C133" s="40"/>
      <c r="D133" s="209" t="s">
        <v>146</v>
      </c>
      <c r="E133" s="40"/>
      <c r="F133" s="210" t="s">
        <v>618</v>
      </c>
      <c r="G133" s="40"/>
      <c r="H133" s="40"/>
      <c r="I133" s="211"/>
      <c r="J133" s="40"/>
      <c r="K133" s="40"/>
      <c r="L133" s="44"/>
      <c r="M133" s="212"/>
      <c r="N133" s="213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146</v>
      </c>
      <c r="AU133" s="17" t="s">
        <v>82</v>
      </c>
    </row>
    <row r="134" s="2" customFormat="1" ht="16.5" customHeight="1">
      <c r="A134" s="38"/>
      <c r="B134" s="39"/>
      <c r="C134" s="196" t="s">
        <v>230</v>
      </c>
      <c r="D134" s="196" t="s">
        <v>140</v>
      </c>
      <c r="E134" s="197" t="s">
        <v>619</v>
      </c>
      <c r="F134" s="198" t="s">
        <v>587</v>
      </c>
      <c r="G134" s="199" t="s">
        <v>152</v>
      </c>
      <c r="H134" s="200">
        <v>70</v>
      </c>
      <c r="I134" s="201"/>
      <c r="J134" s="202">
        <f>ROUND(I134*H134,2)</f>
        <v>0</v>
      </c>
      <c r="K134" s="198" t="s">
        <v>19</v>
      </c>
      <c r="L134" s="44"/>
      <c r="M134" s="203" t="s">
        <v>19</v>
      </c>
      <c r="N134" s="204" t="s">
        <v>45</v>
      </c>
      <c r="O134" s="84"/>
      <c r="P134" s="205">
        <f>O134*H134</f>
        <v>0</v>
      </c>
      <c r="Q134" s="205">
        <v>0</v>
      </c>
      <c r="R134" s="205">
        <f>Q134*H134</f>
        <v>0</v>
      </c>
      <c r="S134" s="205">
        <v>0</v>
      </c>
      <c r="T134" s="20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07" t="s">
        <v>145</v>
      </c>
      <c r="AT134" s="207" t="s">
        <v>140</v>
      </c>
      <c r="AU134" s="207" t="s">
        <v>82</v>
      </c>
      <c r="AY134" s="17" t="s">
        <v>139</v>
      </c>
      <c r="BE134" s="208">
        <f>IF(N134="základní",J134,0)</f>
        <v>0</v>
      </c>
      <c r="BF134" s="208">
        <f>IF(N134="snížená",J134,0)</f>
        <v>0</v>
      </c>
      <c r="BG134" s="208">
        <f>IF(N134="zákl. přenesená",J134,0)</f>
        <v>0</v>
      </c>
      <c r="BH134" s="208">
        <f>IF(N134="sníž. přenesená",J134,0)</f>
        <v>0</v>
      </c>
      <c r="BI134" s="208">
        <f>IF(N134="nulová",J134,0)</f>
        <v>0</v>
      </c>
      <c r="BJ134" s="17" t="s">
        <v>82</v>
      </c>
      <c r="BK134" s="208">
        <f>ROUND(I134*H134,2)</f>
        <v>0</v>
      </c>
      <c r="BL134" s="17" t="s">
        <v>145</v>
      </c>
      <c r="BM134" s="207" t="s">
        <v>233</v>
      </c>
    </row>
    <row r="135" s="2" customFormat="1">
      <c r="A135" s="38"/>
      <c r="B135" s="39"/>
      <c r="C135" s="40"/>
      <c r="D135" s="209" t="s">
        <v>146</v>
      </c>
      <c r="E135" s="40"/>
      <c r="F135" s="210" t="s">
        <v>587</v>
      </c>
      <c r="G135" s="40"/>
      <c r="H135" s="40"/>
      <c r="I135" s="211"/>
      <c r="J135" s="40"/>
      <c r="K135" s="40"/>
      <c r="L135" s="44"/>
      <c r="M135" s="212"/>
      <c r="N135" s="213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146</v>
      </c>
      <c r="AU135" s="17" t="s">
        <v>82</v>
      </c>
    </row>
    <row r="136" s="2" customFormat="1" ht="16.5" customHeight="1">
      <c r="A136" s="38"/>
      <c r="B136" s="39"/>
      <c r="C136" s="196" t="s">
        <v>189</v>
      </c>
      <c r="D136" s="196" t="s">
        <v>140</v>
      </c>
      <c r="E136" s="197" t="s">
        <v>620</v>
      </c>
      <c r="F136" s="198" t="s">
        <v>589</v>
      </c>
      <c r="G136" s="199" t="s">
        <v>152</v>
      </c>
      <c r="H136" s="200">
        <v>215</v>
      </c>
      <c r="I136" s="201"/>
      <c r="J136" s="202">
        <f>ROUND(I136*H136,2)</f>
        <v>0</v>
      </c>
      <c r="K136" s="198" t="s">
        <v>19</v>
      </c>
      <c r="L136" s="44"/>
      <c r="M136" s="203" t="s">
        <v>19</v>
      </c>
      <c r="N136" s="204" t="s">
        <v>45</v>
      </c>
      <c r="O136" s="84"/>
      <c r="P136" s="205">
        <f>O136*H136</f>
        <v>0</v>
      </c>
      <c r="Q136" s="205">
        <v>0</v>
      </c>
      <c r="R136" s="205">
        <f>Q136*H136</f>
        <v>0</v>
      </c>
      <c r="S136" s="205">
        <v>0</v>
      </c>
      <c r="T136" s="20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07" t="s">
        <v>145</v>
      </c>
      <c r="AT136" s="207" t="s">
        <v>140</v>
      </c>
      <c r="AU136" s="207" t="s">
        <v>82</v>
      </c>
      <c r="AY136" s="17" t="s">
        <v>139</v>
      </c>
      <c r="BE136" s="208">
        <f>IF(N136="základní",J136,0)</f>
        <v>0</v>
      </c>
      <c r="BF136" s="208">
        <f>IF(N136="snížená",J136,0)</f>
        <v>0</v>
      </c>
      <c r="BG136" s="208">
        <f>IF(N136="zákl. přenesená",J136,0)</f>
        <v>0</v>
      </c>
      <c r="BH136" s="208">
        <f>IF(N136="sníž. přenesená",J136,0)</f>
        <v>0</v>
      </c>
      <c r="BI136" s="208">
        <f>IF(N136="nulová",J136,0)</f>
        <v>0</v>
      </c>
      <c r="BJ136" s="17" t="s">
        <v>82</v>
      </c>
      <c r="BK136" s="208">
        <f>ROUND(I136*H136,2)</f>
        <v>0</v>
      </c>
      <c r="BL136" s="17" t="s">
        <v>145</v>
      </c>
      <c r="BM136" s="207" t="s">
        <v>236</v>
      </c>
    </row>
    <row r="137" s="2" customFormat="1">
      <c r="A137" s="38"/>
      <c r="B137" s="39"/>
      <c r="C137" s="40"/>
      <c r="D137" s="209" t="s">
        <v>146</v>
      </c>
      <c r="E137" s="40"/>
      <c r="F137" s="210" t="s">
        <v>589</v>
      </c>
      <c r="G137" s="40"/>
      <c r="H137" s="40"/>
      <c r="I137" s="211"/>
      <c r="J137" s="40"/>
      <c r="K137" s="40"/>
      <c r="L137" s="44"/>
      <c r="M137" s="212"/>
      <c r="N137" s="213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146</v>
      </c>
      <c r="AU137" s="17" t="s">
        <v>82</v>
      </c>
    </row>
    <row r="138" s="2" customFormat="1" ht="16.5" customHeight="1">
      <c r="A138" s="38"/>
      <c r="B138" s="39"/>
      <c r="C138" s="196" t="s">
        <v>239</v>
      </c>
      <c r="D138" s="196" t="s">
        <v>140</v>
      </c>
      <c r="E138" s="197" t="s">
        <v>621</v>
      </c>
      <c r="F138" s="198" t="s">
        <v>622</v>
      </c>
      <c r="G138" s="199" t="s">
        <v>167</v>
      </c>
      <c r="H138" s="200">
        <v>5</v>
      </c>
      <c r="I138" s="201"/>
      <c r="J138" s="202">
        <f>ROUND(I138*H138,2)</f>
        <v>0</v>
      </c>
      <c r="K138" s="198" t="s">
        <v>19</v>
      </c>
      <c r="L138" s="44"/>
      <c r="M138" s="203" t="s">
        <v>19</v>
      </c>
      <c r="N138" s="204" t="s">
        <v>45</v>
      </c>
      <c r="O138" s="84"/>
      <c r="P138" s="205">
        <f>O138*H138</f>
        <v>0</v>
      </c>
      <c r="Q138" s="205">
        <v>0</v>
      </c>
      <c r="R138" s="205">
        <f>Q138*H138</f>
        <v>0</v>
      </c>
      <c r="S138" s="205">
        <v>0</v>
      </c>
      <c r="T138" s="20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07" t="s">
        <v>145</v>
      </c>
      <c r="AT138" s="207" t="s">
        <v>140</v>
      </c>
      <c r="AU138" s="207" t="s">
        <v>82</v>
      </c>
      <c r="AY138" s="17" t="s">
        <v>139</v>
      </c>
      <c r="BE138" s="208">
        <f>IF(N138="základní",J138,0)</f>
        <v>0</v>
      </c>
      <c r="BF138" s="208">
        <f>IF(N138="snížená",J138,0)</f>
        <v>0</v>
      </c>
      <c r="BG138" s="208">
        <f>IF(N138="zákl. přenesená",J138,0)</f>
        <v>0</v>
      </c>
      <c r="BH138" s="208">
        <f>IF(N138="sníž. přenesená",J138,0)</f>
        <v>0</v>
      </c>
      <c r="BI138" s="208">
        <f>IF(N138="nulová",J138,0)</f>
        <v>0</v>
      </c>
      <c r="BJ138" s="17" t="s">
        <v>82</v>
      </c>
      <c r="BK138" s="208">
        <f>ROUND(I138*H138,2)</f>
        <v>0</v>
      </c>
      <c r="BL138" s="17" t="s">
        <v>145</v>
      </c>
      <c r="BM138" s="207" t="s">
        <v>243</v>
      </c>
    </row>
    <row r="139" s="2" customFormat="1">
      <c r="A139" s="38"/>
      <c r="B139" s="39"/>
      <c r="C139" s="40"/>
      <c r="D139" s="209" t="s">
        <v>146</v>
      </c>
      <c r="E139" s="40"/>
      <c r="F139" s="210" t="s">
        <v>622</v>
      </c>
      <c r="G139" s="40"/>
      <c r="H139" s="40"/>
      <c r="I139" s="211"/>
      <c r="J139" s="40"/>
      <c r="K139" s="40"/>
      <c r="L139" s="44"/>
      <c r="M139" s="212"/>
      <c r="N139" s="213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146</v>
      </c>
      <c r="AU139" s="17" t="s">
        <v>82</v>
      </c>
    </row>
    <row r="140" s="2" customFormat="1" ht="16.5" customHeight="1">
      <c r="A140" s="38"/>
      <c r="B140" s="39"/>
      <c r="C140" s="196" t="s">
        <v>192</v>
      </c>
      <c r="D140" s="196" t="s">
        <v>140</v>
      </c>
      <c r="E140" s="197" t="s">
        <v>623</v>
      </c>
      <c r="F140" s="198" t="s">
        <v>624</v>
      </c>
      <c r="G140" s="199" t="s">
        <v>488</v>
      </c>
      <c r="H140" s="200">
        <v>7</v>
      </c>
      <c r="I140" s="201"/>
      <c r="J140" s="202">
        <f>ROUND(I140*H140,2)</f>
        <v>0</v>
      </c>
      <c r="K140" s="198" t="s">
        <v>19</v>
      </c>
      <c r="L140" s="44"/>
      <c r="M140" s="203" t="s">
        <v>19</v>
      </c>
      <c r="N140" s="204" t="s">
        <v>45</v>
      </c>
      <c r="O140" s="84"/>
      <c r="P140" s="205">
        <f>O140*H140</f>
        <v>0</v>
      </c>
      <c r="Q140" s="205">
        <v>0</v>
      </c>
      <c r="R140" s="205">
        <f>Q140*H140</f>
        <v>0</v>
      </c>
      <c r="S140" s="205">
        <v>0</v>
      </c>
      <c r="T140" s="20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07" t="s">
        <v>145</v>
      </c>
      <c r="AT140" s="207" t="s">
        <v>140</v>
      </c>
      <c r="AU140" s="207" t="s">
        <v>82</v>
      </c>
      <c r="AY140" s="17" t="s">
        <v>139</v>
      </c>
      <c r="BE140" s="208">
        <f>IF(N140="základní",J140,0)</f>
        <v>0</v>
      </c>
      <c r="BF140" s="208">
        <f>IF(N140="snížená",J140,0)</f>
        <v>0</v>
      </c>
      <c r="BG140" s="208">
        <f>IF(N140="zákl. přenesená",J140,0)</f>
        <v>0</v>
      </c>
      <c r="BH140" s="208">
        <f>IF(N140="sníž. přenesená",J140,0)</f>
        <v>0</v>
      </c>
      <c r="BI140" s="208">
        <f>IF(N140="nulová",J140,0)</f>
        <v>0</v>
      </c>
      <c r="BJ140" s="17" t="s">
        <v>82</v>
      </c>
      <c r="BK140" s="208">
        <f>ROUND(I140*H140,2)</f>
        <v>0</v>
      </c>
      <c r="BL140" s="17" t="s">
        <v>145</v>
      </c>
      <c r="BM140" s="207" t="s">
        <v>247</v>
      </c>
    </row>
    <row r="141" s="2" customFormat="1">
      <c r="A141" s="38"/>
      <c r="B141" s="39"/>
      <c r="C141" s="40"/>
      <c r="D141" s="209" t="s">
        <v>146</v>
      </c>
      <c r="E141" s="40"/>
      <c r="F141" s="210" t="s">
        <v>624</v>
      </c>
      <c r="G141" s="40"/>
      <c r="H141" s="40"/>
      <c r="I141" s="211"/>
      <c r="J141" s="40"/>
      <c r="K141" s="40"/>
      <c r="L141" s="44"/>
      <c r="M141" s="212"/>
      <c r="N141" s="213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146</v>
      </c>
      <c r="AU141" s="17" t="s">
        <v>82</v>
      </c>
    </row>
    <row r="142" s="2" customFormat="1" ht="16.5" customHeight="1">
      <c r="A142" s="38"/>
      <c r="B142" s="39"/>
      <c r="C142" s="196" t="s">
        <v>248</v>
      </c>
      <c r="D142" s="196" t="s">
        <v>140</v>
      </c>
      <c r="E142" s="197" t="s">
        <v>625</v>
      </c>
      <c r="F142" s="198" t="s">
        <v>626</v>
      </c>
      <c r="G142" s="199" t="s">
        <v>152</v>
      </c>
      <c r="H142" s="200">
        <v>210</v>
      </c>
      <c r="I142" s="201"/>
      <c r="J142" s="202">
        <f>ROUND(I142*H142,2)</f>
        <v>0</v>
      </c>
      <c r="K142" s="198" t="s">
        <v>19</v>
      </c>
      <c r="L142" s="44"/>
      <c r="M142" s="203" t="s">
        <v>19</v>
      </c>
      <c r="N142" s="204" t="s">
        <v>45</v>
      </c>
      <c r="O142" s="84"/>
      <c r="P142" s="205">
        <f>O142*H142</f>
        <v>0</v>
      </c>
      <c r="Q142" s="205">
        <v>0</v>
      </c>
      <c r="R142" s="205">
        <f>Q142*H142</f>
        <v>0</v>
      </c>
      <c r="S142" s="205">
        <v>0</v>
      </c>
      <c r="T142" s="20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07" t="s">
        <v>145</v>
      </c>
      <c r="AT142" s="207" t="s">
        <v>140</v>
      </c>
      <c r="AU142" s="207" t="s">
        <v>82</v>
      </c>
      <c r="AY142" s="17" t="s">
        <v>139</v>
      </c>
      <c r="BE142" s="208">
        <f>IF(N142="základní",J142,0)</f>
        <v>0</v>
      </c>
      <c r="BF142" s="208">
        <f>IF(N142="snížená",J142,0)</f>
        <v>0</v>
      </c>
      <c r="BG142" s="208">
        <f>IF(N142="zákl. přenesená",J142,0)</f>
        <v>0</v>
      </c>
      <c r="BH142" s="208">
        <f>IF(N142="sníž. přenesená",J142,0)</f>
        <v>0</v>
      </c>
      <c r="BI142" s="208">
        <f>IF(N142="nulová",J142,0)</f>
        <v>0</v>
      </c>
      <c r="BJ142" s="17" t="s">
        <v>82</v>
      </c>
      <c r="BK142" s="208">
        <f>ROUND(I142*H142,2)</f>
        <v>0</v>
      </c>
      <c r="BL142" s="17" t="s">
        <v>145</v>
      </c>
      <c r="BM142" s="207" t="s">
        <v>251</v>
      </c>
    </row>
    <row r="143" s="2" customFormat="1">
      <c r="A143" s="38"/>
      <c r="B143" s="39"/>
      <c r="C143" s="40"/>
      <c r="D143" s="209" t="s">
        <v>146</v>
      </c>
      <c r="E143" s="40"/>
      <c r="F143" s="210" t="s">
        <v>626</v>
      </c>
      <c r="G143" s="40"/>
      <c r="H143" s="40"/>
      <c r="I143" s="211"/>
      <c r="J143" s="40"/>
      <c r="K143" s="40"/>
      <c r="L143" s="44"/>
      <c r="M143" s="212"/>
      <c r="N143" s="213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146</v>
      </c>
      <c r="AU143" s="17" t="s">
        <v>82</v>
      </c>
    </row>
    <row r="144" s="2" customFormat="1" ht="16.5" customHeight="1">
      <c r="A144" s="38"/>
      <c r="B144" s="39"/>
      <c r="C144" s="196" t="s">
        <v>196</v>
      </c>
      <c r="D144" s="196" t="s">
        <v>140</v>
      </c>
      <c r="E144" s="197" t="s">
        <v>627</v>
      </c>
      <c r="F144" s="198" t="s">
        <v>628</v>
      </c>
      <c r="G144" s="199" t="s">
        <v>167</v>
      </c>
      <c r="H144" s="200">
        <v>14</v>
      </c>
      <c r="I144" s="201"/>
      <c r="J144" s="202">
        <f>ROUND(I144*H144,2)</f>
        <v>0</v>
      </c>
      <c r="K144" s="198" t="s">
        <v>19</v>
      </c>
      <c r="L144" s="44"/>
      <c r="M144" s="203" t="s">
        <v>19</v>
      </c>
      <c r="N144" s="204" t="s">
        <v>45</v>
      </c>
      <c r="O144" s="84"/>
      <c r="P144" s="205">
        <f>O144*H144</f>
        <v>0</v>
      </c>
      <c r="Q144" s="205">
        <v>0</v>
      </c>
      <c r="R144" s="205">
        <f>Q144*H144</f>
        <v>0</v>
      </c>
      <c r="S144" s="205">
        <v>0</v>
      </c>
      <c r="T144" s="20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07" t="s">
        <v>145</v>
      </c>
      <c r="AT144" s="207" t="s">
        <v>140</v>
      </c>
      <c r="AU144" s="207" t="s">
        <v>82</v>
      </c>
      <c r="AY144" s="17" t="s">
        <v>139</v>
      </c>
      <c r="BE144" s="208">
        <f>IF(N144="základní",J144,0)</f>
        <v>0</v>
      </c>
      <c r="BF144" s="208">
        <f>IF(N144="snížená",J144,0)</f>
        <v>0</v>
      </c>
      <c r="BG144" s="208">
        <f>IF(N144="zákl. přenesená",J144,0)</f>
        <v>0</v>
      </c>
      <c r="BH144" s="208">
        <f>IF(N144="sníž. přenesená",J144,0)</f>
        <v>0</v>
      </c>
      <c r="BI144" s="208">
        <f>IF(N144="nulová",J144,0)</f>
        <v>0</v>
      </c>
      <c r="BJ144" s="17" t="s">
        <v>82</v>
      </c>
      <c r="BK144" s="208">
        <f>ROUND(I144*H144,2)</f>
        <v>0</v>
      </c>
      <c r="BL144" s="17" t="s">
        <v>145</v>
      </c>
      <c r="BM144" s="207" t="s">
        <v>256</v>
      </c>
    </row>
    <row r="145" s="2" customFormat="1">
      <c r="A145" s="38"/>
      <c r="B145" s="39"/>
      <c r="C145" s="40"/>
      <c r="D145" s="209" t="s">
        <v>146</v>
      </c>
      <c r="E145" s="40"/>
      <c r="F145" s="210" t="s">
        <v>628</v>
      </c>
      <c r="G145" s="40"/>
      <c r="H145" s="40"/>
      <c r="I145" s="211"/>
      <c r="J145" s="40"/>
      <c r="K145" s="40"/>
      <c r="L145" s="44"/>
      <c r="M145" s="212"/>
      <c r="N145" s="213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146</v>
      </c>
      <c r="AU145" s="17" t="s">
        <v>82</v>
      </c>
    </row>
    <row r="146" s="11" customFormat="1" ht="25.92" customHeight="1">
      <c r="A146" s="11"/>
      <c r="B146" s="182"/>
      <c r="C146" s="183"/>
      <c r="D146" s="184" t="s">
        <v>73</v>
      </c>
      <c r="E146" s="185" t="s">
        <v>629</v>
      </c>
      <c r="F146" s="185" t="s">
        <v>630</v>
      </c>
      <c r="G146" s="183"/>
      <c r="H146" s="183"/>
      <c r="I146" s="186"/>
      <c r="J146" s="187">
        <f>BK146</f>
        <v>0</v>
      </c>
      <c r="K146" s="183"/>
      <c r="L146" s="188"/>
      <c r="M146" s="189"/>
      <c r="N146" s="190"/>
      <c r="O146" s="190"/>
      <c r="P146" s="191">
        <f>SUM(P147:P152)</f>
        <v>0</v>
      </c>
      <c r="Q146" s="190"/>
      <c r="R146" s="191">
        <f>SUM(R147:R152)</f>
        <v>0</v>
      </c>
      <c r="S146" s="190"/>
      <c r="T146" s="192">
        <f>SUM(T147:T152)</f>
        <v>0</v>
      </c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R146" s="193" t="s">
        <v>82</v>
      </c>
      <c r="AT146" s="194" t="s">
        <v>73</v>
      </c>
      <c r="AU146" s="194" t="s">
        <v>74</v>
      </c>
      <c r="AY146" s="193" t="s">
        <v>139</v>
      </c>
      <c r="BK146" s="195">
        <f>SUM(BK147:BK152)</f>
        <v>0</v>
      </c>
    </row>
    <row r="147" s="2" customFormat="1" ht="16.5" customHeight="1">
      <c r="A147" s="38"/>
      <c r="B147" s="39"/>
      <c r="C147" s="196" t="s">
        <v>259</v>
      </c>
      <c r="D147" s="196" t="s">
        <v>140</v>
      </c>
      <c r="E147" s="197" t="s">
        <v>631</v>
      </c>
      <c r="F147" s="198" t="s">
        <v>632</v>
      </c>
      <c r="G147" s="199" t="s">
        <v>594</v>
      </c>
      <c r="H147" s="200">
        <v>0.25</v>
      </c>
      <c r="I147" s="201"/>
      <c r="J147" s="202">
        <f>ROUND(I147*H147,2)</f>
        <v>0</v>
      </c>
      <c r="K147" s="198" t="s">
        <v>19</v>
      </c>
      <c r="L147" s="44"/>
      <c r="M147" s="203" t="s">
        <v>19</v>
      </c>
      <c r="N147" s="204" t="s">
        <v>45</v>
      </c>
      <c r="O147" s="84"/>
      <c r="P147" s="205">
        <f>O147*H147</f>
        <v>0</v>
      </c>
      <c r="Q147" s="205">
        <v>0</v>
      </c>
      <c r="R147" s="205">
        <f>Q147*H147</f>
        <v>0</v>
      </c>
      <c r="S147" s="205">
        <v>0</v>
      </c>
      <c r="T147" s="20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07" t="s">
        <v>145</v>
      </c>
      <c r="AT147" s="207" t="s">
        <v>140</v>
      </c>
      <c r="AU147" s="207" t="s">
        <v>82</v>
      </c>
      <c r="AY147" s="17" t="s">
        <v>139</v>
      </c>
      <c r="BE147" s="208">
        <f>IF(N147="základní",J147,0)</f>
        <v>0</v>
      </c>
      <c r="BF147" s="208">
        <f>IF(N147="snížená",J147,0)</f>
        <v>0</v>
      </c>
      <c r="BG147" s="208">
        <f>IF(N147="zákl. přenesená",J147,0)</f>
        <v>0</v>
      </c>
      <c r="BH147" s="208">
        <f>IF(N147="sníž. přenesená",J147,0)</f>
        <v>0</v>
      </c>
      <c r="BI147" s="208">
        <f>IF(N147="nulová",J147,0)</f>
        <v>0</v>
      </c>
      <c r="BJ147" s="17" t="s">
        <v>82</v>
      </c>
      <c r="BK147" s="208">
        <f>ROUND(I147*H147,2)</f>
        <v>0</v>
      </c>
      <c r="BL147" s="17" t="s">
        <v>145</v>
      </c>
      <c r="BM147" s="207" t="s">
        <v>262</v>
      </c>
    </row>
    <row r="148" s="2" customFormat="1">
      <c r="A148" s="38"/>
      <c r="B148" s="39"/>
      <c r="C148" s="40"/>
      <c r="D148" s="209" t="s">
        <v>146</v>
      </c>
      <c r="E148" s="40"/>
      <c r="F148" s="210" t="s">
        <v>632</v>
      </c>
      <c r="G148" s="40"/>
      <c r="H148" s="40"/>
      <c r="I148" s="211"/>
      <c r="J148" s="40"/>
      <c r="K148" s="40"/>
      <c r="L148" s="44"/>
      <c r="M148" s="212"/>
      <c r="N148" s="213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146</v>
      </c>
      <c r="AU148" s="17" t="s">
        <v>82</v>
      </c>
    </row>
    <row r="149" s="2" customFormat="1" ht="16.5" customHeight="1">
      <c r="A149" s="38"/>
      <c r="B149" s="39"/>
      <c r="C149" s="196" t="s">
        <v>199</v>
      </c>
      <c r="D149" s="196" t="s">
        <v>140</v>
      </c>
      <c r="E149" s="197" t="s">
        <v>633</v>
      </c>
      <c r="F149" s="198" t="s">
        <v>634</v>
      </c>
      <c r="G149" s="199" t="s">
        <v>635</v>
      </c>
      <c r="H149" s="200">
        <v>7</v>
      </c>
      <c r="I149" s="201"/>
      <c r="J149" s="202">
        <f>ROUND(I149*H149,2)</f>
        <v>0</v>
      </c>
      <c r="K149" s="198" t="s">
        <v>19</v>
      </c>
      <c r="L149" s="44"/>
      <c r="M149" s="203" t="s">
        <v>19</v>
      </c>
      <c r="N149" s="204" t="s">
        <v>45</v>
      </c>
      <c r="O149" s="84"/>
      <c r="P149" s="205">
        <f>O149*H149</f>
        <v>0</v>
      </c>
      <c r="Q149" s="205">
        <v>0</v>
      </c>
      <c r="R149" s="205">
        <f>Q149*H149</f>
        <v>0</v>
      </c>
      <c r="S149" s="205">
        <v>0</v>
      </c>
      <c r="T149" s="20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07" t="s">
        <v>145</v>
      </c>
      <c r="AT149" s="207" t="s">
        <v>140</v>
      </c>
      <c r="AU149" s="207" t="s">
        <v>82</v>
      </c>
      <c r="AY149" s="17" t="s">
        <v>139</v>
      </c>
      <c r="BE149" s="208">
        <f>IF(N149="základní",J149,0)</f>
        <v>0</v>
      </c>
      <c r="BF149" s="208">
        <f>IF(N149="snížená",J149,0)</f>
        <v>0</v>
      </c>
      <c r="BG149" s="208">
        <f>IF(N149="zákl. přenesená",J149,0)</f>
        <v>0</v>
      </c>
      <c r="BH149" s="208">
        <f>IF(N149="sníž. přenesená",J149,0)</f>
        <v>0</v>
      </c>
      <c r="BI149" s="208">
        <f>IF(N149="nulová",J149,0)</f>
        <v>0</v>
      </c>
      <c r="BJ149" s="17" t="s">
        <v>82</v>
      </c>
      <c r="BK149" s="208">
        <f>ROUND(I149*H149,2)</f>
        <v>0</v>
      </c>
      <c r="BL149" s="17" t="s">
        <v>145</v>
      </c>
      <c r="BM149" s="207" t="s">
        <v>266</v>
      </c>
    </row>
    <row r="150" s="2" customFormat="1">
      <c r="A150" s="38"/>
      <c r="B150" s="39"/>
      <c r="C150" s="40"/>
      <c r="D150" s="209" t="s">
        <v>146</v>
      </c>
      <c r="E150" s="40"/>
      <c r="F150" s="210" t="s">
        <v>634</v>
      </c>
      <c r="G150" s="40"/>
      <c r="H150" s="40"/>
      <c r="I150" s="211"/>
      <c r="J150" s="40"/>
      <c r="K150" s="40"/>
      <c r="L150" s="44"/>
      <c r="M150" s="212"/>
      <c r="N150" s="213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146</v>
      </c>
      <c r="AU150" s="17" t="s">
        <v>82</v>
      </c>
    </row>
    <row r="151" s="2" customFormat="1" ht="16.5" customHeight="1">
      <c r="A151" s="38"/>
      <c r="B151" s="39"/>
      <c r="C151" s="196" t="s">
        <v>269</v>
      </c>
      <c r="D151" s="196" t="s">
        <v>140</v>
      </c>
      <c r="E151" s="197" t="s">
        <v>636</v>
      </c>
      <c r="F151" s="198" t="s">
        <v>637</v>
      </c>
      <c r="G151" s="199" t="s">
        <v>635</v>
      </c>
      <c r="H151" s="200">
        <v>8</v>
      </c>
      <c r="I151" s="201"/>
      <c r="J151" s="202">
        <f>ROUND(I151*H151,2)</f>
        <v>0</v>
      </c>
      <c r="K151" s="198" t="s">
        <v>19</v>
      </c>
      <c r="L151" s="44"/>
      <c r="M151" s="203" t="s">
        <v>19</v>
      </c>
      <c r="N151" s="204" t="s">
        <v>45</v>
      </c>
      <c r="O151" s="84"/>
      <c r="P151" s="205">
        <f>O151*H151</f>
        <v>0</v>
      </c>
      <c r="Q151" s="205">
        <v>0</v>
      </c>
      <c r="R151" s="205">
        <f>Q151*H151</f>
        <v>0</v>
      </c>
      <c r="S151" s="205">
        <v>0</v>
      </c>
      <c r="T151" s="20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07" t="s">
        <v>145</v>
      </c>
      <c r="AT151" s="207" t="s">
        <v>140</v>
      </c>
      <c r="AU151" s="207" t="s">
        <v>82</v>
      </c>
      <c r="AY151" s="17" t="s">
        <v>139</v>
      </c>
      <c r="BE151" s="208">
        <f>IF(N151="základní",J151,0)</f>
        <v>0</v>
      </c>
      <c r="BF151" s="208">
        <f>IF(N151="snížená",J151,0)</f>
        <v>0</v>
      </c>
      <c r="BG151" s="208">
        <f>IF(N151="zákl. přenesená",J151,0)</f>
        <v>0</v>
      </c>
      <c r="BH151" s="208">
        <f>IF(N151="sníž. přenesená",J151,0)</f>
        <v>0</v>
      </c>
      <c r="BI151" s="208">
        <f>IF(N151="nulová",J151,0)</f>
        <v>0</v>
      </c>
      <c r="BJ151" s="17" t="s">
        <v>82</v>
      </c>
      <c r="BK151" s="208">
        <f>ROUND(I151*H151,2)</f>
        <v>0</v>
      </c>
      <c r="BL151" s="17" t="s">
        <v>145</v>
      </c>
      <c r="BM151" s="207" t="s">
        <v>272</v>
      </c>
    </row>
    <row r="152" s="2" customFormat="1">
      <c r="A152" s="38"/>
      <c r="B152" s="39"/>
      <c r="C152" s="40"/>
      <c r="D152" s="209" t="s">
        <v>146</v>
      </c>
      <c r="E152" s="40"/>
      <c r="F152" s="210" t="s">
        <v>637</v>
      </c>
      <c r="G152" s="40"/>
      <c r="H152" s="40"/>
      <c r="I152" s="211"/>
      <c r="J152" s="40"/>
      <c r="K152" s="40"/>
      <c r="L152" s="44"/>
      <c r="M152" s="212"/>
      <c r="N152" s="213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146</v>
      </c>
      <c r="AU152" s="17" t="s">
        <v>82</v>
      </c>
    </row>
    <row r="153" s="11" customFormat="1" ht="25.92" customHeight="1">
      <c r="A153" s="11"/>
      <c r="B153" s="182"/>
      <c r="C153" s="183"/>
      <c r="D153" s="184" t="s">
        <v>73</v>
      </c>
      <c r="E153" s="185" t="s">
        <v>638</v>
      </c>
      <c r="F153" s="185" t="s">
        <v>639</v>
      </c>
      <c r="G153" s="183"/>
      <c r="H153" s="183"/>
      <c r="I153" s="186"/>
      <c r="J153" s="187">
        <f>BK153</f>
        <v>0</v>
      </c>
      <c r="K153" s="183"/>
      <c r="L153" s="188"/>
      <c r="M153" s="189"/>
      <c r="N153" s="190"/>
      <c r="O153" s="190"/>
      <c r="P153" s="191">
        <f>SUM(P154:P155)</f>
        <v>0</v>
      </c>
      <c r="Q153" s="190"/>
      <c r="R153" s="191">
        <f>SUM(R154:R155)</f>
        <v>0</v>
      </c>
      <c r="S153" s="190"/>
      <c r="T153" s="192">
        <f>SUM(T154:T155)</f>
        <v>0</v>
      </c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R153" s="193" t="s">
        <v>82</v>
      </c>
      <c r="AT153" s="194" t="s">
        <v>73</v>
      </c>
      <c r="AU153" s="194" t="s">
        <v>74</v>
      </c>
      <c r="AY153" s="193" t="s">
        <v>139</v>
      </c>
      <c r="BK153" s="195">
        <f>SUM(BK154:BK155)</f>
        <v>0</v>
      </c>
    </row>
    <row r="154" s="2" customFormat="1" ht="16.5" customHeight="1">
      <c r="A154" s="38"/>
      <c r="B154" s="39"/>
      <c r="C154" s="196" t="s">
        <v>204</v>
      </c>
      <c r="D154" s="196" t="s">
        <v>140</v>
      </c>
      <c r="E154" s="197" t="s">
        <v>640</v>
      </c>
      <c r="F154" s="198" t="s">
        <v>641</v>
      </c>
      <c r="G154" s="199" t="s">
        <v>642</v>
      </c>
      <c r="H154" s="218"/>
      <c r="I154" s="201"/>
      <c r="J154" s="202">
        <f>ROUND(I154*H154,2)</f>
        <v>0</v>
      </c>
      <c r="K154" s="198" t="s">
        <v>19</v>
      </c>
      <c r="L154" s="44"/>
      <c r="M154" s="203" t="s">
        <v>19</v>
      </c>
      <c r="N154" s="204" t="s">
        <v>45</v>
      </c>
      <c r="O154" s="84"/>
      <c r="P154" s="205">
        <f>O154*H154</f>
        <v>0</v>
      </c>
      <c r="Q154" s="205">
        <v>0</v>
      </c>
      <c r="R154" s="205">
        <f>Q154*H154</f>
        <v>0</v>
      </c>
      <c r="S154" s="205">
        <v>0</v>
      </c>
      <c r="T154" s="20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07" t="s">
        <v>145</v>
      </c>
      <c r="AT154" s="207" t="s">
        <v>140</v>
      </c>
      <c r="AU154" s="207" t="s">
        <v>82</v>
      </c>
      <c r="AY154" s="17" t="s">
        <v>139</v>
      </c>
      <c r="BE154" s="208">
        <f>IF(N154="základní",J154,0)</f>
        <v>0</v>
      </c>
      <c r="BF154" s="208">
        <f>IF(N154="snížená",J154,0)</f>
        <v>0</v>
      </c>
      <c r="BG154" s="208">
        <f>IF(N154="zákl. přenesená",J154,0)</f>
        <v>0</v>
      </c>
      <c r="BH154" s="208">
        <f>IF(N154="sníž. přenesená",J154,0)</f>
        <v>0</v>
      </c>
      <c r="BI154" s="208">
        <f>IF(N154="nulová",J154,0)</f>
        <v>0</v>
      </c>
      <c r="BJ154" s="17" t="s">
        <v>82</v>
      </c>
      <c r="BK154" s="208">
        <f>ROUND(I154*H154,2)</f>
        <v>0</v>
      </c>
      <c r="BL154" s="17" t="s">
        <v>145</v>
      </c>
      <c r="BM154" s="207" t="s">
        <v>277</v>
      </c>
    </row>
    <row r="155" s="2" customFormat="1">
      <c r="A155" s="38"/>
      <c r="B155" s="39"/>
      <c r="C155" s="40"/>
      <c r="D155" s="209" t="s">
        <v>146</v>
      </c>
      <c r="E155" s="40"/>
      <c r="F155" s="210" t="s">
        <v>641</v>
      </c>
      <c r="G155" s="40"/>
      <c r="H155" s="40"/>
      <c r="I155" s="211"/>
      <c r="J155" s="40"/>
      <c r="K155" s="40"/>
      <c r="L155" s="44"/>
      <c r="M155" s="214"/>
      <c r="N155" s="215"/>
      <c r="O155" s="216"/>
      <c r="P155" s="216"/>
      <c r="Q155" s="216"/>
      <c r="R155" s="216"/>
      <c r="S155" s="216"/>
      <c r="T155" s="217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146</v>
      </c>
      <c r="AU155" s="17" t="s">
        <v>82</v>
      </c>
    </row>
    <row r="156" s="2" customFormat="1" ht="6.96" customHeight="1">
      <c r="A156" s="38"/>
      <c r="B156" s="59"/>
      <c r="C156" s="60"/>
      <c r="D156" s="60"/>
      <c r="E156" s="60"/>
      <c r="F156" s="60"/>
      <c r="G156" s="60"/>
      <c r="H156" s="60"/>
      <c r="I156" s="60"/>
      <c r="J156" s="60"/>
      <c r="K156" s="60"/>
      <c r="L156" s="44"/>
      <c r="M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</row>
  </sheetData>
  <sheetProtection sheet="1" autoFilter="0" formatColumns="0" formatRows="0" objects="1" scenarios="1" spinCount="100000" saltValue="D/kbWKkGCS7Zg8wzvx+17Sr0oriBwq6M5i0xfWAejwzEAsBxP52caY7ippuMz3K5PlZSdNIRCLWy+9/JueWO8g==" hashValue="PBrPjutZPCISjVTUuvy+8vOgp2JG72xobgMQAICWkyuSNcGNmFPtNzjkhdbHAJ0SwV11a0kM/10f4otNFI4v6w==" algorithmName="SHA-512" password="CC35"/>
  <autoFilter ref="C82:K155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93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84</v>
      </c>
    </row>
    <row r="4" s="1" customFormat="1" ht="24.96" customHeight="1">
      <c r="B4" s="20"/>
      <c r="D4" s="130" t="s">
        <v>97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Obytná zóna Včelnice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98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643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8. 3. 2023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644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36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37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38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40</v>
      </c>
      <c r="E30" s="38"/>
      <c r="F30" s="38"/>
      <c r="G30" s="38"/>
      <c r="H30" s="38"/>
      <c r="I30" s="38"/>
      <c r="J30" s="144">
        <f>ROUND(J90,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42</v>
      </c>
      <c r="G32" s="38"/>
      <c r="H32" s="38"/>
      <c r="I32" s="145" t="s">
        <v>41</v>
      </c>
      <c r="J32" s="145" t="s">
        <v>43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44</v>
      </c>
      <c r="E33" s="132" t="s">
        <v>45</v>
      </c>
      <c r="F33" s="147">
        <f>ROUND((SUM(BE90:BE457)),  2)</f>
        <v>0</v>
      </c>
      <c r="G33" s="38"/>
      <c r="H33" s="38"/>
      <c r="I33" s="148">
        <v>0.20999999999999999</v>
      </c>
      <c r="J33" s="147">
        <f>ROUND(((SUM(BE90:BE457))*I33),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46</v>
      </c>
      <c r="F34" s="147">
        <f>ROUND((SUM(BF90:BF457)),  2)</f>
        <v>0</v>
      </c>
      <c r="G34" s="38"/>
      <c r="H34" s="38"/>
      <c r="I34" s="148">
        <v>0.12</v>
      </c>
      <c r="J34" s="147">
        <f>ROUND(((SUM(BF90:BF457))*I34),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47</v>
      </c>
      <c r="F35" s="147">
        <f>ROUND((SUM(BG90:BG457)),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48</v>
      </c>
      <c r="F36" s="147">
        <f>ROUND((SUM(BH90:BH457)),  2)</f>
        <v>0</v>
      </c>
      <c r="G36" s="38"/>
      <c r="H36" s="38"/>
      <c r="I36" s="148">
        <v>0.12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49</v>
      </c>
      <c r="F37" s="147">
        <f>ROUND((SUM(BI90:BI457)),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50</v>
      </c>
      <c r="E39" s="151"/>
      <c r="F39" s="151"/>
      <c r="G39" s="152" t="s">
        <v>51</v>
      </c>
      <c r="H39" s="153" t="s">
        <v>52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101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Obytná zóna Včelnice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98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SO101-D.100 - komunikace a zpevněné plochy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Chodová Planá</v>
      </c>
      <c r="G52" s="40"/>
      <c r="H52" s="40"/>
      <c r="I52" s="32" t="s">
        <v>23</v>
      </c>
      <c r="J52" s="72" t="str">
        <f>IF(J12="","",J12)</f>
        <v>8. 3. 2023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Městys Chodová Planá</v>
      </c>
      <c r="G54" s="40"/>
      <c r="H54" s="40"/>
      <c r="I54" s="32" t="s">
        <v>31</v>
      </c>
      <c r="J54" s="36" t="str">
        <f>E21</f>
        <v>Bc.Pašava Michal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>Milan Hájek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102</v>
      </c>
      <c r="D57" s="162"/>
      <c r="E57" s="162"/>
      <c r="F57" s="162"/>
      <c r="G57" s="162"/>
      <c r="H57" s="162"/>
      <c r="I57" s="162"/>
      <c r="J57" s="163" t="s">
        <v>103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72</v>
      </c>
      <c r="D59" s="40"/>
      <c r="E59" s="40"/>
      <c r="F59" s="40"/>
      <c r="G59" s="40"/>
      <c r="H59" s="40"/>
      <c r="I59" s="40"/>
      <c r="J59" s="102">
        <f>J90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104</v>
      </c>
    </row>
    <row r="60" s="9" customFormat="1" ht="24.96" customHeight="1">
      <c r="A60" s="9"/>
      <c r="B60" s="165"/>
      <c r="C60" s="166"/>
      <c r="D60" s="167" t="s">
        <v>645</v>
      </c>
      <c r="E60" s="168"/>
      <c r="F60" s="168"/>
      <c r="G60" s="168"/>
      <c r="H60" s="168"/>
      <c r="I60" s="168"/>
      <c r="J60" s="169">
        <f>J91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2" customFormat="1" ht="19.92" customHeight="1">
      <c r="A61" s="12"/>
      <c r="B61" s="219"/>
      <c r="C61" s="220"/>
      <c r="D61" s="221" t="s">
        <v>646</v>
      </c>
      <c r="E61" s="222"/>
      <c r="F61" s="222"/>
      <c r="G61" s="222"/>
      <c r="H61" s="222"/>
      <c r="I61" s="222"/>
      <c r="J61" s="223">
        <f>J92</f>
        <v>0</v>
      </c>
      <c r="K61" s="220"/>
      <c r="L61" s="224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s="12" customFormat="1" ht="19.92" customHeight="1">
      <c r="A62" s="12"/>
      <c r="B62" s="219"/>
      <c r="C62" s="220"/>
      <c r="D62" s="221" t="s">
        <v>647</v>
      </c>
      <c r="E62" s="222"/>
      <c r="F62" s="222"/>
      <c r="G62" s="222"/>
      <c r="H62" s="222"/>
      <c r="I62" s="222"/>
      <c r="J62" s="223">
        <f>J185</f>
        <v>0</v>
      </c>
      <c r="K62" s="220"/>
      <c r="L62" s="224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s="12" customFormat="1" ht="19.92" customHeight="1">
      <c r="A63" s="12"/>
      <c r="B63" s="219"/>
      <c r="C63" s="220"/>
      <c r="D63" s="221" t="s">
        <v>648</v>
      </c>
      <c r="E63" s="222"/>
      <c r="F63" s="222"/>
      <c r="G63" s="222"/>
      <c r="H63" s="222"/>
      <c r="I63" s="222"/>
      <c r="J63" s="223">
        <f>J205</f>
        <v>0</v>
      </c>
      <c r="K63" s="220"/>
      <c r="L63" s="224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 s="12" customFormat="1" ht="19.92" customHeight="1">
      <c r="A64" s="12"/>
      <c r="B64" s="219"/>
      <c r="C64" s="220"/>
      <c r="D64" s="221" t="s">
        <v>649</v>
      </c>
      <c r="E64" s="222"/>
      <c r="F64" s="222"/>
      <c r="G64" s="222"/>
      <c r="H64" s="222"/>
      <c r="I64" s="222"/>
      <c r="J64" s="223">
        <f>J302</f>
        <v>0</v>
      </c>
      <c r="K64" s="220"/>
      <c r="L64" s="224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</row>
    <row r="65" s="12" customFormat="1" ht="19.92" customHeight="1">
      <c r="A65" s="12"/>
      <c r="B65" s="219"/>
      <c r="C65" s="220"/>
      <c r="D65" s="221" t="s">
        <v>650</v>
      </c>
      <c r="E65" s="222"/>
      <c r="F65" s="222"/>
      <c r="G65" s="222"/>
      <c r="H65" s="222"/>
      <c r="I65" s="222"/>
      <c r="J65" s="223">
        <f>J341</f>
        <v>0</v>
      </c>
      <c r="K65" s="220"/>
      <c r="L65" s="224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s="12" customFormat="1" ht="19.92" customHeight="1">
      <c r="A66" s="12"/>
      <c r="B66" s="219"/>
      <c r="C66" s="220"/>
      <c r="D66" s="221" t="s">
        <v>651</v>
      </c>
      <c r="E66" s="222"/>
      <c r="F66" s="222"/>
      <c r="G66" s="222"/>
      <c r="H66" s="222"/>
      <c r="I66" s="222"/>
      <c r="J66" s="223">
        <f>J405</f>
        <v>0</v>
      </c>
      <c r="K66" s="220"/>
      <c r="L66" s="224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s="12" customFormat="1" ht="19.92" customHeight="1">
      <c r="A67" s="12"/>
      <c r="B67" s="219"/>
      <c r="C67" s="220"/>
      <c r="D67" s="221" t="s">
        <v>652</v>
      </c>
      <c r="E67" s="222"/>
      <c r="F67" s="222"/>
      <c r="G67" s="222"/>
      <c r="H67" s="222"/>
      <c r="I67" s="222"/>
      <c r="J67" s="223">
        <f>J419</f>
        <v>0</v>
      </c>
      <c r="K67" s="220"/>
      <c r="L67" s="224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</row>
    <row r="68" s="9" customFormat="1" ht="24.96" customHeight="1">
      <c r="A68" s="9"/>
      <c r="B68" s="165"/>
      <c r="C68" s="166"/>
      <c r="D68" s="167" t="s">
        <v>653</v>
      </c>
      <c r="E68" s="168"/>
      <c r="F68" s="168"/>
      <c r="G68" s="168"/>
      <c r="H68" s="168"/>
      <c r="I68" s="168"/>
      <c r="J68" s="169">
        <f>J423</f>
        <v>0</v>
      </c>
      <c r="K68" s="166"/>
      <c r="L68" s="17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2" customFormat="1" ht="19.92" customHeight="1">
      <c r="A69" s="12"/>
      <c r="B69" s="219"/>
      <c r="C69" s="220"/>
      <c r="D69" s="221" t="s">
        <v>654</v>
      </c>
      <c r="E69" s="222"/>
      <c r="F69" s="222"/>
      <c r="G69" s="222"/>
      <c r="H69" s="222"/>
      <c r="I69" s="222"/>
      <c r="J69" s="223">
        <f>J424</f>
        <v>0</v>
      </c>
      <c r="K69" s="220"/>
      <c r="L69" s="224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</row>
    <row r="70" s="9" customFormat="1" ht="24.96" customHeight="1">
      <c r="A70" s="9"/>
      <c r="B70" s="165"/>
      <c r="C70" s="166"/>
      <c r="D70" s="167" t="s">
        <v>655</v>
      </c>
      <c r="E70" s="168"/>
      <c r="F70" s="168"/>
      <c r="G70" s="168"/>
      <c r="H70" s="168"/>
      <c r="I70" s="168"/>
      <c r="J70" s="169">
        <f>J451</f>
        <v>0</v>
      </c>
      <c r="K70" s="166"/>
      <c r="L70" s="170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59"/>
      <c r="C72" s="60"/>
      <c r="D72" s="60"/>
      <c r="E72" s="60"/>
      <c r="F72" s="60"/>
      <c r="G72" s="60"/>
      <c r="H72" s="60"/>
      <c r="I72" s="60"/>
      <c r="J72" s="60"/>
      <c r="K72" s="6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6" s="2" customFormat="1" ht="6.96" customHeight="1">
      <c r="A76" s="38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24.96" customHeight="1">
      <c r="A77" s="38"/>
      <c r="B77" s="39"/>
      <c r="C77" s="23" t="s">
        <v>124</v>
      </c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16</v>
      </c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6.5" customHeight="1">
      <c r="A80" s="38"/>
      <c r="B80" s="39"/>
      <c r="C80" s="40"/>
      <c r="D80" s="40"/>
      <c r="E80" s="160" t="str">
        <f>E7</f>
        <v>Obytná zóna Včelnice</v>
      </c>
      <c r="F80" s="32"/>
      <c r="G80" s="32"/>
      <c r="H80" s="32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98</v>
      </c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69" t="str">
        <f>E9</f>
        <v>SO101-D.100 - komunikace a zpevněné plochy</v>
      </c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21</v>
      </c>
      <c r="D84" s="40"/>
      <c r="E84" s="40"/>
      <c r="F84" s="27" t="str">
        <f>F12</f>
        <v>Chodová Planá</v>
      </c>
      <c r="G84" s="40"/>
      <c r="H84" s="40"/>
      <c r="I84" s="32" t="s">
        <v>23</v>
      </c>
      <c r="J84" s="72" t="str">
        <f>IF(J12="","",J12)</f>
        <v>8. 3. 2023</v>
      </c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25</v>
      </c>
      <c r="D86" s="40"/>
      <c r="E86" s="40"/>
      <c r="F86" s="27" t="str">
        <f>E15</f>
        <v>Městys Chodová Planá</v>
      </c>
      <c r="G86" s="40"/>
      <c r="H86" s="40"/>
      <c r="I86" s="32" t="s">
        <v>31</v>
      </c>
      <c r="J86" s="36" t="str">
        <f>E21</f>
        <v>Bc.Pašava Michal</v>
      </c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29</v>
      </c>
      <c r="D87" s="40"/>
      <c r="E87" s="40"/>
      <c r="F87" s="27" t="str">
        <f>IF(E18="","",E18)</f>
        <v>Vyplň údaj</v>
      </c>
      <c r="G87" s="40"/>
      <c r="H87" s="40"/>
      <c r="I87" s="32" t="s">
        <v>36</v>
      </c>
      <c r="J87" s="36" t="str">
        <f>E24</f>
        <v>Milan Hájek</v>
      </c>
      <c r="K87" s="40"/>
      <c r="L87" s="13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3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0" customFormat="1" ht="29.28" customHeight="1">
      <c r="A89" s="171"/>
      <c r="B89" s="172"/>
      <c r="C89" s="173" t="s">
        <v>125</v>
      </c>
      <c r="D89" s="174" t="s">
        <v>59</v>
      </c>
      <c r="E89" s="174" t="s">
        <v>55</v>
      </c>
      <c r="F89" s="174" t="s">
        <v>56</v>
      </c>
      <c r="G89" s="174" t="s">
        <v>126</v>
      </c>
      <c r="H89" s="174" t="s">
        <v>127</v>
      </c>
      <c r="I89" s="174" t="s">
        <v>128</v>
      </c>
      <c r="J89" s="174" t="s">
        <v>103</v>
      </c>
      <c r="K89" s="175" t="s">
        <v>129</v>
      </c>
      <c r="L89" s="176"/>
      <c r="M89" s="92" t="s">
        <v>19</v>
      </c>
      <c r="N89" s="93" t="s">
        <v>44</v>
      </c>
      <c r="O89" s="93" t="s">
        <v>130</v>
      </c>
      <c r="P89" s="93" t="s">
        <v>131</v>
      </c>
      <c r="Q89" s="93" t="s">
        <v>132</v>
      </c>
      <c r="R89" s="93" t="s">
        <v>133</v>
      </c>
      <c r="S89" s="93" t="s">
        <v>134</v>
      </c>
      <c r="T89" s="94" t="s">
        <v>135</v>
      </c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</row>
    <row r="90" s="2" customFormat="1" ht="22.8" customHeight="1">
      <c r="A90" s="38"/>
      <c r="B90" s="39"/>
      <c r="C90" s="99" t="s">
        <v>136</v>
      </c>
      <c r="D90" s="40"/>
      <c r="E90" s="40"/>
      <c r="F90" s="40"/>
      <c r="G90" s="40"/>
      <c r="H90" s="40"/>
      <c r="I90" s="40"/>
      <c r="J90" s="177">
        <f>BK90</f>
        <v>0</v>
      </c>
      <c r="K90" s="40"/>
      <c r="L90" s="44"/>
      <c r="M90" s="95"/>
      <c r="N90" s="178"/>
      <c r="O90" s="96"/>
      <c r="P90" s="179">
        <f>P91+P423+P451</f>
        <v>0</v>
      </c>
      <c r="Q90" s="96"/>
      <c r="R90" s="179">
        <f>R91+R423+R451</f>
        <v>4294.6513042000006</v>
      </c>
      <c r="S90" s="96"/>
      <c r="T90" s="180">
        <f>T91+T423+T451</f>
        <v>588.63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73</v>
      </c>
      <c r="AU90" s="17" t="s">
        <v>104</v>
      </c>
      <c r="BK90" s="181">
        <f>BK91+BK423+BK451</f>
        <v>0</v>
      </c>
    </row>
    <row r="91" s="11" customFormat="1" ht="25.92" customHeight="1">
      <c r="A91" s="11"/>
      <c r="B91" s="182"/>
      <c r="C91" s="183"/>
      <c r="D91" s="184" t="s">
        <v>73</v>
      </c>
      <c r="E91" s="185" t="s">
        <v>656</v>
      </c>
      <c r="F91" s="185" t="s">
        <v>657</v>
      </c>
      <c r="G91" s="183"/>
      <c r="H91" s="183"/>
      <c r="I91" s="186"/>
      <c r="J91" s="187">
        <f>BK91</f>
        <v>0</v>
      </c>
      <c r="K91" s="183"/>
      <c r="L91" s="188"/>
      <c r="M91" s="189"/>
      <c r="N91" s="190"/>
      <c r="O91" s="190"/>
      <c r="P91" s="191">
        <f>P92+P185+P205+P302+P341+P405+P419</f>
        <v>0</v>
      </c>
      <c r="Q91" s="190"/>
      <c r="R91" s="191">
        <f>R92+R185+R205+R302+R341+R405+R419</f>
        <v>4293.7382892000005</v>
      </c>
      <c r="S91" s="190"/>
      <c r="T91" s="192">
        <f>T92+T185+T205+T302+T341+T405+T419</f>
        <v>588.63</v>
      </c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R91" s="193" t="s">
        <v>82</v>
      </c>
      <c r="AT91" s="194" t="s">
        <v>73</v>
      </c>
      <c r="AU91" s="194" t="s">
        <v>74</v>
      </c>
      <c r="AY91" s="193" t="s">
        <v>139</v>
      </c>
      <c r="BK91" s="195">
        <f>BK92+BK185+BK205+BK302+BK341+BK405+BK419</f>
        <v>0</v>
      </c>
    </row>
    <row r="92" s="11" customFormat="1" ht="22.8" customHeight="1">
      <c r="A92" s="11"/>
      <c r="B92" s="182"/>
      <c r="C92" s="183"/>
      <c r="D92" s="184" t="s">
        <v>73</v>
      </c>
      <c r="E92" s="225" t="s">
        <v>82</v>
      </c>
      <c r="F92" s="225" t="s">
        <v>658</v>
      </c>
      <c r="G92" s="183"/>
      <c r="H92" s="183"/>
      <c r="I92" s="186"/>
      <c r="J92" s="226">
        <f>BK92</f>
        <v>0</v>
      </c>
      <c r="K92" s="183"/>
      <c r="L92" s="188"/>
      <c r="M92" s="189"/>
      <c r="N92" s="190"/>
      <c r="O92" s="190"/>
      <c r="P92" s="191">
        <f>SUM(P93:P184)</f>
        <v>0</v>
      </c>
      <c r="Q92" s="190"/>
      <c r="R92" s="191">
        <f>SUM(R93:R184)</f>
        <v>15.121719999999998</v>
      </c>
      <c r="S92" s="190"/>
      <c r="T92" s="192">
        <f>SUM(T93:T184)</f>
        <v>582.47000000000003</v>
      </c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R92" s="193" t="s">
        <v>82</v>
      </c>
      <c r="AT92" s="194" t="s">
        <v>73</v>
      </c>
      <c r="AU92" s="194" t="s">
        <v>82</v>
      </c>
      <c r="AY92" s="193" t="s">
        <v>139</v>
      </c>
      <c r="BK92" s="195">
        <f>SUM(BK93:BK184)</f>
        <v>0</v>
      </c>
    </row>
    <row r="93" s="2" customFormat="1" ht="21.75" customHeight="1">
      <c r="A93" s="38"/>
      <c r="B93" s="39"/>
      <c r="C93" s="196" t="s">
        <v>82</v>
      </c>
      <c r="D93" s="196" t="s">
        <v>140</v>
      </c>
      <c r="E93" s="197" t="s">
        <v>659</v>
      </c>
      <c r="F93" s="198" t="s">
        <v>660</v>
      </c>
      <c r="G93" s="199" t="s">
        <v>143</v>
      </c>
      <c r="H93" s="200">
        <v>24</v>
      </c>
      <c r="I93" s="201"/>
      <c r="J93" s="202">
        <f>ROUND(I93*H93,2)</f>
        <v>0</v>
      </c>
      <c r="K93" s="198" t="s">
        <v>661</v>
      </c>
      <c r="L93" s="44"/>
      <c r="M93" s="203" t="s">
        <v>19</v>
      </c>
      <c r="N93" s="204" t="s">
        <v>45</v>
      </c>
      <c r="O93" s="84"/>
      <c r="P93" s="205">
        <f>O93*H93</f>
        <v>0</v>
      </c>
      <c r="Q93" s="205">
        <v>0</v>
      </c>
      <c r="R93" s="205">
        <f>Q93*H93</f>
        <v>0</v>
      </c>
      <c r="S93" s="205">
        <v>0</v>
      </c>
      <c r="T93" s="206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07" t="s">
        <v>145</v>
      </c>
      <c r="AT93" s="207" t="s">
        <v>140</v>
      </c>
      <c r="AU93" s="207" t="s">
        <v>84</v>
      </c>
      <c r="AY93" s="17" t="s">
        <v>139</v>
      </c>
      <c r="BE93" s="208">
        <f>IF(N93="základní",J93,0)</f>
        <v>0</v>
      </c>
      <c r="BF93" s="208">
        <f>IF(N93="snížená",J93,0)</f>
        <v>0</v>
      </c>
      <c r="BG93" s="208">
        <f>IF(N93="zákl. přenesená",J93,0)</f>
        <v>0</v>
      </c>
      <c r="BH93" s="208">
        <f>IF(N93="sníž. přenesená",J93,0)</f>
        <v>0</v>
      </c>
      <c r="BI93" s="208">
        <f>IF(N93="nulová",J93,0)</f>
        <v>0</v>
      </c>
      <c r="BJ93" s="17" t="s">
        <v>82</v>
      </c>
      <c r="BK93" s="208">
        <f>ROUND(I93*H93,2)</f>
        <v>0</v>
      </c>
      <c r="BL93" s="17" t="s">
        <v>145</v>
      </c>
      <c r="BM93" s="207" t="s">
        <v>662</v>
      </c>
    </row>
    <row r="94" s="2" customFormat="1">
      <c r="A94" s="38"/>
      <c r="B94" s="39"/>
      <c r="C94" s="40"/>
      <c r="D94" s="209" t="s">
        <v>146</v>
      </c>
      <c r="E94" s="40"/>
      <c r="F94" s="210" t="s">
        <v>663</v>
      </c>
      <c r="G94" s="40"/>
      <c r="H94" s="40"/>
      <c r="I94" s="211"/>
      <c r="J94" s="40"/>
      <c r="K94" s="40"/>
      <c r="L94" s="44"/>
      <c r="M94" s="212"/>
      <c r="N94" s="213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146</v>
      </c>
      <c r="AU94" s="17" t="s">
        <v>84</v>
      </c>
    </row>
    <row r="95" s="2" customFormat="1">
      <c r="A95" s="38"/>
      <c r="B95" s="39"/>
      <c r="C95" s="40"/>
      <c r="D95" s="227" t="s">
        <v>664</v>
      </c>
      <c r="E95" s="40"/>
      <c r="F95" s="228" t="s">
        <v>665</v>
      </c>
      <c r="G95" s="40"/>
      <c r="H95" s="40"/>
      <c r="I95" s="211"/>
      <c r="J95" s="40"/>
      <c r="K95" s="40"/>
      <c r="L95" s="44"/>
      <c r="M95" s="212"/>
      <c r="N95" s="213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664</v>
      </c>
      <c r="AU95" s="17" t="s">
        <v>84</v>
      </c>
    </row>
    <row r="96" s="2" customFormat="1" ht="16.5" customHeight="1">
      <c r="A96" s="38"/>
      <c r="B96" s="39"/>
      <c r="C96" s="196" t="s">
        <v>84</v>
      </c>
      <c r="D96" s="196" t="s">
        <v>140</v>
      </c>
      <c r="E96" s="197" t="s">
        <v>666</v>
      </c>
      <c r="F96" s="198" t="s">
        <v>667</v>
      </c>
      <c r="G96" s="199" t="s">
        <v>255</v>
      </c>
      <c r="H96" s="200">
        <v>5</v>
      </c>
      <c r="I96" s="201"/>
      <c r="J96" s="202">
        <f>ROUND(I96*H96,2)</f>
        <v>0</v>
      </c>
      <c r="K96" s="198" t="s">
        <v>661</v>
      </c>
      <c r="L96" s="44"/>
      <c r="M96" s="203" t="s">
        <v>19</v>
      </c>
      <c r="N96" s="204" t="s">
        <v>45</v>
      </c>
      <c r="O96" s="84"/>
      <c r="P96" s="205">
        <f>O96*H96</f>
        <v>0</v>
      </c>
      <c r="Q96" s="205">
        <v>0</v>
      </c>
      <c r="R96" s="205">
        <f>Q96*H96</f>
        <v>0</v>
      </c>
      <c r="S96" s="205">
        <v>0</v>
      </c>
      <c r="T96" s="206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07" t="s">
        <v>145</v>
      </c>
      <c r="AT96" s="207" t="s">
        <v>140</v>
      </c>
      <c r="AU96" s="207" t="s">
        <v>84</v>
      </c>
      <c r="AY96" s="17" t="s">
        <v>139</v>
      </c>
      <c r="BE96" s="208">
        <f>IF(N96="základní",J96,0)</f>
        <v>0</v>
      </c>
      <c r="BF96" s="208">
        <f>IF(N96="snížená",J96,0)</f>
        <v>0</v>
      </c>
      <c r="BG96" s="208">
        <f>IF(N96="zákl. přenesená",J96,0)</f>
        <v>0</v>
      </c>
      <c r="BH96" s="208">
        <f>IF(N96="sníž. přenesená",J96,0)</f>
        <v>0</v>
      </c>
      <c r="BI96" s="208">
        <f>IF(N96="nulová",J96,0)</f>
        <v>0</v>
      </c>
      <c r="BJ96" s="17" t="s">
        <v>82</v>
      </c>
      <c r="BK96" s="208">
        <f>ROUND(I96*H96,2)</f>
        <v>0</v>
      </c>
      <c r="BL96" s="17" t="s">
        <v>145</v>
      </c>
      <c r="BM96" s="207" t="s">
        <v>668</v>
      </c>
    </row>
    <row r="97" s="2" customFormat="1">
      <c r="A97" s="38"/>
      <c r="B97" s="39"/>
      <c r="C97" s="40"/>
      <c r="D97" s="209" t="s">
        <v>146</v>
      </c>
      <c r="E97" s="40"/>
      <c r="F97" s="210" t="s">
        <v>669</v>
      </c>
      <c r="G97" s="40"/>
      <c r="H97" s="40"/>
      <c r="I97" s="211"/>
      <c r="J97" s="40"/>
      <c r="K97" s="40"/>
      <c r="L97" s="44"/>
      <c r="M97" s="212"/>
      <c r="N97" s="213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146</v>
      </c>
      <c r="AU97" s="17" t="s">
        <v>84</v>
      </c>
    </row>
    <row r="98" s="2" customFormat="1">
      <c r="A98" s="38"/>
      <c r="B98" s="39"/>
      <c r="C98" s="40"/>
      <c r="D98" s="227" t="s">
        <v>664</v>
      </c>
      <c r="E98" s="40"/>
      <c r="F98" s="228" t="s">
        <v>670</v>
      </c>
      <c r="G98" s="40"/>
      <c r="H98" s="40"/>
      <c r="I98" s="211"/>
      <c r="J98" s="40"/>
      <c r="K98" s="40"/>
      <c r="L98" s="44"/>
      <c r="M98" s="212"/>
      <c r="N98" s="213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664</v>
      </c>
      <c r="AU98" s="17" t="s">
        <v>84</v>
      </c>
    </row>
    <row r="99" s="2" customFormat="1" ht="16.5" customHeight="1">
      <c r="A99" s="38"/>
      <c r="B99" s="39"/>
      <c r="C99" s="196" t="s">
        <v>149</v>
      </c>
      <c r="D99" s="196" t="s">
        <v>140</v>
      </c>
      <c r="E99" s="197" t="s">
        <v>671</v>
      </c>
      <c r="F99" s="198" t="s">
        <v>672</v>
      </c>
      <c r="G99" s="199" t="s">
        <v>255</v>
      </c>
      <c r="H99" s="200">
        <v>5</v>
      </c>
      <c r="I99" s="201"/>
      <c r="J99" s="202">
        <f>ROUND(I99*H99,2)</f>
        <v>0</v>
      </c>
      <c r="K99" s="198" t="s">
        <v>661</v>
      </c>
      <c r="L99" s="44"/>
      <c r="M99" s="203" t="s">
        <v>19</v>
      </c>
      <c r="N99" s="204" t="s">
        <v>45</v>
      </c>
      <c r="O99" s="84"/>
      <c r="P99" s="205">
        <f>O99*H99</f>
        <v>0</v>
      </c>
      <c r="Q99" s="205">
        <v>0</v>
      </c>
      <c r="R99" s="205">
        <f>Q99*H99</f>
        <v>0</v>
      </c>
      <c r="S99" s="205">
        <v>0</v>
      </c>
      <c r="T99" s="206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07" t="s">
        <v>145</v>
      </c>
      <c r="AT99" s="207" t="s">
        <v>140</v>
      </c>
      <c r="AU99" s="207" t="s">
        <v>84</v>
      </c>
      <c r="AY99" s="17" t="s">
        <v>139</v>
      </c>
      <c r="BE99" s="208">
        <f>IF(N99="základní",J99,0)</f>
        <v>0</v>
      </c>
      <c r="BF99" s="208">
        <f>IF(N99="snížená",J99,0)</f>
        <v>0</v>
      </c>
      <c r="BG99" s="208">
        <f>IF(N99="zákl. přenesená",J99,0)</f>
        <v>0</v>
      </c>
      <c r="BH99" s="208">
        <f>IF(N99="sníž. přenesená",J99,0)</f>
        <v>0</v>
      </c>
      <c r="BI99" s="208">
        <f>IF(N99="nulová",J99,0)</f>
        <v>0</v>
      </c>
      <c r="BJ99" s="17" t="s">
        <v>82</v>
      </c>
      <c r="BK99" s="208">
        <f>ROUND(I99*H99,2)</f>
        <v>0</v>
      </c>
      <c r="BL99" s="17" t="s">
        <v>145</v>
      </c>
      <c r="BM99" s="207" t="s">
        <v>673</v>
      </c>
    </row>
    <row r="100" s="2" customFormat="1">
      <c r="A100" s="38"/>
      <c r="B100" s="39"/>
      <c r="C100" s="40"/>
      <c r="D100" s="209" t="s">
        <v>146</v>
      </c>
      <c r="E100" s="40"/>
      <c r="F100" s="210" t="s">
        <v>674</v>
      </c>
      <c r="G100" s="40"/>
      <c r="H100" s="40"/>
      <c r="I100" s="211"/>
      <c r="J100" s="40"/>
      <c r="K100" s="40"/>
      <c r="L100" s="44"/>
      <c r="M100" s="212"/>
      <c r="N100" s="213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146</v>
      </c>
      <c r="AU100" s="17" t="s">
        <v>84</v>
      </c>
    </row>
    <row r="101" s="2" customFormat="1">
      <c r="A101" s="38"/>
      <c r="B101" s="39"/>
      <c r="C101" s="40"/>
      <c r="D101" s="227" t="s">
        <v>664</v>
      </c>
      <c r="E101" s="40"/>
      <c r="F101" s="228" t="s">
        <v>675</v>
      </c>
      <c r="G101" s="40"/>
      <c r="H101" s="40"/>
      <c r="I101" s="211"/>
      <c r="J101" s="40"/>
      <c r="K101" s="40"/>
      <c r="L101" s="44"/>
      <c r="M101" s="212"/>
      <c r="N101" s="213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664</v>
      </c>
      <c r="AU101" s="17" t="s">
        <v>84</v>
      </c>
    </row>
    <row r="102" s="2" customFormat="1" ht="16.5" customHeight="1">
      <c r="A102" s="38"/>
      <c r="B102" s="39"/>
      <c r="C102" s="196" t="s">
        <v>145</v>
      </c>
      <c r="D102" s="196" t="s">
        <v>140</v>
      </c>
      <c r="E102" s="197" t="s">
        <v>676</v>
      </c>
      <c r="F102" s="198" t="s">
        <v>677</v>
      </c>
      <c r="G102" s="199" t="s">
        <v>143</v>
      </c>
      <c r="H102" s="200">
        <v>6</v>
      </c>
      <c r="I102" s="201"/>
      <c r="J102" s="202">
        <f>ROUND(I102*H102,2)</f>
        <v>0</v>
      </c>
      <c r="K102" s="198" t="s">
        <v>661</v>
      </c>
      <c r="L102" s="44"/>
      <c r="M102" s="203" t="s">
        <v>19</v>
      </c>
      <c r="N102" s="204" t="s">
        <v>45</v>
      </c>
      <c r="O102" s="84"/>
      <c r="P102" s="205">
        <f>O102*H102</f>
        <v>0</v>
      </c>
      <c r="Q102" s="205">
        <v>0</v>
      </c>
      <c r="R102" s="205">
        <f>Q102*H102</f>
        <v>0</v>
      </c>
      <c r="S102" s="205">
        <v>0.29499999999999998</v>
      </c>
      <c r="T102" s="206">
        <f>S102*H102</f>
        <v>1.77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07" t="s">
        <v>145</v>
      </c>
      <c r="AT102" s="207" t="s">
        <v>140</v>
      </c>
      <c r="AU102" s="207" t="s">
        <v>84</v>
      </c>
      <c r="AY102" s="17" t="s">
        <v>139</v>
      </c>
      <c r="BE102" s="208">
        <f>IF(N102="základní",J102,0)</f>
        <v>0</v>
      </c>
      <c r="BF102" s="208">
        <f>IF(N102="snížená",J102,0)</f>
        <v>0</v>
      </c>
      <c r="BG102" s="208">
        <f>IF(N102="zákl. přenesená",J102,0)</f>
        <v>0</v>
      </c>
      <c r="BH102" s="208">
        <f>IF(N102="sníž. přenesená",J102,0)</f>
        <v>0</v>
      </c>
      <c r="BI102" s="208">
        <f>IF(N102="nulová",J102,0)</f>
        <v>0</v>
      </c>
      <c r="BJ102" s="17" t="s">
        <v>82</v>
      </c>
      <c r="BK102" s="208">
        <f>ROUND(I102*H102,2)</f>
        <v>0</v>
      </c>
      <c r="BL102" s="17" t="s">
        <v>145</v>
      </c>
      <c r="BM102" s="207" t="s">
        <v>678</v>
      </c>
    </row>
    <row r="103" s="2" customFormat="1">
      <c r="A103" s="38"/>
      <c r="B103" s="39"/>
      <c r="C103" s="40"/>
      <c r="D103" s="209" t="s">
        <v>146</v>
      </c>
      <c r="E103" s="40"/>
      <c r="F103" s="210" t="s">
        <v>679</v>
      </c>
      <c r="G103" s="40"/>
      <c r="H103" s="40"/>
      <c r="I103" s="211"/>
      <c r="J103" s="40"/>
      <c r="K103" s="40"/>
      <c r="L103" s="44"/>
      <c r="M103" s="212"/>
      <c r="N103" s="213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146</v>
      </c>
      <c r="AU103" s="17" t="s">
        <v>84</v>
      </c>
    </row>
    <row r="104" s="2" customFormat="1">
      <c r="A104" s="38"/>
      <c r="B104" s="39"/>
      <c r="C104" s="40"/>
      <c r="D104" s="227" t="s">
        <v>664</v>
      </c>
      <c r="E104" s="40"/>
      <c r="F104" s="228" t="s">
        <v>680</v>
      </c>
      <c r="G104" s="40"/>
      <c r="H104" s="40"/>
      <c r="I104" s="211"/>
      <c r="J104" s="40"/>
      <c r="K104" s="40"/>
      <c r="L104" s="44"/>
      <c r="M104" s="212"/>
      <c r="N104" s="213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664</v>
      </c>
      <c r="AU104" s="17" t="s">
        <v>84</v>
      </c>
    </row>
    <row r="105" s="13" customFormat="1">
      <c r="A105" s="13"/>
      <c r="B105" s="229"/>
      <c r="C105" s="230"/>
      <c r="D105" s="209" t="s">
        <v>681</v>
      </c>
      <c r="E105" s="231" t="s">
        <v>19</v>
      </c>
      <c r="F105" s="232" t="s">
        <v>682</v>
      </c>
      <c r="G105" s="230"/>
      <c r="H105" s="233">
        <v>6</v>
      </c>
      <c r="I105" s="234"/>
      <c r="J105" s="230"/>
      <c r="K105" s="230"/>
      <c r="L105" s="235"/>
      <c r="M105" s="236"/>
      <c r="N105" s="237"/>
      <c r="O105" s="237"/>
      <c r="P105" s="237"/>
      <c r="Q105" s="237"/>
      <c r="R105" s="237"/>
      <c r="S105" s="237"/>
      <c r="T105" s="238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9" t="s">
        <v>681</v>
      </c>
      <c r="AU105" s="239" t="s">
        <v>84</v>
      </c>
      <c r="AV105" s="13" t="s">
        <v>84</v>
      </c>
      <c r="AW105" s="13" t="s">
        <v>35</v>
      </c>
      <c r="AX105" s="13" t="s">
        <v>82</v>
      </c>
      <c r="AY105" s="239" t="s">
        <v>139</v>
      </c>
    </row>
    <row r="106" s="2" customFormat="1" ht="16.5" customHeight="1">
      <c r="A106" s="38"/>
      <c r="B106" s="39"/>
      <c r="C106" s="196" t="s">
        <v>157</v>
      </c>
      <c r="D106" s="196" t="s">
        <v>140</v>
      </c>
      <c r="E106" s="197" t="s">
        <v>683</v>
      </c>
      <c r="F106" s="198" t="s">
        <v>684</v>
      </c>
      <c r="G106" s="199" t="s">
        <v>143</v>
      </c>
      <c r="H106" s="200">
        <v>80</v>
      </c>
      <c r="I106" s="201"/>
      <c r="J106" s="202">
        <f>ROUND(I106*H106,2)</f>
        <v>0</v>
      </c>
      <c r="K106" s="198" t="s">
        <v>661</v>
      </c>
      <c r="L106" s="44"/>
      <c r="M106" s="203" t="s">
        <v>19</v>
      </c>
      <c r="N106" s="204" t="s">
        <v>45</v>
      </c>
      <c r="O106" s="84"/>
      <c r="P106" s="205">
        <f>O106*H106</f>
        <v>0</v>
      </c>
      <c r="Q106" s="205">
        <v>0</v>
      </c>
      <c r="R106" s="205">
        <f>Q106*H106</f>
        <v>0</v>
      </c>
      <c r="S106" s="205">
        <v>0.22</v>
      </c>
      <c r="T106" s="206">
        <f>S106*H106</f>
        <v>17.600000000000001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07" t="s">
        <v>145</v>
      </c>
      <c r="AT106" s="207" t="s">
        <v>140</v>
      </c>
      <c r="AU106" s="207" t="s">
        <v>84</v>
      </c>
      <c r="AY106" s="17" t="s">
        <v>139</v>
      </c>
      <c r="BE106" s="208">
        <f>IF(N106="základní",J106,0)</f>
        <v>0</v>
      </c>
      <c r="BF106" s="208">
        <f>IF(N106="snížená",J106,0)</f>
        <v>0</v>
      </c>
      <c r="BG106" s="208">
        <f>IF(N106="zákl. přenesená",J106,0)</f>
        <v>0</v>
      </c>
      <c r="BH106" s="208">
        <f>IF(N106="sníž. přenesená",J106,0)</f>
        <v>0</v>
      </c>
      <c r="BI106" s="208">
        <f>IF(N106="nulová",J106,0)</f>
        <v>0</v>
      </c>
      <c r="BJ106" s="17" t="s">
        <v>82</v>
      </c>
      <c r="BK106" s="208">
        <f>ROUND(I106*H106,2)</f>
        <v>0</v>
      </c>
      <c r="BL106" s="17" t="s">
        <v>145</v>
      </c>
      <c r="BM106" s="207" t="s">
        <v>685</v>
      </c>
    </row>
    <row r="107" s="2" customFormat="1">
      <c r="A107" s="38"/>
      <c r="B107" s="39"/>
      <c r="C107" s="40"/>
      <c r="D107" s="209" t="s">
        <v>146</v>
      </c>
      <c r="E107" s="40"/>
      <c r="F107" s="210" t="s">
        <v>686</v>
      </c>
      <c r="G107" s="40"/>
      <c r="H107" s="40"/>
      <c r="I107" s="211"/>
      <c r="J107" s="40"/>
      <c r="K107" s="40"/>
      <c r="L107" s="44"/>
      <c r="M107" s="212"/>
      <c r="N107" s="213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146</v>
      </c>
      <c r="AU107" s="17" t="s">
        <v>84</v>
      </c>
    </row>
    <row r="108" s="2" customFormat="1">
      <c r="A108" s="38"/>
      <c r="B108" s="39"/>
      <c r="C108" s="40"/>
      <c r="D108" s="227" t="s">
        <v>664</v>
      </c>
      <c r="E108" s="40"/>
      <c r="F108" s="228" t="s">
        <v>687</v>
      </c>
      <c r="G108" s="40"/>
      <c r="H108" s="40"/>
      <c r="I108" s="211"/>
      <c r="J108" s="40"/>
      <c r="K108" s="40"/>
      <c r="L108" s="44"/>
      <c r="M108" s="212"/>
      <c r="N108" s="213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664</v>
      </c>
      <c r="AU108" s="17" t="s">
        <v>84</v>
      </c>
    </row>
    <row r="109" s="13" customFormat="1">
      <c r="A109" s="13"/>
      <c r="B109" s="229"/>
      <c r="C109" s="230"/>
      <c r="D109" s="209" t="s">
        <v>681</v>
      </c>
      <c r="E109" s="231" t="s">
        <v>19</v>
      </c>
      <c r="F109" s="232" t="s">
        <v>688</v>
      </c>
      <c r="G109" s="230"/>
      <c r="H109" s="233">
        <v>80</v>
      </c>
      <c r="I109" s="234"/>
      <c r="J109" s="230"/>
      <c r="K109" s="230"/>
      <c r="L109" s="235"/>
      <c r="M109" s="236"/>
      <c r="N109" s="237"/>
      <c r="O109" s="237"/>
      <c r="P109" s="237"/>
      <c r="Q109" s="237"/>
      <c r="R109" s="237"/>
      <c r="S109" s="237"/>
      <c r="T109" s="238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9" t="s">
        <v>681</v>
      </c>
      <c r="AU109" s="239" t="s">
        <v>84</v>
      </c>
      <c r="AV109" s="13" t="s">
        <v>84</v>
      </c>
      <c r="AW109" s="13" t="s">
        <v>35</v>
      </c>
      <c r="AX109" s="13" t="s">
        <v>82</v>
      </c>
      <c r="AY109" s="239" t="s">
        <v>139</v>
      </c>
    </row>
    <row r="110" s="2" customFormat="1" ht="16.5" customHeight="1">
      <c r="A110" s="38"/>
      <c r="B110" s="39"/>
      <c r="C110" s="196" t="s">
        <v>153</v>
      </c>
      <c r="D110" s="196" t="s">
        <v>140</v>
      </c>
      <c r="E110" s="197" t="s">
        <v>689</v>
      </c>
      <c r="F110" s="198" t="s">
        <v>690</v>
      </c>
      <c r="G110" s="199" t="s">
        <v>143</v>
      </c>
      <c r="H110" s="200">
        <v>8</v>
      </c>
      <c r="I110" s="201"/>
      <c r="J110" s="202">
        <f>ROUND(I110*H110,2)</f>
        <v>0</v>
      </c>
      <c r="K110" s="198" t="s">
        <v>661</v>
      </c>
      <c r="L110" s="44"/>
      <c r="M110" s="203" t="s">
        <v>19</v>
      </c>
      <c r="N110" s="204" t="s">
        <v>45</v>
      </c>
      <c r="O110" s="84"/>
      <c r="P110" s="205">
        <f>O110*H110</f>
        <v>0</v>
      </c>
      <c r="Q110" s="205">
        <v>4.0000000000000003E-05</v>
      </c>
      <c r="R110" s="205">
        <f>Q110*H110</f>
        <v>0.00032000000000000003</v>
      </c>
      <c r="S110" s="205">
        <v>0.11500000000000001</v>
      </c>
      <c r="T110" s="206">
        <f>S110*H110</f>
        <v>0.92000000000000004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07" t="s">
        <v>145</v>
      </c>
      <c r="AT110" s="207" t="s">
        <v>140</v>
      </c>
      <c r="AU110" s="207" t="s">
        <v>84</v>
      </c>
      <c r="AY110" s="17" t="s">
        <v>139</v>
      </c>
      <c r="BE110" s="208">
        <f>IF(N110="základní",J110,0)</f>
        <v>0</v>
      </c>
      <c r="BF110" s="208">
        <f>IF(N110="snížená",J110,0)</f>
        <v>0</v>
      </c>
      <c r="BG110" s="208">
        <f>IF(N110="zákl. přenesená",J110,0)</f>
        <v>0</v>
      </c>
      <c r="BH110" s="208">
        <f>IF(N110="sníž. přenesená",J110,0)</f>
        <v>0</v>
      </c>
      <c r="BI110" s="208">
        <f>IF(N110="nulová",J110,0)</f>
        <v>0</v>
      </c>
      <c r="BJ110" s="17" t="s">
        <v>82</v>
      </c>
      <c r="BK110" s="208">
        <f>ROUND(I110*H110,2)</f>
        <v>0</v>
      </c>
      <c r="BL110" s="17" t="s">
        <v>145</v>
      </c>
      <c r="BM110" s="207" t="s">
        <v>691</v>
      </c>
    </row>
    <row r="111" s="2" customFormat="1">
      <c r="A111" s="38"/>
      <c r="B111" s="39"/>
      <c r="C111" s="40"/>
      <c r="D111" s="209" t="s">
        <v>146</v>
      </c>
      <c r="E111" s="40"/>
      <c r="F111" s="210" t="s">
        <v>692</v>
      </c>
      <c r="G111" s="40"/>
      <c r="H111" s="40"/>
      <c r="I111" s="211"/>
      <c r="J111" s="40"/>
      <c r="K111" s="40"/>
      <c r="L111" s="44"/>
      <c r="M111" s="212"/>
      <c r="N111" s="213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146</v>
      </c>
      <c r="AU111" s="17" t="s">
        <v>84</v>
      </c>
    </row>
    <row r="112" s="2" customFormat="1">
      <c r="A112" s="38"/>
      <c r="B112" s="39"/>
      <c r="C112" s="40"/>
      <c r="D112" s="227" t="s">
        <v>664</v>
      </c>
      <c r="E112" s="40"/>
      <c r="F112" s="228" t="s">
        <v>693</v>
      </c>
      <c r="G112" s="40"/>
      <c r="H112" s="40"/>
      <c r="I112" s="211"/>
      <c r="J112" s="40"/>
      <c r="K112" s="40"/>
      <c r="L112" s="44"/>
      <c r="M112" s="212"/>
      <c r="N112" s="213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664</v>
      </c>
      <c r="AU112" s="17" t="s">
        <v>84</v>
      </c>
    </row>
    <row r="113" s="13" customFormat="1">
      <c r="A113" s="13"/>
      <c r="B113" s="229"/>
      <c r="C113" s="230"/>
      <c r="D113" s="209" t="s">
        <v>681</v>
      </c>
      <c r="E113" s="231" t="s">
        <v>19</v>
      </c>
      <c r="F113" s="232" t="s">
        <v>694</v>
      </c>
      <c r="G113" s="230"/>
      <c r="H113" s="233">
        <v>8</v>
      </c>
      <c r="I113" s="234"/>
      <c r="J113" s="230"/>
      <c r="K113" s="230"/>
      <c r="L113" s="235"/>
      <c r="M113" s="236"/>
      <c r="N113" s="237"/>
      <c r="O113" s="237"/>
      <c r="P113" s="237"/>
      <c r="Q113" s="237"/>
      <c r="R113" s="237"/>
      <c r="S113" s="237"/>
      <c r="T113" s="238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9" t="s">
        <v>681</v>
      </c>
      <c r="AU113" s="239" t="s">
        <v>84</v>
      </c>
      <c r="AV113" s="13" t="s">
        <v>84</v>
      </c>
      <c r="AW113" s="13" t="s">
        <v>35</v>
      </c>
      <c r="AX113" s="13" t="s">
        <v>82</v>
      </c>
      <c r="AY113" s="239" t="s">
        <v>139</v>
      </c>
    </row>
    <row r="114" s="2" customFormat="1" ht="21.75" customHeight="1">
      <c r="A114" s="38"/>
      <c r="B114" s="39"/>
      <c r="C114" s="196" t="s">
        <v>164</v>
      </c>
      <c r="D114" s="196" t="s">
        <v>140</v>
      </c>
      <c r="E114" s="197" t="s">
        <v>695</v>
      </c>
      <c r="F114" s="198" t="s">
        <v>696</v>
      </c>
      <c r="G114" s="199" t="s">
        <v>143</v>
      </c>
      <c r="H114" s="200">
        <v>1660</v>
      </c>
      <c r="I114" s="201"/>
      <c r="J114" s="202">
        <f>ROUND(I114*H114,2)</f>
        <v>0</v>
      </c>
      <c r="K114" s="198" t="s">
        <v>661</v>
      </c>
      <c r="L114" s="44"/>
      <c r="M114" s="203" t="s">
        <v>19</v>
      </c>
      <c r="N114" s="204" t="s">
        <v>45</v>
      </c>
      <c r="O114" s="84"/>
      <c r="P114" s="205">
        <f>O114*H114</f>
        <v>0</v>
      </c>
      <c r="Q114" s="205">
        <v>9.0000000000000006E-05</v>
      </c>
      <c r="R114" s="205">
        <f>Q114*H114</f>
        <v>0.14940000000000001</v>
      </c>
      <c r="S114" s="205">
        <v>0.23000000000000001</v>
      </c>
      <c r="T114" s="206">
        <f>S114*H114</f>
        <v>381.80000000000001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07" t="s">
        <v>145</v>
      </c>
      <c r="AT114" s="207" t="s">
        <v>140</v>
      </c>
      <c r="AU114" s="207" t="s">
        <v>84</v>
      </c>
      <c r="AY114" s="17" t="s">
        <v>139</v>
      </c>
      <c r="BE114" s="208">
        <f>IF(N114="základní",J114,0)</f>
        <v>0</v>
      </c>
      <c r="BF114" s="208">
        <f>IF(N114="snížená",J114,0)</f>
        <v>0</v>
      </c>
      <c r="BG114" s="208">
        <f>IF(N114="zákl. přenesená",J114,0)</f>
        <v>0</v>
      </c>
      <c r="BH114" s="208">
        <f>IF(N114="sníž. přenesená",J114,0)</f>
        <v>0</v>
      </c>
      <c r="BI114" s="208">
        <f>IF(N114="nulová",J114,0)</f>
        <v>0</v>
      </c>
      <c r="BJ114" s="17" t="s">
        <v>82</v>
      </c>
      <c r="BK114" s="208">
        <f>ROUND(I114*H114,2)</f>
        <v>0</v>
      </c>
      <c r="BL114" s="17" t="s">
        <v>145</v>
      </c>
      <c r="BM114" s="207" t="s">
        <v>697</v>
      </c>
    </row>
    <row r="115" s="2" customFormat="1">
      <c r="A115" s="38"/>
      <c r="B115" s="39"/>
      <c r="C115" s="40"/>
      <c r="D115" s="209" t="s">
        <v>146</v>
      </c>
      <c r="E115" s="40"/>
      <c r="F115" s="210" t="s">
        <v>698</v>
      </c>
      <c r="G115" s="40"/>
      <c r="H115" s="40"/>
      <c r="I115" s="211"/>
      <c r="J115" s="40"/>
      <c r="K115" s="40"/>
      <c r="L115" s="44"/>
      <c r="M115" s="212"/>
      <c r="N115" s="213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146</v>
      </c>
      <c r="AU115" s="17" t="s">
        <v>84</v>
      </c>
    </row>
    <row r="116" s="2" customFormat="1">
      <c r="A116" s="38"/>
      <c r="B116" s="39"/>
      <c r="C116" s="40"/>
      <c r="D116" s="227" t="s">
        <v>664</v>
      </c>
      <c r="E116" s="40"/>
      <c r="F116" s="228" t="s">
        <v>699</v>
      </c>
      <c r="G116" s="40"/>
      <c r="H116" s="40"/>
      <c r="I116" s="211"/>
      <c r="J116" s="40"/>
      <c r="K116" s="40"/>
      <c r="L116" s="44"/>
      <c r="M116" s="212"/>
      <c r="N116" s="213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664</v>
      </c>
      <c r="AU116" s="17" t="s">
        <v>84</v>
      </c>
    </row>
    <row r="117" s="2" customFormat="1" ht="16.5" customHeight="1">
      <c r="A117" s="38"/>
      <c r="B117" s="39"/>
      <c r="C117" s="196" t="s">
        <v>156</v>
      </c>
      <c r="D117" s="196" t="s">
        <v>140</v>
      </c>
      <c r="E117" s="197" t="s">
        <v>700</v>
      </c>
      <c r="F117" s="198" t="s">
        <v>701</v>
      </c>
      <c r="G117" s="199" t="s">
        <v>152</v>
      </c>
      <c r="H117" s="200">
        <v>622</v>
      </c>
      <c r="I117" s="201"/>
      <c r="J117" s="202">
        <f>ROUND(I117*H117,2)</f>
        <v>0</v>
      </c>
      <c r="K117" s="198" t="s">
        <v>661</v>
      </c>
      <c r="L117" s="44"/>
      <c r="M117" s="203" t="s">
        <v>19</v>
      </c>
      <c r="N117" s="204" t="s">
        <v>45</v>
      </c>
      <c r="O117" s="84"/>
      <c r="P117" s="205">
        <f>O117*H117</f>
        <v>0</v>
      </c>
      <c r="Q117" s="205">
        <v>0</v>
      </c>
      <c r="R117" s="205">
        <f>Q117*H117</f>
        <v>0</v>
      </c>
      <c r="S117" s="205">
        <v>0.28999999999999998</v>
      </c>
      <c r="T117" s="206">
        <f>S117*H117</f>
        <v>180.38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07" t="s">
        <v>145</v>
      </c>
      <c r="AT117" s="207" t="s">
        <v>140</v>
      </c>
      <c r="AU117" s="207" t="s">
        <v>84</v>
      </c>
      <c r="AY117" s="17" t="s">
        <v>139</v>
      </c>
      <c r="BE117" s="208">
        <f>IF(N117="základní",J117,0)</f>
        <v>0</v>
      </c>
      <c r="BF117" s="208">
        <f>IF(N117="snížená",J117,0)</f>
        <v>0</v>
      </c>
      <c r="BG117" s="208">
        <f>IF(N117="zákl. přenesená",J117,0)</f>
        <v>0</v>
      </c>
      <c r="BH117" s="208">
        <f>IF(N117="sníž. přenesená",J117,0)</f>
        <v>0</v>
      </c>
      <c r="BI117" s="208">
        <f>IF(N117="nulová",J117,0)</f>
        <v>0</v>
      </c>
      <c r="BJ117" s="17" t="s">
        <v>82</v>
      </c>
      <c r="BK117" s="208">
        <f>ROUND(I117*H117,2)</f>
        <v>0</v>
      </c>
      <c r="BL117" s="17" t="s">
        <v>145</v>
      </c>
      <c r="BM117" s="207" t="s">
        <v>702</v>
      </c>
    </row>
    <row r="118" s="2" customFormat="1">
      <c r="A118" s="38"/>
      <c r="B118" s="39"/>
      <c r="C118" s="40"/>
      <c r="D118" s="209" t="s">
        <v>146</v>
      </c>
      <c r="E118" s="40"/>
      <c r="F118" s="210" t="s">
        <v>703</v>
      </c>
      <c r="G118" s="40"/>
      <c r="H118" s="40"/>
      <c r="I118" s="211"/>
      <c r="J118" s="40"/>
      <c r="K118" s="40"/>
      <c r="L118" s="44"/>
      <c r="M118" s="212"/>
      <c r="N118" s="213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146</v>
      </c>
      <c r="AU118" s="17" t="s">
        <v>84</v>
      </c>
    </row>
    <row r="119" s="2" customFormat="1">
      <c r="A119" s="38"/>
      <c r="B119" s="39"/>
      <c r="C119" s="40"/>
      <c r="D119" s="227" t="s">
        <v>664</v>
      </c>
      <c r="E119" s="40"/>
      <c r="F119" s="228" t="s">
        <v>704</v>
      </c>
      <c r="G119" s="40"/>
      <c r="H119" s="40"/>
      <c r="I119" s="211"/>
      <c r="J119" s="40"/>
      <c r="K119" s="40"/>
      <c r="L119" s="44"/>
      <c r="M119" s="212"/>
      <c r="N119" s="213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664</v>
      </c>
      <c r="AU119" s="17" t="s">
        <v>84</v>
      </c>
    </row>
    <row r="120" s="13" customFormat="1">
      <c r="A120" s="13"/>
      <c r="B120" s="229"/>
      <c r="C120" s="230"/>
      <c r="D120" s="209" t="s">
        <v>681</v>
      </c>
      <c r="E120" s="231" t="s">
        <v>19</v>
      </c>
      <c r="F120" s="232" t="s">
        <v>705</v>
      </c>
      <c r="G120" s="230"/>
      <c r="H120" s="233">
        <v>42</v>
      </c>
      <c r="I120" s="234"/>
      <c r="J120" s="230"/>
      <c r="K120" s="230"/>
      <c r="L120" s="235"/>
      <c r="M120" s="236"/>
      <c r="N120" s="237"/>
      <c r="O120" s="237"/>
      <c r="P120" s="237"/>
      <c r="Q120" s="237"/>
      <c r="R120" s="237"/>
      <c r="S120" s="237"/>
      <c r="T120" s="238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9" t="s">
        <v>681</v>
      </c>
      <c r="AU120" s="239" t="s">
        <v>84</v>
      </c>
      <c r="AV120" s="13" t="s">
        <v>84</v>
      </c>
      <c r="AW120" s="13" t="s">
        <v>35</v>
      </c>
      <c r="AX120" s="13" t="s">
        <v>74</v>
      </c>
      <c r="AY120" s="239" t="s">
        <v>139</v>
      </c>
    </row>
    <row r="121" s="13" customFormat="1">
      <c r="A121" s="13"/>
      <c r="B121" s="229"/>
      <c r="C121" s="230"/>
      <c r="D121" s="209" t="s">
        <v>681</v>
      </c>
      <c r="E121" s="231" t="s">
        <v>19</v>
      </c>
      <c r="F121" s="232" t="s">
        <v>706</v>
      </c>
      <c r="G121" s="230"/>
      <c r="H121" s="233">
        <v>580</v>
      </c>
      <c r="I121" s="234"/>
      <c r="J121" s="230"/>
      <c r="K121" s="230"/>
      <c r="L121" s="235"/>
      <c r="M121" s="236"/>
      <c r="N121" s="237"/>
      <c r="O121" s="237"/>
      <c r="P121" s="237"/>
      <c r="Q121" s="237"/>
      <c r="R121" s="237"/>
      <c r="S121" s="237"/>
      <c r="T121" s="238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9" t="s">
        <v>681</v>
      </c>
      <c r="AU121" s="239" t="s">
        <v>84</v>
      </c>
      <c r="AV121" s="13" t="s">
        <v>84</v>
      </c>
      <c r="AW121" s="13" t="s">
        <v>35</v>
      </c>
      <c r="AX121" s="13" t="s">
        <v>74</v>
      </c>
      <c r="AY121" s="239" t="s">
        <v>139</v>
      </c>
    </row>
    <row r="122" s="2" customFormat="1" ht="16.5" customHeight="1">
      <c r="A122" s="38"/>
      <c r="B122" s="39"/>
      <c r="C122" s="196" t="s">
        <v>174</v>
      </c>
      <c r="D122" s="196" t="s">
        <v>140</v>
      </c>
      <c r="E122" s="197" t="s">
        <v>707</v>
      </c>
      <c r="F122" s="198" t="s">
        <v>708</v>
      </c>
      <c r="G122" s="199" t="s">
        <v>143</v>
      </c>
      <c r="H122" s="200">
        <v>1730</v>
      </c>
      <c r="I122" s="201"/>
      <c r="J122" s="202">
        <f>ROUND(I122*H122,2)</f>
        <v>0</v>
      </c>
      <c r="K122" s="198" t="s">
        <v>661</v>
      </c>
      <c r="L122" s="44"/>
      <c r="M122" s="203" t="s">
        <v>19</v>
      </c>
      <c r="N122" s="204" t="s">
        <v>45</v>
      </c>
      <c r="O122" s="84"/>
      <c r="P122" s="205">
        <f>O122*H122</f>
        <v>0</v>
      </c>
      <c r="Q122" s="205">
        <v>0</v>
      </c>
      <c r="R122" s="205">
        <f>Q122*H122</f>
        <v>0</v>
      </c>
      <c r="S122" s="205">
        <v>0</v>
      </c>
      <c r="T122" s="206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07" t="s">
        <v>145</v>
      </c>
      <c r="AT122" s="207" t="s">
        <v>140</v>
      </c>
      <c r="AU122" s="207" t="s">
        <v>84</v>
      </c>
      <c r="AY122" s="17" t="s">
        <v>139</v>
      </c>
      <c r="BE122" s="208">
        <f>IF(N122="základní",J122,0)</f>
        <v>0</v>
      </c>
      <c r="BF122" s="208">
        <f>IF(N122="snížená",J122,0)</f>
        <v>0</v>
      </c>
      <c r="BG122" s="208">
        <f>IF(N122="zákl. přenesená",J122,0)</f>
        <v>0</v>
      </c>
      <c r="BH122" s="208">
        <f>IF(N122="sníž. přenesená",J122,0)</f>
        <v>0</v>
      </c>
      <c r="BI122" s="208">
        <f>IF(N122="nulová",J122,0)</f>
        <v>0</v>
      </c>
      <c r="BJ122" s="17" t="s">
        <v>82</v>
      </c>
      <c r="BK122" s="208">
        <f>ROUND(I122*H122,2)</f>
        <v>0</v>
      </c>
      <c r="BL122" s="17" t="s">
        <v>145</v>
      </c>
      <c r="BM122" s="207" t="s">
        <v>709</v>
      </c>
    </row>
    <row r="123" s="2" customFormat="1">
      <c r="A123" s="38"/>
      <c r="B123" s="39"/>
      <c r="C123" s="40"/>
      <c r="D123" s="209" t="s">
        <v>146</v>
      </c>
      <c r="E123" s="40"/>
      <c r="F123" s="210" t="s">
        <v>710</v>
      </c>
      <c r="G123" s="40"/>
      <c r="H123" s="40"/>
      <c r="I123" s="211"/>
      <c r="J123" s="40"/>
      <c r="K123" s="40"/>
      <c r="L123" s="44"/>
      <c r="M123" s="212"/>
      <c r="N123" s="213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146</v>
      </c>
      <c r="AU123" s="17" t="s">
        <v>84</v>
      </c>
    </row>
    <row r="124" s="2" customFormat="1">
      <c r="A124" s="38"/>
      <c r="B124" s="39"/>
      <c r="C124" s="40"/>
      <c r="D124" s="227" t="s">
        <v>664</v>
      </c>
      <c r="E124" s="40"/>
      <c r="F124" s="228" t="s">
        <v>711</v>
      </c>
      <c r="G124" s="40"/>
      <c r="H124" s="40"/>
      <c r="I124" s="211"/>
      <c r="J124" s="40"/>
      <c r="K124" s="40"/>
      <c r="L124" s="44"/>
      <c r="M124" s="212"/>
      <c r="N124" s="213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664</v>
      </c>
      <c r="AU124" s="17" t="s">
        <v>84</v>
      </c>
    </row>
    <row r="125" s="2" customFormat="1" ht="21.75" customHeight="1">
      <c r="A125" s="38"/>
      <c r="B125" s="39"/>
      <c r="C125" s="196" t="s">
        <v>160</v>
      </c>
      <c r="D125" s="196" t="s">
        <v>140</v>
      </c>
      <c r="E125" s="197" t="s">
        <v>712</v>
      </c>
      <c r="F125" s="198" t="s">
        <v>713</v>
      </c>
      <c r="G125" s="199" t="s">
        <v>167</v>
      </c>
      <c r="H125" s="200">
        <v>1790.1199999999999</v>
      </c>
      <c r="I125" s="201"/>
      <c r="J125" s="202">
        <f>ROUND(I125*H125,2)</f>
        <v>0</v>
      </c>
      <c r="K125" s="198" t="s">
        <v>661</v>
      </c>
      <c r="L125" s="44"/>
      <c r="M125" s="203" t="s">
        <v>19</v>
      </c>
      <c r="N125" s="204" t="s">
        <v>45</v>
      </c>
      <c r="O125" s="84"/>
      <c r="P125" s="205">
        <f>O125*H125</f>
        <v>0</v>
      </c>
      <c r="Q125" s="205">
        <v>0</v>
      </c>
      <c r="R125" s="205">
        <f>Q125*H125</f>
        <v>0</v>
      </c>
      <c r="S125" s="205">
        <v>0</v>
      </c>
      <c r="T125" s="20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07" t="s">
        <v>145</v>
      </c>
      <c r="AT125" s="207" t="s">
        <v>140</v>
      </c>
      <c r="AU125" s="207" t="s">
        <v>84</v>
      </c>
      <c r="AY125" s="17" t="s">
        <v>139</v>
      </c>
      <c r="BE125" s="208">
        <f>IF(N125="základní",J125,0)</f>
        <v>0</v>
      </c>
      <c r="BF125" s="208">
        <f>IF(N125="snížená",J125,0)</f>
        <v>0</v>
      </c>
      <c r="BG125" s="208">
        <f>IF(N125="zákl. přenesená",J125,0)</f>
        <v>0</v>
      </c>
      <c r="BH125" s="208">
        <f>IF(N125="sníž. přenesená",J125,0)</f>
        <v>0</v>
      </c>
      <c r="BI125" s="208">
        <f>IF(N125="nulová",J125,0)</f>
        <v>0</v>
      </c>
      <c r="BJ125" s="17" t="s">
        <v>82</v>
      </c>
      <c r="BK125" s="208">
        <f>ROUND(I125*H125,2)</f>
        <v>0</v>
      </c>
      <c r="BL125" s="17" t="s">
        <v>145</v>
      </c>
      <c r="BM125" s="207" t="s">
        <v>714</v>
      </c>
    </row>
    <row r="126" s="2" customFormat="1">
      <c r="A126" s="38"/>
      <c r="B126" s="39"/>
      <c r="C126" s="40"/>
      <c r="D126" s="209" t="s">
        <v>146</v>
      </c>
      <c r="E126" s="40"/>
      <c r="F126" s="210" t="s">
        <v>715</v>
      </c>
      <c r="G126" s="40"/>
      <c r="H126" s="40"/>
      <c r="I126" s="211"/>
      <c r="J126" s="40"/>
      <c r="K126" s="40"/>
      <c r="L126" s="44"/>
      <c r="M126" s="212"/>
      <c r="N126" s="213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146</v>
      </c>
      <c r="AU126" s="17" t="s">
        <v>84</v>
      </c>
    </row>
    <row r="127" s="2" customFormat="1">
      <c r="A127" s="38"/>
      <c r="B127" s="39"/>
      <c r="C127" s="40"/>
      <c r="D127" s="227" t="s">
        <v>664</v>
      </c>
      <c r="E127" s="40"/>
      <c r="F127" s="228" t="s">
        <v>716</v>
      </c>
      <c r="G127" s="40"/>
      <c r="H127" s="40"/>
      <c r="I127" s="211"/>
      <c r="J127" s="40"/>
      <c r="K127" s="40"/>
      <c r="L127" s="44"/>
      <c r="M127" s="212"/>
      <c r="N127" s="213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664</v>
      </c>
      <c r="AU127" s="17" t="s">
        <v>84</v>
      </c>
    </row>
    <row r="128" s="13" customFormat="1">
      <c r="A128" s="13"/>
      <c r="B128" s="229"/>
      <c r="C128" s="230"/>
      <c r="D128" s="209" t="s">
        <v>681</v>
      </c>
      <c r="E128" s="231" t="s">
        <v>19</v>
      </c>
      <c r="F128" s="232" t="s">
        <v>717</v>
      </c>
      <c r="G128" s="230"/>
      <c r="H128" s="233">
        <v>578.75999999999999</v>
      </c>
      <c r="I128" s="234"/>
      <c r="J128" s="230"/>
      <c r="K128" s="230"/>
      <c r="L128" s="235"/>
      <c r="M128" s="236"/>
      <c r="N128" s="237"/>
      <c r="O128" s="237"/>
      <c r="P128" s="237"/>
      <c r="Q128" s="237"/>
      <c r="R128" s="237"/>
      <c r="S128" s="237"/>
      <c r="T128" s="23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9" t="s">
        <v>681</v>
      </c>
      <c r="AU128" s="239" t="s">
        <v>84</v>
      </c>
      <c r="AV128" s="13" t="s">
        <v>84</v>
      </c>
      <c r="AW128" s="13" t="s">
        <v>35</v>
      </c>
      <c r="AX128" s="13" t="s">
        <v>74</v>
      </c>
      <c r="AY128" s="239" t="s">
        <v>139</v>
      </c>
    </row>
    <row r="129" s="13" customFormat="1">
      <c r="A129" s="13"/>
      <c r="B129" s="229"/>
      <c r="C129" s="230"/>
      <c r="D129" s="209" t="s">
        <v>681</v>
      </c>
      <c r="E129" s="231" t="s">
        <v>19</v>
      </c>
      <c r="F129" s="232" t="s">
        <v>718</v>
      </c>
      <c r="G129" s="230"/>
      <c r="H129" s="233">
        <v>22.879999999999999</v>
      </c>
      <c r="I129" s="234"/>
      <c r="J129" s="230"/>
      <c r="K129" s="230"/>
      <c r="L129" s="235"/>
      <c r="M129" s="236"/>
      <c r="N129" s="237"/>
      <c r="O129" s="237"/>
      <c r="P129" s="237"/>
      <c r="Q129" s="237"/>
      <c r="R129" s="237"/>
      <c r="S129" s="237"/>
      <c r="T129" s="23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9" t="s">
        <v>681</v>
      </c>
      <c r="AU129" s="239" t="s">
        <v>84</v>
      </c>
      <c r="AV129" s="13" t="s">
        <v>84</v>
      </c>
      <c r="AW129" s="13" t="s">
        <v>35</v>
      </c>
      <c r="AX129" s="13" t="s">
        <v>74</v>
      </c>
      <c r="AY129" s="239" t="s">
        <v>139</v>
      </c>
    </row>
    <row r="130" s="13" customFormat="1">
      <c r="A130" s="13"/>
      <c r="B130" s="229"/>
      <c r="C130" s="230"/>
      <c r="D130" s="209" t="s">
        <v>681</v>
      </c>
      <c r="E130" s="231" t="s">
        <v>19</v>
      </c>
      <c r="F130" s="232" t="s">
        <v>719</v>
      </c>
      <c r="G130" s="230"/>
      <c r="H130" s="233">
        <v>196.03999999999999</v>
      </c>
      <c r="I130" s="234"/>
      <c r="J130" s="230"/>
      <c r="K130" s="230"/>
      <c r="L130" s="235"/>
      <c r="M130" s="236"/>
      <c r="N130" s="237"/>
      <c r="O130" s="237"/>
      <c r="P130" s="237"/>
      <c r="Q130" s="237"/>
      <c r="R130" s="237"/>
      <c r="S130" s="237"/>
      <c r="T130" s="23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9" t="s">
        <v>681</v>
      </c>
      <c r="AU130" s="239" t="s">
        <v>84</v>
      </c>
      <c r="AV130" s="13" t="s">
        <v>84</v>
      </c>
      <c r="AW130" s="13" t="s">
        <v>35</v>
      </c>
      <c r="AX130" s="13" t="s">
        <v>74</v>
      </c>
      <c r="AY130" s="239" t="s">
        <v>139</v>
      </c>
    </row>
    <row r="131" s="13" customFormat="1">
      <c r="A131" s="13"/>
      <c r="B131" s="229"/>
      <c r="C131" s="230"/>
      <c r="D131" s="209" t="s">
        <v>681</v>
      </c>
      <c r="E131" s="231" t="s">
        <v>19</v>
      </c>
      <c r="F131" s="232" t="s">
        <v>720</v>
      </c>
      <c r="G131" s="230"/>
      <c r="H131" s="233">
        <v>225.03999999999999</v>
      </c>
      <c r="I131" s="234"/>
      <c r="J131" s="230"/>
      <c r="K131" s="230"/>
      <c r="L131" s="235"/>
      <c r="M131" s="236"/>
      <c r="N131" s="237"/>
      <c r="O131" s="237"/>
      <c r="P131" s="237"/>
      <c r="Q131" s="237"/>
      <c r="R131" s="237"/>
      <c r="S131" s="237"/>
      <c r="T131" s="23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9" t="s">
        <v>681</v>
      </c>
      <c r="AU131" s="239" t="s">
        <v>84</v>
      </c>
      <c r="AV131" s="13" t="s">
        <v>84</v>
      </c>
      <c r="AW131" s="13" t="s">
        <v>35</v>
      </c>
      <c r="AX131" s="13" t="s">
        <v>74</v>
      </c>
      <c r="AY131" s="239" t="s">
        <v>139</v>
      </c>
    </row>
    <row r="132" s="13" customFormat="1">
      <c r="A132" s="13"/>
      <c r="B132" s="229"/>
      <c r="C132" s="230"/>
      <c r="D132" s="209" t="s">
        <v>681</v>
      </c>
      <c r="E132" s="231" t="s">
        <v>19</v>
      </c>
      <c r="F132" s="232" t="s">
        <v>721</v>
      </c>
      <c r="G132" s="230"/>
      <c r="H132" s="233">
        <v>5.5099999999999998</v>
      </c>
      <c r="I132" s="234"/>
      <c r="J132" s="230"/>
      <c r="K132" s="230"/>
      <c r="L132" s="235"/>
      <c r="M132" s="236"/>
      <c r="N132" s="237"/>
      <c r="O132" s="237"/>
      <c r="P132" s="237"/>
      <c r="Q132" s="237"/>
      <c r="R132" s="237"/>
      <c r="S132" s="237"/>
      <c r="T132" s="23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9" t="s">
        <v>681</v>
      </c>
      <c r="AU132" s="239" t="s">
        <v>84</v>
      </c>
      <c r="AV132" s="13" t="s">
        <v>84</v>
      </c>
      <c r="AW132" s="13" t="s">
        <v>35</v>
      </c>
      <c r="AX132" s="13" t="s">
        <v>74</v>
      </c>
      <c r="AY132" s="239" t="s">
        <v>139</v>
      </c>
    </row>
    <row r="133" s="13" customFormat="1">
      <c r="A133" s="13"/>
      <c r="B133" s="229"/>
      <c r="C133" s="230"/>
      <c r="D133" s="209" t="s">
        <v>681</v>
      </c>
      <c r="E133" s="231" t="s">
        <v>19</v>
      </c>
      <c r="F133" s="232" t="s">
        <v>722</v>
      </c>
      <c r="G133" s="230"/>
      <c r="H133" s="233">
        <v>20.280000000000001</v>
      </c>
      <c r="I133" s="234"/>
      <c r="J133" s="230"/>
      <c r="K133" s="230"/>
      <c r="L133" s="235"/>
      <c r="M133" s="236"/>
      <c r="N133" s="237"/>
      <c r="O133" s="237"/>
      <c r="P133" s="237"/>
      <c r="Q133" s="237"/>
      <c r="R133" s="237"/>
      <c r="S133" s="237"/>
      <c r="T133" s="23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9" t="s">
        <v>681</v>
      </c>
      <c r="AU133" s="239" t="s">
        <v>84</v>
      </c>
      <c r="AV133" s="13" t="s">
        <v>84</v>
      </c>
      <c r="AW133" s="13" t="s">
        <v>35</v>
      </c>
      <c r="AX133" s="13" t="s">
        <v>74</v>
      </c>
      <c r="AY133" s="239" t="s">
        <v>139</v>
      </c>
    </row>
    <row r="134" s="13" customFormat="1">
      <c r="A134" s="13"/>
      <c r="B134" s="229"/>
      <c r="C134" s="230"/>
      <c r="D134" s="209" t="s">
        <v>681</v>
      </c>
      <c r="E134" s="231" t="s">
        <v>19</v>
      </c>
      <c r="F134" s="232" t="s">
        <v>723</v>
      </c>
      <c r="G134" s="230"/>
      <c r="H134" s="233">
        <v>8.4100000000000001</v>
      </c>
      <c r="I134" s="234"/>
      <c r="J134" s="230"/>
      <c r="K134" s="230"/>
      <c r="L134" s="235"/>
      <c r="M134" s="236"/>
      <c r="N134" s="237"/>
      <c r="O134" s="237"/>
      <c r="P134" s="237"/>
      <c r="Q134" s="237"/>
      <c r="R134" s="237"/>
      <c r="S134" s="237"/>
      <c r="T134" s="23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9" t="s">
        <v>681</v>
      </c>
      <c r="AU134" s="239" t="s">
        <v>84</v>
      </c>
      <c r="AV134" s="13" t="s">
        <v>84</v>
      </c>
      <c r="AW134" s="13" t="s">
        <v>35</v>
      </c>
      <c r="AX134" s="13" t="s">
        <v>74</v>
      </c>
      <c r="AY134" s="239" t="s">
        <v>139</v>
      </c>
    </row>
    <row r="135" s="13" customFormat="1">
      <c r="A135" s="13"/>
      <c r="B135" s="229"/>
      <c r="C135" s="230"/>
      <c r="D135" s="209" t="s">
        <v>681</v>
      </c>
      <c r="E135" s="231" t="s">
        <v>19</v>
      </c>
      <c r="F135" s="232" t="s">
        <v>724</v>
      </c>
      <c r="G135" s="230"/>
      <c r="H135" s="233">
        <v>104</v>
      </c>
      <c r="I135" s="234"/>
      <c r="J135" s="230"/>
      <c r="K135" s="230"/>
      <c r="L135" s="235"/>
      <c r="M135" s="236"/>
      <c r="N135" s="237"/>
      <c r="O135" s="237"/>
      <c r="P135" s="237"/>
      <c r="Q135" s="237"/>
      <c r="R135" s="237"/>
      <c r="S135" s="237"/>
      <c r="T135" s="23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9" t="s">
        <v>681</v>
      </c>
      <c r="AU135" s="239" t="s">
        <v>84</v>
      </c>
      <c r="AV135" s="13" t="s">
        <v>84</v>
      </c>
      <c r="AW135" s="13" t="s">
        <v>35</v>
      </c>
      <c r="AX135" s="13" t="s">
        <v>74</v>
      </c>
      <c r="AY135" s="239" t="s">
        <v>139</v>
      </c>
    </row>
    <row r="136" s="13" customFormat="1">
      <c r="A136" s="13"/>
      <c r="B136" s="229"/>
      <c r="C136" s="230"/>
      <c r="D136" s="209" t="s">
        <v>681</v>
      </c>
      <c r="E136" s="231" t="s">
        <v>19</v>
      </c>
      <c r="F136" s="232" t="s">
        <v>725</v>
      </c>
      <c r="G136" s="230"/>
      <c r="H136" s="233">
        <v>445.19999999999999</v>
      </c>
      <c r="I136" s="234"/>
      <c r="J136" s="230"/>
      <c r="K136" s="230"/>
      <c r="L136" s="235"/>
      <c r="M136" s="236"/>
      <c r="N136" s="237"/>
      <c r="O136" s="237"/>
      <c r="P136" s="237"/>
      <c r="Q136" s="237"/>
      <c r="R136" s="237"/>
      <c r="S136" s="237"/>
      <c r="T136" s="23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9" t="s">
        <v>681</v>
      </c>
      <c r="AU136" s="239" t="s">
        <v>84</v>
      </c>
      <c r="AV136" s="13" t="s">
        <v>84</v>
      </c>
      <c r="AW136" s="13" t="s">
        <v>35</v>
      </c>
      <c r="AX136" s="13" t="s">
        <v>74</v>
      </c>
      <c r="AY136" s="239" t="s">
        <v>139</v>
      </c>
    </row>
    <row r="137" s="13" customFormat="1">
      <c r="A137" s="13"/>
      <c r="B137" s="229"/>
      <c r="C137" s="230"/>
      <c r="D137" s="209" t="s">
        <v>681</v>
      </c>
      <c r="E137" s="231" t="s">
        <v>19</v>
      </c>
      <c r="F137" s="232" t="s">
        <v>726</v>
      </c>
      <c r="G137" s="230"/>
      <c r="H137" s="233">
        <v>17.600000000000001</v>
      </c>
      <c r="I137" s="234"/>
      <c r="J137" s="230"/>
      <c r="K137" s="230"/>
      <c r="L137" s="235"/>
      <c r="M137" s="236"/>
      <c r="N137" s="237"/>
      <c r="O137" s="237"/>
      <c r="P137" s="237"/>
      <c r="Q137" s="237"/>
      <c r="R137" s="237"/>
      <c r="S137" s="237"/>
      <c r="T137" s="23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9" t="s">
        <v>681</v>
      </c>
      <c r="AU137" s="239" t="s">
        <v>84</v>
      </c>
      <c r="AV137" s="13" t="s">
        <v>84</v>
      </c>
      <c r="AW137" s="13" t="s">
        <v>35</v>
      </c>
      <c r="AX137" s="13" t="s">
        <v>74</v>
      </c>
      <c r="AY137" s="239" t="s">
        <v>139</v>
      </c>
    </row>
    <row r="138" s="13" customFormat="1">
      <c r="A138" s="13"/>
      <c r="B138" s="229"/>
      <c r="C138" s="230"/>
      <c r="D138" s="209" t="s">
        <v>681</v>
      </c>
      <c r="E138" s="231" t="s">
        <v>19</v>
      </c>
      <c r="F138" s="232" t="s">
        <v>727</v>
      </c>
      <c r="G138" s="230"/>
      <c r="H138" s="233">
        <v>150.80000000000001</v>
      </c>
      <c r="I138" s="234"/>
      <c r="J138" s="230"/>
      <c r="K138" s="230"/>
      <c r="L138" s="235"/>
      <c r="M138" s="236"/>
      <c r="N138" s="237"/>
      <c r="O138" s="237"/>
      <c r="P138" s="237"/>
      <c r="Q138" s="237"/>
      <c r="R138" s="237"/>
      <c r="S138" s="237"/>
      <c r="T138" s="23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9" t="s">
        <v>681</v>
      </c>
      <c r="AU138" s="239" t="s">
        <v>84</v>
      </c>
      <c r="AV138" s="13" t="s">
        <v>84</v>
      </c>
      <c r="AW138" s="13" t="s">
        <v>35</v>
      </c>
      <c r="AX138" s="13" t="s">
        <v>74</v>
      </c>
      <c r="AY138" s="239" t="s">
        <v>139</v>
      </c>
    </row>
    <row r="139" s="13" customFormat="1">
      <c r="A139" s="13"/>
      <c r="B139" s="229"/>
      <c r="C139" s="230"/>
      <c r="D139" s="209" t="s">
        <v>681</v>
      </c>
      <c r="E139" s="231" t="s">
        <v>19</v>
      </c>
      <c r="F139" s="232" t="s">
        <v>728</v>
      </c>
      <c r="G139" s="230"/>
      <c r="H139" s="233">
        <v>15.6</v>
      </c>
      <c r="I139" s="234"/>
      <c r="J139" s="230"/>
      <c r="K139" s="230"/>
      <c r="L139" s="235"/>
      <c r="M139" s="236"/>
      <c r="N139" s="237"/>
      <c r="O139" s="237"/>
      <c r="P139" s="237"/>
      <c r="Q139" s="237"/>
      <c r="R139" s="237"/>
      <c r="S139" s="237"/>
      <c r="T139" s="23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9" t="s">
        <v>681</v>
      </c>
      <c r="AU139" s="239" t="s">
        <v>84</v>
      </c>
      <c r="AV139" s="13" t="s">
        <v>84</v>
      </c>
      <c r="AW139" s="13" t="s">
        <v>35</v>
      </c>
      <c r="AX139" s="13" t="s">
        <v>74</v>
      </c>
      <c r="AY139" s="239" t="s">
        <v>139</v>
      </c>
    </row>
    <row r="140" s="2" customFormat="1" ht="21.75" customHeight="1">
      <c r="A140" s="38"/>
      <c r="B140" s="39"/>
      <c r="C140" s="196" t="s">
        <v>137</v>
      </c>
      <c r="D140" s="196" t="s">
        <v>140</v>
      </c>
      <c r="E140" s="197" t="s">
        <v>729</v>
      </c>
      <c r="F140" s="198" t="s">
        <v>730</v>
      </c>
      <c r="G140" s="199" t="s">
        <v>167</v>
      </c>
      <c r="H140" s="200">
        <v>32.25</v>
      </c>
      <c r="I140" s="201"/>
      <c r="J140" s="202">
        <f>ROUND(I140*H140,2)</f>
        <v>0</v>
      </c>
      <c r="K140" s="198" t="s">
        <v>661</v>
      </c>
      <c r="L140" s="44"/>
      <c r="M140" s="203" t="s">
        <v>19</v>
      </c>
      <c r="N140" s="204" t="s">
        <v>45</v>
      </c>
      <c r="O140" s="84"/>
      <c r="P140" s="205">
        <f>O140*H140</f>
        <v>0</v>
      </c>
      <c r="Q140" s="205">
        <v>0</v>
      </c>
      <c r="R140" s="205">
        <f>Q140*H140</f>
        <v>0</v>
      </c>
      <c r="S140" s="205">
        <v>0</v>
      </c>
      <c r="T140" s="20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07" t="s">
        <v>145</v>
      </c>
      <c r="AT140" s="207" t="s">
        <v>140</v>
      </c>
      <c r="AU140" s="207" t="s">
        <v>84</v>
      </c>
      <c r="AY140" s="17" t="s">
        <v>139</v>
      </c>
      <c r="BE140" s="208">
        <f>IF(N140="základní",J140,0)</f>
        <v>0</v>
      </c>
      <c r="BF140" s="208">
        <f>IF(N140="snížená",J140,0)</f>
        <v>0</v>
      </c>
      <c r="BG140" s="208">
        <f>IF(N140="zákl. přenesená",J140,0)</f>
        <v>0</v>
      </c>
      <c r="BH140" s="208">
        <f>IF(N140="sníž. přenesená",J140,0)</f>
        <v>0</v>
      </c>
      <c r="BI140" s="208">
        <f>IF(N140="nulová",J140,0)</f>
        <v>0</v>
      </c>
      <c r="BJ140" s="17" t="s">
        <v>82</v>
      </c>
      <c r="BK140" s="208">
        <f>ROUND(I140*H140,2)</f>
        <v>0</v>
      </c>
      <c r="BL140" s="17" t="s">
        <v>145</v>
      </c>
      <c r="BM140" s="207" t="s">
        <v>731</v>
      </c>
    </row>
    <row r="141" s="2" customFormat="1">
      <c r="A141" s="38"/>
      <c r="B141" s="39"/>
      <c r="C141" s="40"/>
      <c r="D141" s="209" t="s">
        <v>146</v>
      </c>
      <c r="E141" s="40"/>
      <c r="F141" s="210" t="s">
        <v>732</v>
      </c>
      <c r="G141" s="40"/>
      <c r="H141" s="40"/>
      <c r="I141" s="211"/>
      <c r="J141" s="40"/>
      <c r="K141" s="40"/>
      <c r="L141" s="44"/>
      <c r="M141" s="212"/>
      <c r="N141" s="213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146</v>
      </c>
      <c r="AU141" s="17" t="s">
        <v>84</v>
      </c>
    </row>
    <row r="142" s="2" customFormat="1">
      <c r="A142" s="38"/>
      <c r="B142" s="39"/>
      <c r="C142" s="40"/>
      <c r="D142" s="227" t="s">
        <v>664</v>
      </c>
      <c r="E142" s="40"/>
      <c r="F142" s="228" t="s">
        <v>733</v>
      </c>
      <c r="G142" s="40"/>
      <c r="H142" s="40"/>
      <c r="I142" s="211"/>
      <c r="J142" s="40"/>
      <c r="K142" s="40"/>
      <c r="L142" s="44"/>
      <c r="M142" s="212"/>
      <c r="N142" s="213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664</v>
      </c>
      <c r="AU142" s="17" t="s">
        <v>84</v>
      </c>
    </row>
    <row r="143" s="13" customFormat="1">
      <c r="A143" s="13"/>
      <c r="B143" s="229"/>
      <c r="C143" s="230"/>
      <c r="D143" s="209" t="s">
        <v>681</v>
      </c>
      <c r="E143" s="231" t="s">
        <v>19</v>
      </c>
      <c r="F143" s="232" t="s">
        <v>734</v>
      </c>
      <c r="G143" s="230"/>
      <c r="H143" s="233">
        <v>32.25</v>
      </c>
      <c r="I143" s="234"/>
      <c r="J143" s="230"/>
      <c r="K143" s="230"/>
      <c r="L143" s="235"/>
      <c r="M143" s="236"/>
      <c r="N143" s="237"/>
      <c r="O143" s="237"/>
      <c r="P143" s="237"/>
      <c r="Q143" s="237"/>
      <c r="R143" s="237"/>
      <c r="S143" s="237"/>
      <c r="T143" s="23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9" t="s">
        <v>681</v>
      </c>
      <c r="AU143" s="239" t="s">
        <v>84</v>
      </c>
      <c r="AV143" s="13" t="s">
        <v>84</v>
      </c>
      <c r="AW143" s="13" t="s">
        <v>35</v>
      </c>
      <c r="AX143" s="13" t="s">
        <v>82</v>
      </c>
      <c r="AY143" s="239" t="s">
        <v>139</v>
      </c>
    </row>
    <row r="144" s="2" customFormat="1" ht="21.75" customHeight="1">
      <c r="A144" s="38"/>
      <c r="B144" s="39"/>
      <c r="C144" s="196" t="s">
        <v>8</v>
      </c>
      <c r="D144" s="196" t="s">
        <v>140</v>
      </c>
      <c r="E144" s="197" t="s">
        <v>735</v>
      </c>
      <c r="F144" s="198" t="s">
        <v>736</v>
      </c>
      <c r="G144" s="199" t="s">
        <v>167</v>
      </c>
      <c r="H144" s="200">
        <v>1822.3699999999999</v>
      </c>
      <c r="I144" s="201"/>
      <c r="J144" s="202">
        <f>ROUND(I144*H144,2)</f>
        <v>0</v>
      </c>
      <c r="K144" s="198" t="s">
        <v>661</v>
      </c>
      <c r="L144" s="44"/>
      <c r="M144" s="203" t="s">
        <v>19</v>
      </c>
      <c r="N144" s="204" t="s">
        <v>45</v>
      </c>
      <c r="O144" s="84"/>
      <c r="P144" s="205">
        <f>O144*H144</f>
        <v>0</v>
      </c>
      <c r="Q144" s="205">
        <v>0</v>
      </c>
      <c r="R144" s="205">
        <f>Q144*H144</f>
        <v>0</v>
      </c>
      <c r="S144" s="205">
        <v>0</v>
      </c>
      <c r="T144" s="20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07" t="s">
        <v>145</v>
      </c>
      <c r="AT144" s="207" t="s">
        <v>140</v>
      </c>
      <c r="AU144" s="207" t="s">
        <v>84</v>
      </c>
      <c r="AY144" s="17" t="s">
        <v>139</v>
      </c>
      <c r="BE144" s="208">
        <f>IF(N144="základní",J144,0)</f>
        <v>0</v>
      </c>
      <c r="BF144" s="208">
        <f>IF(N144="snížená",J144,0)</f>
        <v>0</v>
      </c>
      <c r="BG144" s="208">
        <f>IF(N144="zákl. přenesená",J144,0)</f>
        <v>0</v>
      </c>
      <c r="BH144" s="208">
        <f>IF(N144="sníž. přenesená",J144,0)</f>
        <v>0</v>
      </c>
      <c r="BI144" s="208">
        <f>IF(N144="nulová",J144,0)</f>
        <v>0</v>
      </c>
      <c r="BJ144" s="17" t="s">
        <v>82</v>
      </c>
      <c r="BK144" s="208">
        <f>ROUND(I144*H144,2)</f>
        <v>0</v>
      </c>
      <c r="BL144" s="17" t="s">
        <v>145</v>
      </c>
      <c r="BM144" s="207" t="s">
        <v>737</v>
      </c>
    </row>
    <row r="145" s="2" customFormat="1">
      <c r="A145" s="38"/>
      <c r="B145" s="39"/>
      <c r="C145" s="40"/>
      <c r="D145" s="209" t="s">
        <v>146</v>
      </c>
      <c r="E145" s="40"/>
      <c r="F145" s="210" t="s">
        <v>738</v>
      </c>
      <c r="G145" s="40"/>
      <c r="H145" s="40"/>
      <c r="I145" s="211"/>
      <c r="J145" s="40"/>
      <c r="K145" s="40"/>
      <c r="L145" s="44"/>
      <c r="M145" s="212"/>
      <c r="N145" s="213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146</v>
      </c>
      <c r="AU145" s="17" t="s">
        <v>84</v>
      </c>
    </row>
    <row r="146" s="2" customFormat="1">
      <c r="A146" s="38"/>
      <c r="B146" s="39"/>
      <c r="C146" s="40"/>
      <c r="D146" s="227" t="s">
        <v>664</v>
      </c>
      <c r="E146" s="40"/>
      <c r="F146" s="228" t="s">
        <v>739</v>
      </c>
      <c r="G146" s="40"/>
      <c r="H146" s="40"/>
      <c r="I146" s="211"/>
      <c r="J146" s="40"/>
      <c r="K146" s="40"/>
      <c r="L146" s="44"/>
      <c r="M146" s="212"/>
      <c r="N146" s="213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664</v>
      </c>
      <c r="AU146" s="17" t="s">
        <v>84</v>
      </c>
    </row>
    <row r="147" s="13" customFormat="1">
      <c r="A147" s="13"/>
      <c r="B147" s="229"/>
      <c r="C147" s="230"/>
      <c r="D147" s="209" t="s">
        <v>681</v>
      </c>
      <c r="E147" s="231" t="s">
        <v>19</v>
      </c>
      <c r="F147" s="232" t="s">
        <v>740</v>
      </c>
      <c r="G147" s="230"/>
      <c r="H147" s="233">
        <v>1822.3699999999999</v>
      </c>
      <c r="I147" s="234"/>
      <c r="J147" s="230"/>
      <c r="K147" s="230"/>
      <c r="L147" s="235"/>
      <c r="M147" s="236"/>
      <c r="N147" s="237"/>
      <c r="O147" s="237"/>
      <c r="P147" s="237"/>
      <c r="Q147" s="237"/>
      <c r="R147" s="237"/>
      <c r="S147" s="237"/>
      <c r="T147" s="23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9" t="s">
        <v>681</v>
      </c>
      <c r="AU147" s="239" t="s">
        <v>84</v>
      </c>
      <c r="AV147" s="13" t="s">
        <v>84</v>
      </c>
      <c r="AW147" s="13" t="s">
        <v>35</v>
      </c>
      <c r="AX147" s="13" t="s">
        <v>82</v>
      </c>
      <c r="AY147" s="239" t="s">
        <v>139</v>
      </c>
    </row>
    <row r="148" s="2" customFormat="1" ht="16.5" customHeight="1">
      <c r="A148" s="38"/>
      <c r="B148" s="39"/>
      <c r="C148" s="196" t="s">
        <v>169</v>
      </c>
      <c r="D148" s="196" t="s">
        <v>140</v>
      </c>
      <c r="E148" s="197" t="s">
        <v>741</v>
      </c>
      <c r="F148" s="198" t="s">
        <v>742</v>
      </c>
      <c r="G148" s="199" t="s">
        <v>167</v>
      </c>
      <c r="H148" s="200">
        <v>1822.3699999999999</v>
      </c>
      <c r="I148" s="201"/>
      <c r="J148" s="202">
        <f>ROUND(I148*H148,2)</f>
        <v>0</v>
      </c>
      <c r="K148" s="198" t="s">
        <v>661</v>
      </c>
      <c r="L148" s="44"/>
      <c r="M148" s="203" t="s">
        <v>19</v>
      </c>
      <c r="N148" s="204" t="s">
        <v>45</v>
      </c>
      <c r="O148" s="84"/>
      <c r="P148" s="205">
        <f>O148*H148</f>
        <v>0</v>
      </c>
      <c r="Q148" s="205">
        <v>0</v>
      </c>
      <c r="R148" s="205">
        <f>Q148*H148</f>
        <v>0</v>
      </c>
      <c r="S148" s="205">
        <v>0</v>
      </c>
      <c r="T148" s="20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07" t="s">
        <v>145</v>
      </c>
      <c r="AT148" s="207" t="s">
        <v>140</v>
      </c>
      <c r="AU148" s="207" t="s">
        <v>84</v>
      </c>
      <c r="AY148" s="17" t="s">
        <v>139</v>
      </c>
      <c r="BE148" s="208">
        <f>IF(N148="základní",J148,0)</f>
        <v>0</v>
      </c>
      <c r="BF148" s="208">
        <f>IF(N148="snížená",J148,0)</f>
        <v>0</v>
      </c>
      <c r="BG148" s="208">
        <f>IF(N148="zákl. přenesená",J148,0)</f>
        <v>0</v>
      </c>
      <c r="BH148" s="208">
        <f>IF(N148="sníž. přenesená",J148,0)</f>
        <v>0</v>
      </c>
      <c r="BI148" s="208">
        <f>IF(N148="nulová",J148,0)</f>
        <v>0</v>
      </c>
      <c r="BJ148" s="17" t="s">
        <v>82</v>
      </c>
      <c r="BK148" s="208">
        <f>ROUND(I148*H148,2)</f>
        <v>0</v>
      </c>
      <c r="BL148" s="17" t="s">
        <v>145</v>
      </c>
      <c r="BM148" s="207" t="s">
        <v>743</v>
      </c>
    </row>
    <row r="149" s="2" customFormat="1">
      <c r="A149" s="38"/>
      <c r="B149" s="39"/>
      <c r="C149" s="40"/>
      <c r="D149" s="209" t="s">
        <v>146</v>
      </c>
      <c r="E149" s="40"/>
      <c r="F149" s="210" t="s">
        <v>744</v>
      </c>
      <c r="G149" s="40"/>
      <c r="H149" s="40"/>
      <c r="I149" s="211"/>
      <c r="J149" s="40"/>
      <c r="K149" s="40"/>
      <c r="L149" s="44"/>
      <c r="M149" s="212"/>
      <c r="N149" s="213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146</v>
      </c>
      <c r="AU149" s="17" t="s">
        <v>84</v>
      </c>
    </row>
    <row r="150" s="2" customFormat="1">
      <c r="A150" s="38"/>
      <c r="B150" s="39"/>
      <c r="C150" s="40"/>
      <c r="D150" s="227" t="s">
        <v>664</v>
      </c>
      <c r="E150" s="40"/>
      <c r="F150" s="228" t="s">
        <v>745</v>
      </c>
      <c r="G150" s="40"/>
      <c r="H150" s="40"/>
      <c r="I150" s="211"/>
      <c r="J150" s="40"/>
      <c r="K150" s="40"/>
      <c r="L150" s="44"/>
      <c r="M150" s="212"/>
      <c r="N150" s="213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664</v>
      </c>
      <c r="AU150" s="17" t="s">
        <v>84</v>
      </c>
    </row>
    <row r="151" s="2" customFormat="1" ht="16.5" customHeight="1">
      <c r="A151" s="38"/>
      <c r="B151" s="39"/>
      <c r="C151" s="196" t="s">
        <v>168</v>
      </c>
      <c r="D151" s="196" t="s">
        <v>140</v>
      </c>
      <c r="E151" s="197" t="s">
        <v>746</v>
      </c>
      <c r="F151" s="198" t="s">
        <v>747</v>
      </c>
      <c r="G151" s="199" t="s">
        <v>242</v>
      </c>
      <c r="H151" s="200">
        <v>3644.7399999999998</v>
      </c>
      <c r="I151" s="201"/>
      <c r="J151" s="202">
        <f>ROUND(I151*H151,2)</f>
        <v>0</v>
      </c>
      <c r="K151" s="198" t="s">
        <v>661</v>
      </c>
      <c r="L151" s="44"/>
      <c r="M151" s="203" t="s">
        <v>19</v>
      </c>
      <c r="N151" s="204" t="s">
        <v>45</v>
      </c>
      <c r="O151" s="84"/>
      <c r="P151" s="205">
        <f>O151*H151</f>
        <v>0</v>
      </c>
      <c r="Q151" s="205">
        <v>0</v>
      </c>
      <c r="R151" s="205">
        <f>Q151*H151</f>
        <v>0</v>
      </c>
      <c r="S151" s="205">
        <v>0</v>
      </c>
      <c r="T151" s="20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07" t="s">
        <v>145</v>
      </c>
      <c r="AT151" s="207" t="s">
        <v>140</v>
      </c>
      <c r="AU151" s="207" t="s">
        <v>84</v>
      </c>
      <c r="AY151" s="17" t="s">
        <v>139</v>
      </c>
      <c r="BE151" s="208">
        <f>IF(N151="základní",J151,0)</f>
        <v>0</v>
      </c>
      <c r="BF151" s="208">
        <f>IF(N151="snížená",J151,0)</f>
        <v>0</v>
      </c>
      <c r="BG151" s="208">
        <f>IF(N151="zákl. přenesená",J151,0)</f>
        <v>0</v>
      </c>
      <c r="BH151" s="208">
        <f>IF(N151="sníž. přenesená",J151,0)</f>
        <v>0</v>
      </c>
      <c r="BI151" s="208">
        <f>IF(N151="nulová",J151,0)</f>
        <v>0</v>
      </c>
      <c r="BJ151" s="17" t="s">
        <v>82</v>
      </c>
      <c r="BK151" s="208">
        <f>ROUND(I151*H151,2)</f>
        <v>0</v>
      </c>
      <c r="BL151" s="17" t="s">
        <v>145</v>
      </c>
      <c r="BM151" s="207" t="s">
        <v>748</v>
      </c>
    </row>
    <row r="152" s="2" customFormat="1">
      <c r="A152" s="38"/>
      <c r="B152" s="39"/>
      <c r="C152" s="40"/>
      <c r="D152" s="209" t="s">
        <v>146</v>
      </c>
      <c r="E152" s="40"/>
      <c r="F152" s="210" t="s">
        <v>749</v>
      </c>
      <c r="G152" s="40"/>
      <c r="H152" s="40"/>
      <c r="I152" s="211"/>
      <c r="J152" s="40"/>
      <c r="K152" s="40"/>
      <c r="L152" s="44"/>
      <c r="M152" s="212"/>
      <c r="N152" s="213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146</v>
      </c>
      <c r="AU152" s="17" t="s">
        <v>84</v>
      </c>
    </row>
    <row r="153" s="2" customFormat="1">
      <c r="A153" s="38"/>
      <c r="B153" s="39"/>
      <c r="C153" s="40"/>
      <c r="D153" s="227" t="s">
        <v>664</v>
      </c>
      <c r="E153" s="40"/>
      <c r="F153" s="228" t="s">
        <v>750</v>
      </c>
      <c r="G153" s="40"/>
      <c r="H153" s="40"/>
      <c r="I153" s="211"/>
      <c r="J153" s="40"/>
      <c r="K153" s="40"/>
      <c r="L153" s="44"/>
      <c r="M153" s="212"/>
      <c r="N153" s="213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664</v>
      </c>
      <c r="AU153" s="17" t="s">
        <v>84</v>
      </c>
    </row>
    <row r="154" s="13" customFormat="1">
      <c r="A154" s="13"/>
      <c r="B154" s="229"/>
      <c r="C154" s="230"/>
      <c r="D154" s="209" t="s">
        <v>681</v>
      </c>
      <c r="E154" s="230"/>
      <c r="F154" s="232" t="s">
        <v>751</v>
      </c>
      <c r="G154" s="230"/>
      <c r="H154" s="233">
        <v>3644.7399999999998</v>
      </c>
      <c r="I154" s="234"/>
      <c r="J154" s="230"/>
      <c r="K154" s="230"/>
      <c r="L154" s="235"/>
      <c r="M154" s="236"/>
      <c r="N154" s="237"/>
      <c r="O154" s="237"/>
      <c r="P154" s="237"/>
      <c r="Q154" s="237"/>
      <c r="R154" s="237"/>
      <c r="S154" s="237"/>
      <c r="T154" s="23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9" t="s">
        <v>681</v>
      </c>
      <c r="AU154" s="239" t="s">
        <v>84</v>
      </c>
      <c r="AV154" s="13" t="s">
        <v>84</v>
      </c>
      <c r="AW154" s="13" t="s">
        <v>4</v>
      </c>
      <c r="AX154" s="13" t="s">
        <v>82</v>
      </c>
      <c r="AY154" s="239" t="s">
        <v>139</v>
      </c>
    </row>
    <row r="155" s="2" customFormat="1" ht="16.5" customHeight="1">
      <c r="A155" s="38"/>
      <c r="B155" s="39"/>
      <c r="C155" s="196" t="s">
        <v>193</v>
      </c>
      <c r="D155" s="196" t="s">
        <v>140</v>
      </c>
      <c r="E155" s="197" t="s">
        <v>752</v>
      </c>
      <c r="F155" s="198" t="s">
        <v>753</v>
      </c>
      <c r="G155" s="199" t="s">
        <v>143</v>
      </c>
      <c r="H155" s="200">
        <v>475</v>
      </c>
      <c r="I155" s="201"/>
      <c r="J155" s="202">
        <f>ROUND(I155*H155,2)</f>
        <v>0</v>
      </c>
      <c r="K155" s="198" t="s">
        <v>661</v>
      </c>
      <c r="L155" s="44"/>
      <c r="M155" s="203" t="s">
        <v>19</v>
      </c>
      <c r="N155" s="204" t="s">
        <v>45</v>
      </c>
      <c r="O155" s="84"/>
      <c r="P155" s="205">
        <f>O155*H155</f>
        <v>0</v>
      </c>
      <c r="Q155" s="205">
        <v>0</v>
      </c>
      <c r="R155" s="205">
        <f>Q155*H155</f>
        <v>0</v>
      </c>
      <c r="S155" s="205">
        <v>0</v>
      </c>
      <c r="T155" s="20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07" t="s">
        <v>145</v>
      </c>
      <c r="AT155" s="207" t="s">
        <v>140</v>
      </c>
      <c r="AU155" s="207" t="s">
        <v>84</v>
      </c>
      <c r="AY155" s="17" t="s">
        <v>139</v>
      </c>
      <c r="BE155" s="208">
        <f>IF(N155="základní",J155,0)</f>
        <v>0</v>
      </c>
      <c r="BF155" s="208">
        <f>IF(N155="snížená",J155,0)</f>
        <v>0</v>
      </c>
      <c r="BG155" s="208">
        <f>IF(N155="zákl. přenesená",J155,0)</f>
        <v>0</v>
      </c>
      <c r="BH155" s="208">
        <f>IF(N155="sníž. přenesená",J155,0)</f>
        <v>0</v>
      </c>
      <c r="BI155" s="208">
        <f>IF(N155="nulová",J155,0)</f>
        <v>0</v>
      </c>
      <c r="BJ155" s="17" t="s">
        <v>82</v>
      </c>
      <c r="BK155" s="208">
        <f>ROUND(I155*H155,2)</f>
        <v>0</v>
      </c>
      <c r="BL155" s="17" t="s">
        <v>145</v>
      </c>
      <c r="BM155" s="207" t="s">
        <v>754</v>
      </c>
    </row>
    <row r="156" s="2" customFormat="1">
      <c r="A156" s="38"/>
      <c r="B156" s="39"/>
      <c r="C156" s="40"/>
      <c r="D156" s="209" t="s">
        <v>146</v>
      </c>
      <c r="E156" s="40"/>
      <c r="F156" s="210" t="s">
        <v>755</v>
      </c>
      <c r="G156" s="40"/>
      <c r="H156" s="40"/>
      <c r="I156" s="211"/>
      <c r="J156" s="40"/>
      <c r="K156" s="40"/>
      <c r="L156" s="44"/>
      <c r="M156" s="212"/>
      <c r="N156" s="213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146</v>
      </c>
      <c r="AU156" s="17" t="s">
        <v>84</v>
      </c>
    </row>
    <row r="157" s="2" customFormat="1">
      <c r="A157" s="38"/>
      <c r="B157" s="39"/>
      <c r="C157" s="40"/>
      <c r="D157" s="227" t="s">
        <v>664</v>
      </c>
      <c r="E157" s="40"/>
      <c r="F157" s="228" t="s">
        <v>756</v>
      </c>
      <c r="G157" s="40"/>
      <c r="H157" s="40"/>
      <c r="I157" s="211"/>
      <c r="J157" s="40"/>
      <c r="K157" s="40"/>
      <c r="L157" s="44"/>
      <c r="M157" s="212"/>
      <c r="N157" s="213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664</v>
      </c>
      <c r="AU157" s="17" t="s">
        <v>84</v>
      </c>
    </row>
    <row r="158" s="13" customFormat="1">
      <c r="A158" s="13"/>
      <c r="B158" s="229"/>
      <c r="C158" s="230"/>
      <c r="D158" s="209" t="s">
        <v>681</v>
      </c>
      <c r="E158" s="231" t="s">
        <v>19</v>
      </c>
      <c r="F158" s="232" t="s">
        <v>757</v>
      </c>
      <c r="G158" s="230"/>
      <c r="H158" s="233">
        <v>475</v>
      </c>
      <c r="I158" s="234"/>
      <c r="J158" s="230"/>
      <c r="K158" s="230"/>
      <c r="L158" s="235"/>
      <c r="M158" s="236"/>
      <c r="N158" s="237"/>
      <c r="O158" s="237"/>
      <c r="P158" s="237"/>
      <c r="Q158" s="237"/>
      <c r="R158" s="237"/>
      <c r="S158" s="237"/>
      <c r="T158" s="23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9" t="s">
        <v>681</v>
      </c>
      <c r="AU158" s="239" t="s">
        <v>84</v>
      </c>
      <c r="AV158" s="13" t="s">
        <v>84</v>
      </c>
      <c r="AW158" s="13" t="s">
        <v>35</v>
      </c>
      <c r="AX158" s="13" t="s">
        <v>82</v>
      </c>
      <c r="AY158" s="239" t="s">
        <v>139</v>
      </c>
    </row>
    <row r="159" s="2" customFormat="1" ht="16.5" customHeight="1">
      <c r="A159" s="38"/>
      <c r="B159" s="39"/>
      <c r="C159" s="240" t="s">
        <v>173</v>
      </c>
      <c r="D159" s="240" t="s">
        <v>758</v>
      </c>
      <c r="E159" s="241" t="s">
        <v>759</v>
      </c>
      <c r="F159" s="242" t="s">
        <v>760</v>
      </c>
      <c r="G159" s="243" t="s">
        <v>167</v>
      </c>
      <c r="H159" s="244">
        <v>71.25</v>
      </c>
      <c r="I159" s="245"/>
      <c r="J159" s="246">
        <f>ROUND(I159*H159,2)</f>
        <v>0</v>
      </c>
      <c r="K159" s="242" t="s">
        <v>661</v>
      </c>
      <c r="L159" s="247"/>
      <c r="M159" s="248" t="s">
        <v>19</v>
      </c>
      <c r="N159" s="249" t="s">
        <v>45</v>
      </c>
      <c r="O159" s="84"/>
      <c r="P159" s="205">
        <f>O159*H159</f>
        <v>0</v>
      </c>
      <c r="Q159" s="205">
        <v>0.20999999999999999</v>
      </c>
      <c r="R159" s="205">
        <f>Q159*H159</f>
        <v>14.962499999999999</v>
      </c>
      <c r="S159" s="205">
        <v>0</v>
      </c>
      <c r="T159" s="20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07" t="s">
        <v>156</v>
      </c>
      <c r="AT159" s="207" t="s">
        <v>758</v>
      </c>
      <c r="AU159" s="207" t="s">
        <v>84</v>
      </c>
      <c r="AY159" s="17" t="s">
        <v>139</v>
      </c>
      <c r="BE159" s="208">
        <f>IF(N159="základní",J159,0)</f>
        <v>0</v>
      </c>
      <c r="BF159" s="208">
        <f>IF(N159="snížená",J159,0)</f>
        <v>0</v>
      </c>
      <c r="BG159" s="208">
        <f>IF(N159="zákl. přenesená",J159,0)</f>
        <v>0</v>
      </c>
      <c r="BH159" s="208">
        <f>IF(N159="sníž. přenesená",J159,0)</f>
        <v>0</v>
      </c>
      <c r="BI159" s="208">
        <f>IF(N159="nulová",J159,0)</f>
        <v>0</v>
      </c>
      <c r="BJ159" s="17" t="s">
        <v>82</v>
      </c>
      <c r="BK159" s="208">
        <f>ROUND(I159*H159,2)</f>
        <v>0</v>
      </c>
      <c r="BL159" s="17" t="s">
        <v>145</v>
      </c>
      <c r="BM159" s="207" t="s">
        <v>761</v>
      </c>
    </row>
    <row r="160" s="2" customFormat="1">
      <c r="A160" s="38"/>
      <c r="B160" s="39"/>
      <c r="C160" s="40"/>
      <c r="D160" s="209" t="s">
        <v>146</v>
      </c>
      <c r="E160" s="40"/>
      <c r="F160" s="210" t="s">
        <v>760</v>
      </c>
      <c r="G160" s="40"/>
      <c r="H160" s="40"/>
      <c r="I160" s="211"/>
      <c r="J160" s="40"/>
      <c r="K160" s="40"/>
      <c r="L160" s="44"/>
      <c r="M160" s="212"/>
      <c r="N160" s="213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146</v>
      </c>
      <c r="AU160" s="17" t="s">
        <v>84</v>
      </c>
    </row>
    <row r="161" s="13" customFormat="1">
      <c r="A161" s="13"/>
      <c r="B161" s="229"/>
      <c r="C161" s="230"/>
      <c r="D161" s="209" t="s">
        <v>681</v>
      </c>
      <c r="E161" s="230"/>
      <c r="F161" s="232" t="s">
        <v>762</v>
      </c>
      <c r="G161" s="230"/>
      <c r="H161" s="233">
        <v>71.25</v>
      </c>
      <c r="I161" s="234"/>
      <c r="J161" s="230"/>
      <c r="K161" s="230"/>
      <c r="L161" s="235"/>
      <c r="M161" s="236"/>
      <c r="N161" s="237"/>
      <c r="O161" s="237"/>
      <c r="P161" s="237"/>
      <c r="Q161" s="237"/>
      <c r="R161" s="237"/>
      <c r="S161" s="237"/>
      <c r="T161" s="23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9" t="s">
        <v>681</v>
      </c>
      <c r="AU161" s="239" t="s">
        <v>84</v>
      </c>
      <c r="AV161" s="13" t="s">
        <v>84</v>
      </c>
      <c r="AW161" s="13" t="s">
        <v>4</v>
      </c>
      <c r="AX161" s="13" t="s">
        <v>82</v>
      </c>
      <c r="AY161" s="239" t="s">
        <v>139</v>
      </c>
    </row>
    <row r="162" s="2" customFormat="1" ht="16.5" customHeight="1">
      <c r="A162" s="38"/>
      <c r="B162" s="39"/>
      <c r="C162" s="196" t="s">
        <v>201</v>
      </c>
      <c r="D162" s="196" t="s">
        <v>140</v>
      </c>
      <c r="E162" s="197" t="s">
        <v>763</v>
      </c>
      <c r="F162" s="198" t="s">
        <v>764</v>
      </c>
      <c r="G162" s="199" t="s">
        <v>143</v>
      </c>
      <c r="H162" s="200">
        <v>475</v>
      </c>
      <c r="I162" s="201"/>
      <c r="J162" s="202">
        <f>ROUND(I162*H162,2)</f>
        <v>0</v>
      </c>
      <c r="K162" s="198" t="s">
        <v>661</v>
      </c>
      <c r="L162" s="44"/>
      <c r="M162" s="203" t="s">
        <v>19</v>
      </c>
      <c r="N162" s="204" t="s">
        <v>45</v>
      </c>
      <c r="O162" s="84"/>
      <c r="P162" s="205">
        <f>O162*H162</f>
        <v>0</v>
      </c>
      <c r="Q162" s="205">
        <v>0</v>
      </c>
      <c r="R162" s="205">
        <f>Q162*H162</f>
        <v>0</v>
      </c>
      <c r="S162" s="205">
        <v>0</v>
      </c>
      <c r="T162" s="20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07" t="s">
        <v>145</v>
      </c>
      <c r="AT162" s="207" t="s">
        <v>140</v>
      </c>
      <c r="AU162" s="207" t="s">
        <v>84</v>
      </c>
      <c r="AY162" s="17" t="s">
        <v>139</v>
      </c>
      <c r="BE162" s="208">
        <f>IF(N162="základní",J162,0)</f>
        <v>0</v>
      </c>
      <c r="BF162" s="208">
        <f>IF(N162="snížená",J162,0)</f>
        <v>0</v>
      </c>
      <c r="BG162" s="208">
        <f>IF(N162="zákl. přenesená",J162,0)</f>
        <v>0</v>
      </c>
      <c r="BH162" s="208">
        <f>IF(N162="sníž. přenesená",J162,0)</f>
        <v>0</v>
      </c>
      <c r="BI162" s="208">
        <f>IF(N162="nulová",J162,0)</f>
        <v>0</v>
      </c>
      <c r="BJ162" s="17" t="s">
        <v>82</v>
      </c>
      <c r="BK162" s="208">
        <f>ROUND(I162*H162,2)</f>
        <v>0</v>
      </c>
      <c r="BL162" s="17" t="s">
        <v>145</v>
      </c>
      <c r="BM162" s="207" t="s">
        <v>765</v>
      </c>
    </row>
    <row r="163" s="2" customFormat="1">
      <c r="A163" s="38"/>
      <c r="B163" s="39"/>
      <c r="C163" s="40"/>
      <c r="D163" s="209" t="s">
        <v>146</v>
      </c>
      <c r="E163" s="40"/>
      <c r="F163" s="210" t="s">
        <v>766</v>
      </c>
      <c r="G163" s="40"/>
      <c r="H163" s="40"/>
      <c r="I163" s="211"/>
      <c r="J163" s="40"/>
      <c r="K163" s="40"/>
      <c r="L163" s="44"/>
      <c r="M163" s="212"/>
      <c r="N163" s="213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146</v>
      </c>
      <c r="AU163" s="17" t="s">
        <v>84</v>
      </c>
    </row>
    <row r="164" s="2" customFormat="1">
      <c r="A164" s="38"/>
      <c r="B164" s="39"/>
      <c r="C164" s="40"/>
      <c r="D164" s="227" t="s">
        <v>664</v>
      </c>
      <c r="E164" s="40"/>
      <c r="F164" s="228" t="s">
        <v>767</v>
      </c>
      <c r="G164" s="40"/>
      <c r="H164" s="40"/>
      <c r="I164" s="211"/>
      <c r="J164" s="40"/>
      <c r="K164" s="40"/>
      <c r="L164" s="44"/>
      <c r="M164" s="212"/>
      <c r="N164" s="213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664</v>
      </c>
      <c r="AU164" s="17" t="s">
        <v>84</v>
      </c>
    </row>
    <row r="165" s="13" customFormat="1">
      <c r="A165" s="13"/>
      <c r="B165" s="229"/>
      <c r="C165" s="230"/>
      <c r="D165" s="209" t="s">
        <v>681</v>
      </c>
      <c r="E165" s="231" t="s">
        <v>19</v>
      </c>
      <c r="F165" s="232" t="s">
        <v>757</v>
      </c>
      <c r="G165" s="230"/>
      <c r="H165" s="233">
        <v>475</v>
      </c>
      <c r="I165" s="234"/>
      <c r="J165" s="230"/>
      <c r="K165" s="230"/>
      <c r="L165" s="235"/>
      <c r="M165" s="236"/>
      <c r="N165" s="237"/>
      <c r="O165" s="237"/>
      <c r="P165" s="237"/>
      <c r="Q165" s="237"/>
      <c r="R165" s="237"/>
      <c r="S165" s="237"/>
      <c r="T165" s="23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9" t="s">
        <v>681</v>
      </c>
      <c r="AU165" s="239" t="s">
        <v>84</v>
      </c>
      <c r="AV165" s="13" t="s">
        <v>84</v>
      </c>
      <c r="AW165" s="13" t="s">
        <v>35</v>
      </c>
      <c r="AX165" s="13" t="s">
        <v>82</v>
      </c>
      <c r="AY165" s="239" t="s">
        <v>139</v>
      </c>
    </row>
    <row r="166" s="2" customFormat="1" ht="16.5" customHeight="1">
      <c r="A166" s="38"/>
      <c r="B166" s="39"/>
      <c r="C166" s="240" t="s">
        <v>177</v>
      </c>
      <c r="D166" s="240" t="s">
        <v>758</v>
      </c>
      <c r="E166" s="241" t="s">
        <v>768</v>
      </c>
      <c r="F166" s="242" t="s">
        <v>769</v>
      </c>
      <c r="G166" s="243" t="s">
        <v>379</v>
      </c>
      <c r="H166" s="244">
        <v>9.5</v>
      </c>
      <c r="I166" s="245"/>
      <c r="J166" s="246">
        <f>ROUND(I166*H166,2)</f>
        <v>0</v>
      </c>
      <c r="K166" s="242" t="s">
        <v>661</v>
      </c>
      <c r="L166" s="247"/>
      <c r="M166" s="248" t="s">
        <v>19</v>
      </c>
      <c r="N166" s="249" t="s">
        <v>45</v>
      </c>
      <c r="O166" s="84"/>
      <c r="P166" s="205">
        <f>O166*H166</f>
        <v>0</v>
      </c>
      <c r="Q166" s="205">
        <v>0.001</v>
      </c>
      <c r="R166" s="205">
        <f>Q166*H166</f>
        <v>0.0094999999999999998</v>
      </c>
      <c r="S166" s="205">
        <v>0</v>
      </c>
      <c r="T166" s="20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07" t="s">
        <v>156</v>
      </c>
      <c r="AT166" s="207" t="s">
        <v>758</v>
      </c>
      <c r="AU166" s="207" t="s">
        <v>84</v>
      </c>
      <c r="AY166" s="17" t="s">
        <v>139</v>
      </c>
      <c r="BE166" s="208">
        <f>IF(N166="základní",J166,0)</f>
        <v>0</v>
      </c>
      <c r="BF166" s="208">
        <f>IF(N166="snížená",J166,0)</f>
        <v>0</v>
      </c>
      <c r="BG166" s="208">
        <f>IF(N166="zákl. přenesená",J166,0)</f>
        <v>0</v>
      </c>
      <c r="BH166" s="208">
        <f>IF(N166="sníž. přenesená",J166,0)</f>
        <v>0</v>
      </c>
      <c r="BI166" s="208">
        <f>IF(N166="nulová",J166,0)</f>
        <v>0</v>
      </c>
      <c r="BJ166" s="17" t="s">
        <v>82</v>
      </c>
      <c r="BK166" s="208">
        <f>ROUND(I166*H166,2)</f>
        <v>0</v>
      </c>
      <c r="BL166" s="17" t="s">
        <v>145</v>
      </c>
      <c r="BM166" s="207" t="s">
        <v>770</v>
      </c>
    </row>
    <row r="167" s="2" customFormat="1">
      <c r="A167" s="38"/>
      <c r="B167" s="39"/>
      <c r="C167" s="40"/>
      <c r="D167" s="209" t="s">
        <v>146</v>
      </c>
      <c r="E167" s="40"/>
      <c r="F167" s="210" t="s">
        <v>769</v>
      </c>
      <c r="G167" s="40"/>
      <c r="H167" s="40"/>
      <c r="I167" s="211"/>
      <c r="J167" s="40"/>
      <c r="K167" s="40"/>
      <c r="L167" s="44"/>
      <c r="M167" s="212"/>
      <c r="N167" s="213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146</v>
      </c>
      <c r="AU167" s="17" t="s">
        <v>84</v>
      </c>
    </row>
    <row r="168" s="13" customFormat="1">
      <c r="A168" s="13"/>
      <c r="B168" s="229"/>
      <c r="C168" s="230"/>
      <c r="D168" s="209" t="s">
        <v>681</v>
      </c>
      <c r="E168" s="230"/>
      <c r="F168" s="232" t="s">
        <v>771</v>
      </c>
      <c r="G168" s="230"/>
      <c r="H168" s="233">
        <v>9.5</v>
      </c>
      <c r="I168" s="234"/>
      <c r="J168" s="230"/>
      <c r="K168" s="230"/>
      <c r="L168" s="235"/>
      <c r="M168" s="236"/>
      <c r="N168" s="237"/>
      <c r="O168" s="237"/>
      <c r="P168" s="237"/>
      <c r="Q168" s="237"/>
      <c r="R168" s="237"/>
      <c r="S168" s="237"/>
      <c r="T168" s="23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9" t="s">
        <v>681</v>
      </c>
      <c r="AU168" s="239" t="s">
        <v>84</v>
      </c>
      <c r="AV168" s="13" t="s">
        <v>84</v>
      </c>
      <c r="AW168" s="13" t="s">
        <v>4</v>
      </c>
      <c r="AX168" s="13" t="s">
        <v>82</v>
      </c>
      <c r="AY168" s="239" t="s">
        <v>139</v>
      </c>
    </row>
    <row r="169" s="2" customFormat="1" ht="16.5" customHeight="1">
      <c r="A169" s="38"/>
      <c r="B169" s="39"/>
      <c r="C169" s="196" t="s">
        <v>208</v>
      </c>
      <c r="D169" s="196" t="s">
        <v>140</v>
      </c>
      <c r="E169" s="197" t="s">
        <v>772</v>
      </c>
      <c r="F169" s="198" t="s">
        <v>773</v>
      </c>
      <c r="G169" s="199" t="s">
        <v>143</v>
      </c>
      <c r="H169" s="200">
        <v>488</v>
      </c>
      <c r="I169" s="201"/>
      <c r="J169" s="202">
        <f>ROUND(I169*H169,2)</f>
        <v>0</v>
      </c>
      <c r="K169" s="198" t="s">
        <v>661</v>
      </c>
      <c r="L169" s="44"/>
      <c r="M169" s="203" t="s">
        <v>19</v>
      </c>
      <c r="N169" s="204" t="s">
        <v>45</v>
      </c>
      <c r="O169" s="84"/>
      <c r="P169" s="205">
        <f>O169*H169</f>
        <v>0</v>
      </c>
      <c r="Q169" s="205">
        <v>0</v>
      </c>
      <c r="R169" s="205">
        <f>Q169*H169</f>
        <v>0</v>
      </c>
      <c r="S169" s="205">
        <v>0</v>
      </c>
      <c r="T169" s="20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07" t="s">
        <v>145</v>
      </c>
      <c r="AT169" s="207" t="s">
        <v>140</v>
      </c>
      <c r="AU169" s="207" t="s">
        <v>84</v>
      </c>
      <c r="AY169" s="17" t="s">
        <v>139</v>
      </c>
      <c r="BE169" s="208">
        <f>IF(N169="základní",J169,0)</f>
        <v>0</v>
      </c>
      <c r="BF169" s="208">
        <f>IF(N169="snížená",J169,0)</f>
        <v>0</v>
      </c>
      <c r="BG169" s="208">
        <f>IF(N169="zákl. přenesená",J169,0)</f>
        <v>0</v>
      </c>
      <c r="BH169" s="208">
        <f>IF(N169="sníž. přenesená",J169,0)</f>
        <v>0</v>
      </c>
      <c r="BI169" s="208">
        <f>IF(N169="nulová",J169,0)</f>
        <v>0</v>
      </c>
      <c r="BJ169" s="17" t="s">
        <v>82</v>
      </c>
      <c r="BK169" s="208">
        <f>ROUND(I169*H169,2)</f>
        <v>0</v>
      </c>
      <c r="BL169" s="17" t="s">
        <v>145</v>
      </c>
      <c r="BM169" s="207" t="s">
        <v>774</v>
      </c>
    </row>
    <row r="170" s="2" customFormat="1">
      <c r="A170" s="38"/>
      <c r="B170" s="39"/>
      <c r="C170" s="40"/>
      <c r="D170" s="209" t="s">
        <v>146</v>
      </c>
      <c r="E170" s="40"/>
      <c r="F170" s="210" t="s">
        <v>775</v>
      </c>
      <c r="G170" s="40"/>
      <c r="H170" s="40"/>
      <c r="I170" s="211"/>
      <c r="J170" s="40"/>
      <c r="K170" s="40"/>
      <c r="L170" s="44"/>
      <c r="M170" s="212"/>
      <c r="N170" s="213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146</v>
      </c>
      <c r="AU170" s="17" t="s">
        <v>84</v>
      </c>
    </row>
    <row r="171" s="2" customFormat="1">
      <c r="A171" s="38"/>
      <c r="B171" s="39"/>
      <c r="C171" s="40"/>
      <c r="D171" s="227" t="s">
        <v>664</v>
      </c>
      <c r="E171" s="40"/>
      <c r="F171" s="228" t="s">
        <v>776</v>
      </c>
      <c r="G171" s="40"/>
      <c r="H171" s="40"/>
      <c r="I171" s="211"/>
      <c r="J171" s="40"/>
      <c r="K171" s="40"/>
      <c r="L171" s="44"/>
      <c r="M171" s="212"/>
      <c r="N171" s="213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664</v>
      </c>
      <c r="AU171" s="17" t="s">
        <v>84</v>
      </c>
    </row>
    <row r="172" s="13" customFormat="1">
      <c r="A172" s="13"/>
      <c r="B172" s="229"/>
      <c r="C172" s="230"/>
      <c r="D172" s="209" t="s">
        <v>681</v>
      </c>
      <c r="E172" s="231" t="s">
        <v>19</v>
      </c>
      <c r="F172" s="232" t="s">
        <v>757</v>
      </c>
      <c r="G172" s="230"/>
      <c r="H172" s="233">
        <v>475</v>
      </c>
      <c r="I172" s="234"/>
      <c r="J172" s="230"/>
      <c r="K172" s="230"/>
      <c r="L172" s="235"/>
      <c r="M172" s="236"/>
      <c r="N172" s="237"/>
      <c r="O172" s="237"/>
      <c r="P172" s="237"/>
      <c r="Q172" s="237"/>
      <c r="R172" s="237"/>
      <c r="S172" s="237"/>
      <c r="T172" s="23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9" t="s">
        <v>681</v>
      </c>
      <c r="AU172" s="239" t="s">
        <v>84</v>
      </c>
      <c r="AV172" s="13" t="s">
        <v>84</v>
      </c>
      <c r="AW172" s="13" t="s">
        <v>35</v>
      </c>
      <c r="AX172" s="13" t="s">
        <v>74</v>
      </c>
      <c r="AY172" s="239" t="s">
        <v>139</v>
      </c>
    </row>
    <row r="173" s="13" customFormat="1">
      <c r="A173" s="13"/>
      <c r="B173" s="229"/>
      <c r="C173" s="230"/>
      <c r="D173" s="209" t="s">
        <v>681</v>
      </c>
      <c r="E173" s="231" t="s">
        <v>19</v>
      </c>
      <c r="F173" s="232" t="s">
        <v>777</v>
      </c>
      <c r="G173" s="230"/>
      <c r="H173" s="233">
        <v>13</v>
      </c>
      <c r="I173" s="234"/>
      <c r="J173" s="230"/>
      <c r="K173" s="230"/>
      <c r="L173" s="235"/>
      <c r="M173" s="236"/>
      <c r="N173" s="237"/>
      <c r="O173" s="237"/>
      <c r="P173" s="237"/>
      <c r="Q173" s="237"/>
      <c r="R173" s="237"/>
      <c r="S173" s="237"/>
      <c r="T173" s="23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9" t="s">
        <v>681</v>
      </c>
      <c r="AU173" s="239" t="s">
        <v>84</v>
      </c>
      <c r="AV173" s="13" t="s">
        <v>84</v>
      </c>
      <c r="AW173" s="13" t="s">
        <v>35</v>
      </c>
      <c r="AX173" s="13" t="s">
        <v>74</v>
      </c>
      <c r="AY173" s="239" t="s">
        <v>139</v>
      </c>
    </row>
    <row r="174" s="2" customFormat="1" ht="16.5" customHeight="1">
      <c r="A174" s="38"/>
      <c r="B174" s="39"/>
      <c r="C174" s="196" t="s">
        <v>180</v>
      </c>
      <c r="D174" s="196" t="s">
        <v>140</v>
      </c>
      <c r="E174" s="197" t="s">
        <v>778</v>
      </c>
      <c r="F174" s="198" t="s">
        <v>779</v>
      </c>
      <c r="G174" s="199" t="s">
        <v>143</v>
      </c>
      <c r="H174" s="200">
        <v>2597</v>
      </c>
      <c r="I174" s="201"/>
      <c r="J174" s="202">
        <f>ROUND(I174*H174,2)</f>
        <v>0</v>
      </c>
      <c r="K174" s="198" t="s">
        <v>661</v>
      </c>
      <c r="L174" s="44"/>
      <c r="M174" s="203" t="s">
        <v>19</v>
      </c>
      <c r="N174" s="204" t="s">
        <v>45</v>
      </c>
      <c r="O174" s="84"/>
      <c r="P174" s="205">
        <f>O174*H174</f>
        <v>0</v>
      </c>
      <c r="Q174" s="205">
        <v>0</v>
      </c>
      <c r="R174" s="205">
        <f>Q174*H174</f>
        <v>0</v>
      </c>
      <c r="S174" s="205">
        <v>0</v>
      </c>
      <c r="T174" s="20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07" t="s">
        <v>145</v>
      </c>
      <c r="AT174" s="207" t="s">
        <v>140</v>
      </c>
      <c r="AU174" s="207" t="s">
        <v>84</v>
      </c>
      <c r="AY174" s="17" t="s">
        <v>139</v>
      </c>
      <c r="BE174" s="208">
        <f>IF(N174="základní",J174,0)</f>
        <v>0</v>
      </c>
      <c r="BF174" s="208">
        <f>IF(N174="snížená",J174,0)</f>
        <v>0</v>
      </c>
      <c r="BG174" s="208">
        <f>IF(N174="zákl. přenesená",J174,0)</f>
        <v>0</v>
      </c>
      <c r="BH174" s="208">
        <f>IF(N174="sníž. přenesená",J174,0)</f>
        <v>0</v>
      </c>
      <c r="BI174" s="208">
        <f>IF(N174="nulová",J174,0)</f>
        <v>0</v>
      </c>
      <c r="BJ174" s="17" t="s">
        <v>82</v>
      </c>
      <c r="BK174" s="208">
        <f>ROUND(I174*H174,2)</f>
        <v>0</v>
      </c>
      <c r="BL174" s="17" t="s">
        <v>145</v>
      </c>
      <c r="BM174" s="207" t="s">
        <v>780</v>
      </c>
    </row>
    <row r="175" s="2" customFormat="1">
      <c r="A175" s="38"/>
      <c r="B175" s="39"/>
      <c r="C175" s="40"/>
      <c r="D175" s="209" t="s">
        <v>146</v>
      </c>
      <c r="E175" s="40"/>
      <c r="F175" s="210" t="s">
        <v>781</v>
      </c>
      <c r="G175" s="40"/>
      <c r="H175" s="40"/>
      <c r="I175" s="211"/>
      <c r="J175" s="40"/>
      <c r="K175" s="40"/>
      <c r="L175" s="44"/>
      <c r="M175" s="212"/>
      <c r="N175" s="213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146</v>
      </c>
      <c r="AU175" s="17" t="s">
        <v>84</v>
      </c>
    </row>
    <row r="176" s="2" customFormat="1">
      <c r="A176" s="38"/>
      <c r="B176" s="39"/>
      <c r="C176" s="40"/>
      <c r="D176" s="227" t="s">
        <v>664</v>
      </c>
      <c r="E176" s="40"/>
      <c r="F176" s="228" t="s">
        <v>782</v>
      </c>
      <c r="G176" s="40"/>
      <c r="H176" s="40"/>
      <c r="I176" s="211"/>
      <c r="J176" s="40"/>
      <c r="K176" s="40"/>
      <c r="L176" s="44"/>
      <c r="M176" s="212"/>
      <c r="N176" s="213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664</v>
      </c>
      <c r="AU176" s="17" t="s">
        <v>84</v>
      </c>
    </row>
    <row r="177" s="13" customFormat="1">
      <c r="A177" s="13"/>
      <c r="B177" s="229"/>
      <c r="C177" s="230"/>
      <c r="D177" s="209" t="s">
        <v>681</v>
      </c>
      <c r="E177" s="231" t="s">
        <v>19</v>
      </c>
      <c r="F177" s="232" t="s">
        <v>783</v>
      </c>
      <c r="G177" s="230"/>
      <c r="H177" s="233">
        <v>1113</v>
      </c>
      <c r="I177" s="234"/>
      <c r="J177" s="230"/>
      <c r="K177" s="230"/>
      <c r="L177" s="235"/>
      <c r="M177" s="236"/>
      <c r="N177" s="237"/>
      <c r="O177" s="237"/>
      <c r="P177" s="237"/>
      <c r="Q177" s="237"/>
      <c r="R177" s="237"/>
      <c r="S177" s="237"/>
      <c r="T177" s="23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9" t="s">
        <v>681</v>
      </c>
      <c r="AU177" s="239" t="s">
        <v>84</v>
      </c>
      <c r="AV177" s="13" t="s">
        <v>84</v>
      </c>
      <c r="AW177" s="13" t="s">
        <v>35</v>
      </c>
      <c r="AX177" s="13" t="s">
        <v>74</v>
      </c>
      <c r="AY177" s="239" t="s">
        <v>139</v>
      </c>
    </row>
    <row r="178" s="13" customFormat="1">
      <c r="A178" s="13"/>
      <c r="B178" s="229"/>
      <c r="C178" s="230"/>
      <c r="D178" s="209" t="s">
        <v>681</v>
      </c>
      <c r="E178" s="231" t="s">
        <v>19</v>
      </c>
      <c r="F178" s="232" t="s">
        <v>784</v>
      </c>
      <c r="G178" s="230"/>
      <c r="H178" s="233">
        <v>44</v>
      </c>
      <c r="I178" s="234"/>
      <c r="J178" s="230"/>
      <c r="K178" s="230"/>
      <c r="L178" s="235"/>
      <c r="M178" s="236"/>
      <c r="N178" s="237"/>
      <c r="O178" s="237"/>
      <c r="P178" s="237"/>
      <c r="Q178" s="237"/>
      <c r="R178" s="237"/>
      <c r="S178" s="237"/>
      <c r="T178" s="23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9" t="s">
        <v>681</v>
      </c>
      <c r="AU178" s="239" t="s">
        <v>84</v>
      </c>
      <c r="AV178" s="13" t="s">
        <v>84</v>
      </c>
      <c r="AW178" s="13" t="s">
        <v>35</v>
      </c>
      <c r="AX178" s="13" t="s">
        <v>74</v>
      </c>
      <c r="AY178" s="239" t="s">
        <v>139</v>
      </c>
    </row>
    <row r="179" s="13" customFormat="1">
      <c r="A179" s="13"/>
      <c r="B179" s="229"/>
      <c r="C179" s="230"/>
      <c r="D179" s="209" t="s">
        <v>681</v>
      </c>
      <c r="E179" s="231" t="s">
        <v>19</v>
      </c>
      <c r="F179" s="232" t="s">
        <v>785</v>
      </c>
      <c r="G179" s="230"/>
      <c r="H179" s="233">
        <v>377</v>
      </c>
      <c r="I179" s="234"/>
      <c r="J179" s="230"/>
      <c r="K179" s="230"/>
      <c r="L179" s="235"/>
      <c r="M179" s="236"/>
      <c r="N179" s="237"/>
      <c r="O179" s="237"/>
      <c r="P179" s="237"/>
      <c r="Q179" s="237"/>
      <c r="R179" s="237"/>
      <c r="S179" s="237"/>
      <c r="T179" s="23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9" t="s">
        <v>681</v>
      </c>
      <c r="AU179" s="239" t="s">
        <v>84</v>
      </c>
      <c r="AV179" s="13" t="s">
        <v>84</v>
      </c>
      <c r="AW179" s="13" t="s">
        <v>35</v>
      </c>
      <c r="AX179" s="13" t="s">
        <v>74</v>
      </c>
      <c r="AY179" s="239" t="s">
        <v>139</v>
      </c>
    </row>
    <row r="180" s="13" customFormat="1">
      <c r="A180" s="13"/>
      <c r="B180" s="229"/>
      <c r="C180" s="230"/>
      <c r="D180" s="209" t="s">
        <v>681</v>
      </c>
      <c r="E180" s="231" t="s">
        <v>19</v>
      </c>
      <c r="F180" s="232" t="s">
        <v>786</v>
      </c>
      <c r="G180" s="230"/>
      <c r="H180" s="233">
        <v>776</v>
      </c>
      <c r="I180" s="234"/>
      <c r="J180" s="230"/>
      <c r="K180" s="230"/>
      <c r="L180" s="235"/>
      <c r="M180" s="236"/>
      <c r="N180" s="237"/>
      <c r="O180" s="237"/>
      <c r="P180" s="237"/>
      <c r="Q180" s="237"/>
      <c r="R180" s="237"/>
      <c r="S180" s="237"/>
      <c r="T180" s="23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9" t="s">
        <v>681</v>
      </c>
      <c r="AU180" s="239" t="s">
        <v>84</v>
      </c>
      <c r="AV180" s="13" t="s">
        <v>84</v>
      </c>
      <c r="AW180" s="13" t="s">
        <v>35</v>
      </c>
      <c r="AX180" s="13" t="s">
        <v>74</v>
      </c>
      <c r="AY180" s="239" t="s">
        <v>139</v>
      </c>
    </row>
    <row r="181" s="13" customFormat="1">
      <c r="A181" s="13"/>
      <c r="B181" s="229"/>
      <c r="C181" s="230"/>
      <c r="D181" s="209" t="s">
        <v>681</v>
      </c>
      <c r="E181" s="231" t="s">
        <v>19</v>
      </c>
      <c r="F181" s="232" t="s">
        <v>787</v>
      </c>
      <c r="G181" s="230"/>
      <c r="H181" s="233">
        <v>19</v>
      </c>
      <c r="I181" s="234"/>
      <c r="J181" s="230"/>
      <c r="K181" s="230"/>
      <c r="L181" s="235"/>
      <c r="M181" s="236"/>
      <c r="N181" s="237"/>
      <c r="O181" s="237"/>
      <c r="P181" s="237"/>
      <c r="Q181" s="237"/>
      <c r="R181" s="237"/>
      <c r="S181" s="237"/>
      <c r="T181" s="23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9" t="s">
        <v>681</v>
      </c>
      <c r="AU181" s="239" t="s">
        <v>84</v>
      </c>
      <c r="AV181" s="13" t="s">
        <v>84</v>
      </c>
      <c r="AW181" s="13" t="s">
        <v>35</v>
      </c>
      <c r="AX181" s="13" t="s">
        <v>74</v>
      </c>
      <c r="AY181" s="239" t="s">
        <v>139</v>
      </c>
    </row>
    <row r="182" s="13" customFormat="1">
      <c r="A182" s="13"/>
      <c r="B182" s="229"/>
      <c r="C182" s="230"/>
      <c r="D182" s="209" t="s">
        <v>681</v>
      </c>
      <c r="E182" s="231" t="s">
        <v>19</v>
      </c>
      <c r="F182" s="232" t="s">
        <v>788</v>
      </c>
      <c r="G182" s="230"/>
      <c r="H182" s="233">
        <v>39</v>
      </c>
      <c r="I182" s="234"/>
      <c r="J182" s="230"/>
      <c r="K182" s="230"/>
      <c r="L182" s="235"/>
      <c r="M182" s="236"/>
      <c r="N182" s="237"/>
      <c r="O182" s="237"/>
      <c r="P182" s="237"/>
      <c r="Q182" s="237"/>
      <c r="R182" s="237"/>
      <c r="S182" s="237"/>
      <c r="T182" s="23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9" t="s">
        <v>681</v>
      </c>
      <c r="AU182" s="239" t="s">
        <v>84</v>
      </c>
      <c r="AV182" s="13" t="s">
        <v>84</v>
      </c>
      <c r="AW182" s="13" t="s">
        <v>35</v>
      </c>
      <c r="AX182" s="13" t="s">
        <v>74</v>
      </c>
      <c r="AY182" s="239" t="s">
        <v>139</v>
      </c>
    </row>
    <row r="183" s="13" customFormat="1">
      <c r="A183" s="13"/>
      <c r="B183" s="229"/>
      <c r="C183" s="230"/>
      <c r="D183" s="209" t="s">
        <v>681</v>
      </c>
      <c r="E183" s="231" t="s">
        <v>19</v>
      </c>
      <c r="F183" s="232" t="s">
        <v>789</v>
      </c>
      <c r="G183" s="230"/>
      <c r="H183" s="233">
        <v>29</v>
      </c>
      <c r="I183" s="234"/>
      <c r="J183" s="230"/>
      <c r="K183" s="230"/>
      <c r="L183" s="235"/>
      <c r="M183" s="236"/>
      <c r="N183" s="237"/>
      <c r="O183" s="237"/>
      <c r="P183" s="237"/>
      <c r="Q183" s="237"/>
      <c r="R183" s="237"/>
      <c r="S183" s="237"/>
      <c r="T183" s="23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9" t="s">
        <v>681</v>
      </c>
      <c r="AU183" s="239" t="s">
        <v>84</v>
      </c>
      <c r="AV183" s="13" t="s">
        <v>84</v>
      </c>
      <c r="AW183" s="13" t="s">
        <v>35</v>
      </c>
      <c r="AX183" s="13" t="s">
        <v>74</v>
      </c>
      <c r="AY183" s="239" t="s">
        <v>139</v>
      </c>
    </row>
    <row r="184" s="13" customFormat="1">
      <c r="A184" s="13"/>
      <c r="B184" s="229"/>
      <c r="C184" s="230"/>
      <c r="D184" s="209" t="s">
        <v>681</v>
      </c>
      <c r="E184" s="231" t="s">
        <v>19</v>
      </c>
      <c r="F184" s="232" t="s">
        <v>790</v>
      </c>
      <c r="G184" s="230"/>
      <c r="H184" s="233">
        <v>200</v>
      </c>
      <c r="I184" s="234"/>
      <c r="J184" s="230"/>
      <c r="K184" s="230"/>
      <c r="L184" s="235"/>
      <c r="M184" s="236"/>
      <c r="N184" s="237"/>
      <c r="O184" s="237"/>
      <c r="P184" s="237"/>
      <c r="Q184" s="237"/>
      <c r="R184" s="237"/>
      <c r="S184" s="237"/>
      <c r="T184" s="23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9" t="s">
        <v>681</v>
      </c>
      <c r="AU184" s="239" t="s">
        <v>84</v>
      </c>
      <c r="AV184" s="13" t="s">
        <v>84</v>
      </c>
      <c r="AW184" s="13" t="s">
        <v>35</v>
      </c>
      <c r="AX184" s="13" t="s">
        <v>74</v>
      </c>
      <c r="AY184" s="239" t="s">
        <v>139</v>
      </c>
    </row>
    <row r="185" s="11" customFormat="1" ht="22.8" customHeight="1">
      <c r="A185" s="11"/>
      <c r="B185" s="182"/>
      <c r="C185" s="183"/>
      <c r="D185" s="184" t="s">
        <v>73</v>
      </c>
      <c r="E185" s="225" t="s">
        <v>84</v>
      </c>
      <c r="F185" s="225" t="s">
        <v>791</v>
      </c>
      <c r="G185" s="183"/>
      <c r="H185" s="183"/>
      <c r="I185" s="186"/>
      <c r="J185" s="226">
        <f>BK185</f>
        <v>0</v>
      </c>
      <c r="K185" s="183"/>
      <c r="L185" s="188"/>
      <c r="M185" s="189"/>
      <c r="N185" s="190"/>
      <c r="O185" s="190"/>
      <c r="P185" s="191">
        <f>SUM(P186:P204)</f>
        <v>0</v>
      </c>
      <c r="Q185" s="190"/>
      <c r="R185" s="191">
        <f>SUM(R186:R204)</f>
        <v>55.579736000000004</v>
      </c>
      <c r="S185" s="190"/>
      <c r="T185" s="192">
        <f>SUM(T186:T204)</f>
        <v>0</v>
      </c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R185" s="193" t="s">
        <v>82</v>
      </c>
      <c r="AT185" s="194" t="s">
        <v>73</v>
      </c>
      <c r="AU185" s="194" t="s">
        <v>82</v>
      </c>
      <c r="AY185" s="193" t="s">
        <v>139</v>
      </c>
      <c r="BK185" s="195">
        <f>SUM(BK186:BK204)</f>
        <v>0</v>
      </c>
    </row>
    <row r="186" s="2" customFormat="1" ht="16.5" customHeight="1">
      <c r="A186" s="38"/>
      <c r="B186" s="39"/>
      <c r="C186" s="196" t="s">
        <v>7</v>
      </c>
      <c r="D186" s="196" t="s">
        <v>140</v>
      </c>
      <c r="E186" s="197" t="s">
        <v>792</v>
      </c>
      <c r="F186" s="198" t="s">
        <v>793</v>
      </c>
      <c r="G186" s="199" t="s">
        <v>167</v>
      </c>
      <c r="H186" s="200">
        <v>25.800000000000001</v>
      </c>
      <c r="I186" s="201"/>
      <c r="J186" s="202">
        <f>ROUND(I186*H186,2)</f>
        <v>0</v>
      </c>
      <c r="K186" s="198" t="s">
        <v>661</v>
      </c>
      <c r="L186" s="44"/>
      <c r="M186" s="203" t="s">
        <v>19</v>
      </c>
      <c r="N186" s="204" t="s">
        <v>45</v>
      </c>
      <c r="O186" s="84"/>
      <c r="P186" s="205">
        <f>O186*H186</f>
        <v>0</v>
      </c>
      <c r="Q186" s="205">
        <v>1.665</v>
      </c>
      <c r="R186" s="205">
        <f>Q186*H186</f>
        <v>42.957000000000001</v>
      </c>
      <c r="S186" s="205">
        <v>0</v>
      </c>
      <c r="T186" s="20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07" t="s">
        <v>145</v>
      </c>
      <c r="AT186" s="207" t="s">
        <v>140</v>
      </c>
      <c r="AU186" s="207" t="s">
        <v>84</v>
      </c>
      <c r="AY186" s="17" t="s">
        <v>139</v>
      </c>
      <c r="BE186" s="208">
        <f>IF(N186="základní",J186,0)</f>
        <v>0</v>
      </c>
      <c r="BF186" s="208">
        <f>IF(N186="snížená",J186,0)</f>
        <v>0</v>
      </c>
      <c r="BG186" s="208">
        <f>IF(N186="zákl. přenesená",J186,0)</f>
        <v>0</v>
      </c>
      <c r="BH186" s="208">
        <f>IF(N186="sníž. přenesená",J186,0)</f>
        <v>0</v>
      </c>
      <c r="BI186" s="208">
        <f>IF(N186="nulová",J186,0)</f>
        <v>0</v>
      </c>
      <c r="BJ186" s="17" t="s">
        <v>82</v>
      </c>
      <c r="BK186" s="208">
        <f>ROUND(I186*H186,2)</f>
        <v>0</v>
      </c>
      <c r="BL186" s="17" t="s">
        <v>145</v>
      </c>
      <c r="BM186" s="207" t="s">
        <v>794</v>
      </c>
    </row>
    <row r="187" s="2" customFormat="1">
      <c r="A187" s="38"/>
      <c r="B187" s="39"/>
      <c r="C187" s="40"/>
      <c r="D187" s="209" t="s">
        <v>146</v>
      </c>
      <c r="E187" s="40"/>
      <c r="F187" s="210" t="s">
        <v>795</v>
      </c>
      <c r="G187" s="40"/>
      <c r="H187" s="40"/>
      <c r="I187" s="211"/>
      <c r="J187" s="40"/>
      <c r="K187" s="40"/>
      <c r="L187" s="44"/>
      <c r="M187" s="212"/>
      <c r="N187" s="213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146</v>
      </c>
      <c r="AU187" s="17" t="s">
        <v>84</v>
      </c>
    </row>
    <row r="188" s="2" customFormat="1">
      <c r="A188" s="38"/>
      <c r="B188" s="39"/>
      <c r="C188" s="40"/>
      <c r="D188" s="227" t="s">
        <v>664</v>
      </c>
      <c r="E188" s="40"/>
      <c r="F188" s="228" t="s">
        <v>796</v>
      </c>
      <c r="G188" s="40"/>
      <c r="H188" s="40"/>
      <c r="I188" s="211"/>
      <c r="J188" s="40"/>
      <c r="K188" s="40"/>
      <c r="L188" s="44"/>
      <c r="M188" s="212"/>
      <c r="N188" s="213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664</v>
      </c>
      <c r="AU188" s="17" t="s">
        <v>84</v>
      </c>
    </row>
    <row r="189" s="13" customFormat="1">
      <c r="A189" s="13"/>
      <c r="B189" s="229"/>
      <c r="C189" s="230"/>
      <c r="D189" s="209" t="s">
        <v>681</v>
      </c>
      <c r="E189" s="231" t="s">
        <v>19</v>
      </c>
      <c r="F189" s="232" t="s">
        <v>797</v>
      </c>
      <c r="G189" s="230"/>
      <c r="H189" s="233">
        <v>25.800000000000001</v>
      </c>
      <c r="I189" s="234"/>
      <c r="J189" s="230"/>
      <c r="K189" s="230"/>
      <c r="L189" s="235"/>
      <c r="M189" s="236"/>
      <c r="N189" s="237"/>
      <c r="O189" s="237"/>
      <c r="P189" s="237"/>
      <c r="Q189" s="237"/>
      <c r="R189" s="237"/>
      <c r="S189" s="237"/>
      <c r="T189" s="23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9" t="s">
        <v>681</v>
      </c>
      <c r="AU189" s="239" t="s">
        <v>84</v>
      </c>
      <c r="AV189" s="13" t="s">
        <v>84</v>
      </c>
      <c r="AW189" s="13" t="s">
        <v>35</v>
      </c>
      <c r="AX189" s="13" t="s">
        <v>82</v>
      </c>
      <c r="AY189" s="239" t="s">
        <v>139</v>
      </c>
    </row>
    <row r="190" s="2" customFormat="1" ht="16.5" customHeight="1">
      <c r="A190" s="38"/>
      <c r="B190" s="39"/>
      <c r="C190" s="196" t="s">
        <v>183</v>
      </c>
      <c r="D190" s="196" t="s">
        <v>140</v>
      </c>
      <c r="E190" s="197" t="s">
        <v>798</v>
      </c>
      <c r="F190" s="198" t="s">
        <v>799</v>
      </c>
      <c r="G190" s="199" t="s">
        <v>143</v>
      </c>
      <c r="H190" s="200">
        <v>283.80000000000001</v>
      </c>
      <c r="I190" s="201"/>
      <c r="J190" s="202">
        <f>ROUND(I190*H190,2)</f>
        <v>0</v>
      </c>
      <c r="K190" s="198" t="s">
        <v>661</v>
      </c>
      <c r="L190" s="44"/>
      <c r="M190" s="203" t="s">
        <v>19</v>
      </c>
      <c r="N190" s="204" t="s">
        <v>45</v>
      </c>
      <c r="O190" s="84"/>
      <c r="P190" s="205">
        <f>O190*H190</f>
        <v>0</v>
      </c>
      <c r="Q190" s="205">
        <v>0.00017000000000000001</v>
      </c>
      <c r="R190" s="205">
        <f>Q190*H190</f>
        <v>0.048246000000000004</v>
      </c>
      <c r="S190" s="205">
        <v>0</v>
      </c>
      <c r="T190" s="20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07" t="s">
        <v>145</v>
      </c>
      <c r="AT190" s="207" t="s">
        <v>140</v>
      </c>
      <c r="AU190" s="207" t="s">
        <v>84</v>
      </c>
      <c r="AY190" s="17" t="s">
        <v>139</v>
      </c>
      <c r="BE190" s="208">
        <f>IF(N190="základní",J190,0)</f>
        <v>0</v>
      </c>
      <c r="BF190" s="208">
        <f>IF(N190="snížená",J190,0)</f>
        <v>0</v>
      </c>
      <c r="BG190" s="208">
        <f>IF(N190="zákl. přenesená",J190,0)</f>
        <v>0</v>
      </c>
      <c r="BH190" s="208">
        <f>IF(N190="sníž. přenesená",J190,0)</f>
        <v>0</v>
      </c>
      <c r="BI190" s="208">
        <f>IF(N190="nulová",J190,0)</f>
        <v>0</v>
      </c>
      <c r="BJ190" s="17" t="s">
        <v>82</v>
      </c>
      <c r="BK190" s="208">
        <f>ROUND(I190*H190,2)</f>
        <v>0</v>
      </c>
      <c r="BL190" s="17" t="s">
        <v>145</v>
      </c>
      <c r="BM190" s="207" t="s">
        <v>800</v>
      </c>
    </row>
    <row r="191" s="2" customFormat="1">
      <c r="A191" s="38"/>
      <c r="B191" s="39"/>
      <c r="C191" s="40"/>
      <c r="D191" s="209" t="s">
        <v>146</v>
      </c>
      <c r="E191" s="40"/>
      <c r="F191" s="210" t="s">
        <v>801</v>
      </c>
      <c r="G191" s="40"/>
      <c r="H191" s="40"/>
      <c r="I191" s="211"/>
      <c r="J191" s="40"/>
      <c r="K191" s="40"/>
      <c r="L191" s="44"/>
      <c r="M191" s="212"/>
      <c r="N191" s="213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146</v>
      </c>
      <c r="AU191" s="17" t="s">
        <v>84</v>
      </c>
    </row>
    <row r="192" s="2" customFormat="1">
      <c r="A192" s="38"/>
      <c r="B192" s="39"/>
      <c r="C192" s="40"/>
      <c r="D192" s="227" t="s">
        <v>664</v>
      </c>
      <c r="E192" s="40"/>
      <c r="F192" s="228" t="s">
        <v>802</v>
      </c>
      <c r="G192" s="40"/>
      <c r="H192" s="40"/>
      <c r="I192" s="211"/>
      <c r="J192" s="40"/>
      <c r="K192" s="40"/>
      <c r="L192" s="44"/>
      <c r="M192" s="212"/>
      <c r="N192" s="213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664</v>
      </c>
      <c r="AU192" s="17" t="s">
        <v>84</v>
      </c>
    </row>
    <row r="193" s="13" customFormat="1">
      <c r="A193" s="13"/>
      <c r="B193" s="229"/>
      <c r="C193" s="230"/>
      <c r="D193" s="209" t="s">
        <v>681</v>
      </c>
      <c r="E193" s="231" t="s">
        <v>19</v>
      </c>
      <c r="F193" s="232" t="s">
        <v>803</v>
      </c>
      <c r="G193" s="230"/>
      <c r="H193" s="233">
        <v>258</v>
      </c>
      <c r="I193" s="234"/>
      <c r="J193" s="230"/>
      <c r="K193" s="230"/>
      <c r="L193" s="235"/>
      <c r="M193" s="236"/>
      <c r="N193" s="237"/>
      <c r="O193" s="237"/>
      <c r="P193" s="237"/>
      <c r="Q193" s="237"/>
      <c r="R193" s="237"/>
      <c r="S193" s="237"/>
      <c r="T193" s="23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9" t="s">
        <v>681</v>
      </c>
      <c r="AU193" s="239" t="s">
        <v>84</v>
      </c>
      <c r="AV193" s="13" t="s">
        <v>84</v>
      </c>
      <c r="AW193" s="13" t="s">
        <v>35</v>
      </c>
      <c r="AX193" s="13" t="s">
        <v>82</v>
      </c>
      <c r="AY193" s="239" t="s">
        <v>139</v>
      </c>
    </row>
    <row r="194" s="13" customFormat="1">
      <c r="A194" s="13"/>
      <c r="B194" s="229"/>
      <c r="C194" s="230"/>
      <c r="D194" s="209" t="s">
        <v>681</v>
      </c>
      <c r="E194" s="230"/>
      <c r="F194" s="232" t="s">
        <v>804</v>
      </c>
      <c r="G194" s="230"/>
      <c r="H194" s="233">
        <v>283.80000000000001</v>
      </c>
      <c r="I194" s="234"/>
      <c r="J194" s="230"/>
      <c r="K194" s="230"/>
      <c r="L194" s="235"/>
      <c r="M194" s="236"/>
      <c r="N194" s="237"/>
      <c r="O194" s="237"/>
      <c r="P194" s="237"/>
      <c r="Q194" s="237"/>
      <c r="R194" s="237"/>
      <c r="S194" s="237"/>
      <c r="T194" s="23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9" t="s">
        <v>681</v>
      </c>
      <c r="AU194" s="239" t="s">
        <v>84</v>
      </c>
      <c r="AV194" s="13" t="s">
        <v>84</v>
      </c>
      <c r="AW194" s="13" t="s">
        <v>4</v>
      </c>
      <c r="AX194" s="13" t="s">
        <v>82</v>
      </c>
      <c r="AY194" s="239" t="s">
        <v>139</v>
      </c>
    </row>
    <row r="195" s="2" customFormat="1" ht="16.5" customHeight="1">
      <c r="A195" s="38"/>
      <c r="B195" s="39"/>
      <c r="C195" s="240" t="s">
        <v>223</v>
      </c>
      <c r="D195" s="240" t="s">
        <v>758</v>
      </c>
      <c r="E195" s="241" t="s">
        <v>805</v>
      </c>
      <c r="F195" s="242" t="s">
        <v>806</v>
      </c>
      <c r="G195" s="243" t="s">
        <v>143</v>
      </c>
      <c r="H195" s="244">
        <v>283.80000000000001</v>
      </c>
      <c r="I195" s="245"/>
      <c r="J195" s="246">
        <f>ROUND(I195*H195,2)</f>
        <v>0</v>
      </c>
      <c r="K195" s="242" t="s">
        <v>661</v>
      </c>
      <c r="L195" s="247"/>
      <c r="M195" s="248" t="s">
        <v>19</v>
      </c>
      <c r="N195" s="249" t="s">
        <v>45</v>
      </c>
      <c r="O195" s="84"/>
      <c r="P195" s="205">
        <f>O195*H195</f>
        <v>0</v>
      </c>
      <c r="Q195" s="205">
        <v>0.00029999999999999997</v>
      </c>
      <c r="R195" s="205">
        <f>Q195*H195</f>
        <v>0.085139999999999993</v>
      </c>
      <c r="S195" s="205">
        <v>0</v>
      </c>
      <c r="T195" s="206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07" t="s">
        <v>156</v>
      </c>
      <c r="AT195" s="207" t="s">
        <v>758</v>
      </c>
      <c r="AU195" s="207" t="s">
        <v>84</v>
      </c>
      <c r="AY195" s="17" t="s">
        <v>139</v>
      </c>
      <c r="BE195" s="208">
        <f>IF(N195="základní",J195,0)</f>
        <v>0</v>
      </c>
      <c r="BF195" s="208">
        <f>IF(N195="snížená",J195,0)</f>
        <v>0</v>
      </c>
      <c r="BG195" s="208">
        <f>IF(N195="zákl. přenesená",J195,0)</f>
        <v>0</v>
      </c>
      <c r="BH195" s="208">
        <f>IF(N195="sníž. přenesená",J195,0)</f>
        <v>0</v>
      </c>
      <c r="BI195" s="208">
        <f>IF(N195="nulová",J195,0)</f>
        <v>0</v>
      </c>
      <c r="BJ195" s="17" t="s">
        <v>82</v>
      </c>
      <c r="BK195" s="208">
        <f>ROUND(I195*H195,2)</f>
        <v>0</v>
      </c>
      <c r="BL195" s="17" t="s">
        <v>145</v>
      </c>
      <c r="BM195" s="207" t="s">
        <v>807</v>
      </c>
    </row>
    <row r="196" s="2" customFormat="1">
      <c r="A196" s="38"/>
      <c r="B196" s="39"/>
      <c r="C196" s="40"/>
      <c r="D196" s="209" t="s">
        <v>146</v>
      </c>
      <c r="E196" s="40"/>
      <c r="F196" s="210" t="s">
        <v>808</v>
      </c>
      <c r="G196" s="40"/>
      <c r="H196" s="40"/>
      <c r="I196" s="211"/>
      <c r="J196" s="40"/>
      <c r="K196" s="40"/>
      <c r="L196" s="44"/>
      <c r="M196" s="212"/>
      <c r="N196" s="213"/>
      <c r="O196" s="84"/>
      <c r="P196" s="84"/>
      <c r="Q196" s="84"/>
      <c r="R196" s="84"/>
      <c r="S196" s="84"/>
      <c r="T196" s="85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146</v>
      </c>
      <c r="AU196" s="17" t="s">
        <v>84</v>
      </c>
    </row>
    <row r="197" s="13" customFormat="1">
      <c r="A197" s="13"/>
      <c r="B197" s="229"/>
      <c r="C197" s="230"/>
      <c r="D197" s="209" t="s">
        <v>681</v>
      </c>
      <c r="E197" s="230"/>
      <c r="F197" s="232" t="s">
        <v>804</v>
      </c>
      <c r="G197" s="230"/>
      <c r="H197" s="233">
        <v>283.80000000000001</v>
      </c>
      <c r="I197" s="234"/>
      <c r="J197" s="230"/>
      <c r="K197" s="230"/>
      <c r="L197" s="235"/>
      <c r="M197" s="236"/>
      <c r="N197" s="237"/>
      <c r="O197" s="237"/>
      <c r="P197" s="237"/>
      <c r="Q197" s="237"/>
      <c r="R197" s="237"/>
      <c r="S197" s="237"/>
      <c r="T197" s="23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9" t="s">
        <v>681</v>
      </c>
      <c r="AU197" s="239" t="s">
        <v>84</v>
      </c>
      <c r="AV197" s="13" t="s">
        <v>84</v>
      </c>
      <c r="AW197" s="13" t="s">
        <v>4</v>
      </c>
      <c r="AX197" s="13" t="s">
        <v>82</v>
      </c>
      <c r="AY197" s="239" t="s">
        <v>139</v>
      </c>
    </row>
    <row r="198" s="2" customFormat="1" ht="16.5" customHeight="1">
      <c r="A198" s="38"/>
      <c r="B198" s="39"/>
      <c r="C198" s="196" t="s">
        <v>186</v>
      </c>
      <c r="D198" s="196" t="s">
        <v>140</v>
      </c>
      <c r="E198" s="197" t="s">
        <v>809</v>
      </c>
      <c r="F198" s="198" t="s">
        <v>810</v>
      </c>
      <c r="G198" s="199" t="s">
        <v>167</v>
      </c>
      <c r="H198" s="200">
        <v>6.4500000000000002</v>
      </c>
      <c r="I198" s="201"/>
      <c r="J198" s="202">
        <f>ROUND(I198*H198,2)</f>
        <v>0</v>
      </c>
      <c r="K198" s="198" t="s">
        <v>661</v>
      </c>
      <c r="L198" s="44"/>
      <c r="M198" s="203" t="s">
        <v>19</v>
      </c>
      <c r="N198" s="204" t="s">
        <v>45</v>
      </c>
      <c r="O198" s="84"/>
      <c r="P198" s="205">
        <f>O198*H198</f>
        <v>0</v>
      </c>
      <c r="Q198" s="205">
        <v>1.9199999999999999</v>
      </c>
      <c r="R198" s="205">
        <f>Q198*H198</f>
        <v>12.384</v>
      </c>
      <c r="S198" s="205">
        <v>0</v>
      </c>
      <c r="T198" s="206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07" t="s">
        <v>145</v>
      </c>
      <c r="AT198" s="207" t="s">
        <v>140</v>
      </c>
      <c r="AU198" s="207" t="s">
        <v>84</v>
      </c>
      <c r="AY198" s="17" t="s">
        <v>139</v>
      </c>
      <c r="BE198" s="208">
        <f>IF(N198="základní",J198,0)</f>
        <v>0</v>
      </c>
      <c r="BF198" s="208">
        <f>IF(N198="snížená",J198,0)</f>
        <v>0</v>
      </c>
      <c r="BG198" s="208">
        <f>IF(N198="zákl. přenesená",J198,0)</f>
        <v>0</v>
      </c>
      <c r="BH198" s="208">
        <f>IF(N198="sníž. přenesená",J198,0)</f>
        <v>0</v>
      </c>
      <c r="BI198" s="208">
        <f>IF(N198="nulová",J198,0)</f>
        <v>0</v>
      </c>
      <c r="BJ198" s="17" t="s">
        <v>82</v>
      </c>
      <c r="BK198" s="208">
        <f>ROUND(I198*H198,2)</f>
        <v>0</v>
      </c>
      <c r="BL198" s="17" t="s">
        <v>145</v>
      </c>
      <c r="BM198" s="207" t="s">
        <v>811</v>
      </c>
    </row>
    <row r="199" s="2" customFormat="1">
      <c r="A199" s="38"/>
      <c r="B199" s="39"/>
      <c r="C199" s="40"/>
      <c r="D199" s="209" t="s">
        <v>146</v>
      </c>
      <c r="E199" s="40"/>
      <c r="F199" s="210" t="s">
        <v>810</v>
      </c>
      <c r="G199" s="40"/>
      <c r="H199" s="40"/>
      <c r="I199" s="211"/>
      <c r="J199" s="40"/>
      <c r="K199" s="40"/>
      <c r="L199" s="44"/>
      <c r="M199" s="212"/>
      <c r="N199" s="213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146</v>
      </c>
      <c r="AU199" s="17" t="s">
        <v>84</v>
      </c>
    </row>
    <row r="200" s="2" customFormat="1">
      <c r="A200" s="38"/>
      <c r="B200" s="39"/>
      <c r="C200" s="40"/>
      <c r="D200" s="227" t="s">
        <v>664</v>
      </c>
      <c r="E200" s="40"/>
      <c r="F200" s="228" t="s">
        <v>812</v>
      </c>
      <c r="G200" s="40"/>
      <c r="H200" s="40"/>
      <c r="I200" s="211"/>
      <c r="J200" s="40"/>
      <c r="K200" s="40"/>
      <c r="L200" s="44"/>
      <c r="M200" s="212"/>
      <c r="N200" s="213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664</v>
      </c>
      <c r="AU200" s="17" t="s">
        <v>84</v>
      </c>
    </row>
    <row r="201" s="13" customFormat="1">
      <c r="A201" s="13"/>
      <c r="B201" s="229"/>
      <c r="C201" s="230"/>
      <c r="D201" s="209" t="s">
        <v>681</v>
      </c>
      <c r="E201" s="231" t="s">
        <v>19</v>
      </c>
      <c r="F201" s="232" t="s">
        <v>813</v>
      </c>
      <c r="G201" s="230"/>
      <c r="H201" s="233">
        <v>6.4500000000000002</v>
      </c>
      <c r="I201" s="234"/>
      <c r="J201" s="230"/>
      <c r="K201" s="230"/>
      <c r="L201" s="235"/>
      <c r="M201" s="236"/>
      <c r="N201" s="237"/>
      <c r="O201" s="237"/>
      <c r="P201" s="237"/>
      <c r="Q201" s="237"/>
      <c r="R201" s="237"/>
      <c r="S201" s="237"/>
      <c r="T201" s="23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9" t="s">
        <v>681</v>
      </c>
      <c r="AU201" s="239" t="s">
        <v>84</v>
      </c>
      <c r="AV201" s="13" t="s">
        <v>84</v>
      </c>
      <c r="AW201" s="13" t="s">
        <v>35</v>
      </c>
      <c r="AX201" s="13" t="s">
        <v>82</v>
      </c>
      <c r="AY201" s="239" t="s">
        <v>139</v>
      </c>
    </row>
    <row r="202" s="2" customFormat="1" ht="16.5" customHeight="1">
      <c r="A202" s="38"/>
      <c r="B202" s="39"/>
      <c r="C202" s="196" t="s">
        <v>230</v>
      </c>
      <c r="D202" s="196" t="s">
        <v>140</v>
      </c>
      <c r="E202" s="197" t="s">
        <v>814</v>
      </c>
      <c r="F202" s="198" t="s">
        <v>815</v>
      </c>
      <c r="G202" s="199" t="s">
        <v>152</v>
      </c>
      <c r="H202" s="200">
        <v>215</v>
      </c>
      <c r="I202" s="201"/>
      <c r="J202" s="202">
        <f>ROUND(I202*H202,2)</f>
        <v>0</v>
      </c>
      <c r="K202" s="198" t="s">
        <v>661</v>
      </c>
      <c r="L202" s="44"/>
      <c r="M202" s="203" t="s">
        <v>19</v>
      </c>
      <c r="N202" s="204" t="s">
        <v>45</v>
      </c>
      <c r="O202" s="84"/>
      <c r="P202" s="205">
        <f>O202*H202</f>
        <v>0</v>
      </c>
      <c r="Q202" s="205">
        <v>0.00048999999999999998</v>
      </c>
      <c r="R202" s="205">
        <f>Q202*H202</f>
        <v>0.10535</v>
      </c>
      <c r="S202" s="205">
        <v>0</v>
      </c>
      <c r="T202" s="206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07" t="s">
        <v>145</v>
      </c>
      <c r="AT202" s="207" t="s">
        <v>140</v>
      </c>
      <c r="AU202" s="207" t="s">
        <v>84</v>
      </c>
      <c r="AY202" s="17" t="s">
        <v>139</v>
      </c>
      <c r="BE202" s="208">
        <f>IF(N202="základní",J202,0)</f>
        <v>0</v>
      </c>
      <c r="BF202" s="208">
        <f>IF(N202="snížená",J202,0)</f>
        <v>0</v>
      </c>
      <c r="BG202" s="208">
        <f>IF(N202="zákl. přenesená",J202,0)</f>
        <v>0</v>
      </c>
      <c r="BH202" s="208">
        <f>IF(N202="sníž. přenesená",J202,0)</f>
        <v>0</v>
      </c>
      <c r="BI202" s="208">
        <f>IF(N202="nulová",J202,0)</f>
        <v>0</v>
      </c>
      <c r="BJ202" s="17" t="s">
        <v>82</v>
      </c>
      <c r="BK202" s="208">
        <f>ROUND(I202*H202,2)</f>
        <v>0</v>
      </c>
      <c r="BL202" s="17" t="s">
        <v>145</v>
      </c>
      <c r="BM202" s="207" t="s">
        <v>816</v>
      </c>
    </row>
    <row r="203" s="2" customFormat="1">
      <c r="A203" s="38"/>
      <c r="B203" s="39"/>
      <c r="C203" s="40"/>
      <c r="D203" s="209" t="s">
        <v>146</v>
      </c>
      <c r="E203" s="40"/>
      <c r="F203" s="210" t="s">
        <v>817</v>
      </c>
      <c r="G203" s="40"/>
      <c r="H203" s="40"/>
      <c r="I203" s="211"/>
      <c r="J203" s="40"/>
      <c r="K203" s="40"/>
      <c r="L203" s="44"/>
      <c r="M203" s="212"/>
      <c r="N203" s="213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146</v>
      </c>
      <c r="AU203" s="17" t="s">
        <v>84</v>
      </c>
    </row>
    <row r="204" s="2" customFormat="1">
      <c r="A204" s="38"/>
      <c r="B204" s="39"/>
      <c r="C204" s="40"/>
      <c r="D204" s="227" t="s">
        <v>664</v>
      </c>
      <c r="E204" s="40"/>
      <c r="F204" s="228" t="s">
        <v>818</v>
      </c>
      <c r="G204" s="40"/>
      <c r="H204" s="40"/>
      <c r="I204" s="211"/>
      <c r="J204" s="40"/>
      <c r="K204" s="40"/>
      <c r="L204" s="44"/>
      <c r="M204" s="212"/>
      <c r="N204" s="213"/>
      <c r="O204" s="84"/>
      <c r="P204" s="84"/>
      <c r="Q204" s="84"/>
      <c r="R204" s="84"/>
      <c r="S204" s="84"/>
      <c r="T204" s="85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664</v>
      </c>
      <c r="AU204" s="17" t="s">
        <v>84</v>
      </c>
    </row>
    <row r="205" s="11" customFormat="1" ht="22.8" customHeight="1">
      <c r="A205" s="11"/>
      <c r="B205" s="182"/>
      <c r="C205" s="183"/>
      <c r="D205" s="184" t="s">
        <v>73</v>
      </c>
      <c r="E205" s="225" t="s">
        <v>157</v>
      </c>
      <c r="F205" s="225" t="s">
        <v>819</v>
      </c>
      <c r="G205" s="183"/>
      <c r="H205" s="183"/>
      <c r="I205" s="186"/>
      <c r="J205" s="226">
        <f>BK205</f>
        <v>0</v>
      </c>
      <c r="K205" s="183"/>
      <c r="L205" s="188"/>
      <c r="M205" s="189"/>
      <c r="N205" s="190"/>
      <c r="O205" s="190"/>
      <c r="P205" s="191">
        <f>SUM(P206:P301)</f>
        <v>0</v>
      </c>
      <c r="Q205" s="190"/>
      <c r="R205" s="191">
        <f>SUM(R206:R301)</f>
        <v>3995.3212920000001</v>
      </c>
      <c r="S205" s="190"/>
      <c r="T205" s="192">
        <f>SUM(T206:T301)</f>
        <v>0</v>
      </c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R205" s="193" t="s">
        <v>82</v>
      </c>
      <c r="AT205" s="194" t="s">
        <v>73</v>
      </c>
      <c r="AU205" s="194" t="s">
        <v>82</v>
      </c>
      <c r="AY205" s="193" t="s">
        <v>139</v>
      </c>
      <c r="BK205" s="195">
        <f>SUM(BK206:BK301)</f>
        <v>0</v>
      </c>
    </row>
    <row r="206" s="2" customFormat="1" ht="16.5" customHeight="1">
      <c r="A206" s="38"/>
      <c r="B206" s="39"/>
      <c r="C206" s="196" t="s">
        <v>189</v>
      </c>
      <c r="D206" s="196" t="s">
        <v>140</v>
      </c>
      <c r="E206" s="197" t="s">
        <v>820</v>
      </c>
      <c r="F206" s="198" t="s">
        <v>821</v>
      </c>
      <c r="G206" s="199" t="s">
        <v>143</v>
      </c>
      <c r="H206" s="200">
        <v>3146</v>
      </c>
      <c r="I206" s="201"/>
      <c r="J206" s="202">
        <f>ROUND(I206*H206,2)</f>
        <v>0</v>
      </c>
      <c r="K206" s="198" t="s">
        <v>822</v>
      </c>
      <c r="L206" s="44"/>
      <c r="M206" s="203" t="s">
        <v>19</v>
      </c>
      <c r="N206" s="204" t="s">
        <v>45</v>
      </c>
      <c r="O206" s="84"/>
      <c r="P206" s="205">
        <f>O206*H206</f>
        <v>0</v>
      </c>
      <c r="Q206" s="205">
        <v>0.39600000000000002</v>
      </c>
      <c r="R206" s="205">
        <f>Q206*H206</f>
        <v>1245.816</v>
      </c>
      <c r="S206" s="205">
        <v>0</v>
      </c>
      <c r="T206" s="206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07" t="s">
        <v>145</v>
      </c>
      <c r="AT206" s="207" t="s">
        <v>140</v>
      </c>
      <c r="AU206" s="207" t="s">
        <v>84</v>
      </c>
      <c r="AY206" s="17" t="s">
        <v>139</v>
      </c>
      <c r="BE206" s="208">
        <f>IF(N206="základní",J206,0)</f>
        <v>0</v>
      </c>
      <c r="BF206" s="208">
        <f>IF(N206="snížená",J206,0)</f>
        <v>0</v>
      </c>
      <c r="BG206" s="208">
        <f>IF(N206="zákl. přenesená",J206,0)</f>
        <v>0</v>
      </c>
      <c r="BH206" s="208">
        <f>IF(N206="sníž. přenesená",J206,0)</f>
        <v>0</v>
      </c>
      <c r="BI206" s="208">
        <f>IF(N206="nulová",J206,0)</f>
        <v>0</v>
      </c>
      <c r="BJ206" s="17" t="s">
        <v>82</v>
      </c>
      <c r="BK206" s="208">
        <f>ROUND(I206*H206,2)</f>
        <v>0</v>
      </c>
      <c r="BL206" s="17" t="s">
        <v>145</v>
      </c>
      <c r="BM206" s="207" t="s">
        <v>823</v>
      </c>
    </row>
    <row r="207" s="2" customFormat="1">
      <c r="A207" s="38"/>
      <c r="B207" s="39"/>
      <c r="C207" s="40"/>
      <c r="D207" s="209" t="s">
        <v>146</v>
      </c>
      <c r="E207" s="40"/>
      <c r="F207" s="210" t="s">
        <v>824</v>
      </c>
      <c r="G207" s="40"/>
      <c r="H207" s="40"/>
      <c r="I207" s="211"/>
      <c r="J207" s="40"/>
      <c r="K207" s="40"/>
      <c r="L207" s="44"/>
      <c r="M207" s="212"/>
      <c r="N207" s="213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146</v>
      </c>
      <c r="AU207" s="17" t="s">
        <v>84</v>
      </c>
    </row>
    <row r="208" s="2" customFormat="1">
      <c r="A208" s="38"/>
      <c r="B208" s="39"/>
      <c r="C208" s="40"/>
      <c r="D208" s="227" t="s">
        <v>664</v>
      </c>
      <c r="E208" s="40"/>
      <c r="F208" s="228" t="s">
        <v>825</v>
      </c>
      <c r="G208" s="40"/>
      <c r="H208" s="40"/>
      <c r="I208" s="211"/>
      <c r="J208" s="40"/>
      <c r="K208" s="40"/>
      <c r="L208" s="44"/>
      <c r="M208" s="212"/>
      <c r="N208" s="213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664</v>
      </c>
      <c r="AU208" s="17" t="s">
        <v>84</v>
      </c>
    </row>
    <row r="209" s="13" customFormat="1">
      <c r="A209" s="13"/>
      <c r="B209" s="229"/>
      <c r="C209" s="230"/>
      <c r="D209" s="209" t="s">
        <v>681</v>
      </c>
      <c r="E209" s="231" t="s">
        <v>19</v>
      </c>
      <c r="F209" s="232" t="s">
        <v>826</v>
      </c>
      <c r="G209" s="230"/>
      <c r="H209" s="233">
        <v>2226</v>
      </c>
      <c r="I209" s="234"/>
      <c r="J209" s="230"/>
      <c r="K209" s="230"/>
      <c r="L209" s="235"/>
      <c r="M209" s="236"/>
      <c r="N209" s="237"/>
      <c r="O209" s="237"/>
      <c r="P209" s="237"/>
      <c r="Q209" s="237"/>
      <c r="R209" s="237"/>
      <c r="S209" s="237"/>
      <c r="T209" s="23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9" t="s">
        <v>681</v>
      </c>
      <c r="AU209" s="239" t="s">
        <v>84</v>
      </c>
      <c r="AV209" s="13" t="s">
        <v>84</v>
      </c>
      <c r="AW209" s="13" t="s">
        <v>35</v>
      </c>
      <c r="AX209" s="13" t="s">
        <v>74</v>
      </c>
      <c r="AY209" s="239" t="s">
        <v>139</v>
      </c>
    </row>
    <row r="210" s="13" customFormat="1">
      <c r="A210" s="13"/>
      <c r="B210" s="229"/>
      <c r="C210" s="230"/>
      <c r="D210" s="209" t="s">
        <v>681</v>
      </c>
      <c r="E210" s="231" t="s">
        <v>19</v>
      </c>
      <c r="F210" s="232" t="s">
        <v>827</v>
      </c>
      <c r="G210" s="230"/>
      <c r="H210" s="233">
        <v>88</v>
      </c>
      <c r="I210" s="234"/>
      <c r="J210" s="230"/>
      <c r="K210" s="230"/>
      <c r="L210" s="235"/>
      <c r="M210" s="236"/>
      <c r="N210" s="237"/>
      <c r="O210" s="237"/>
      <c r="P210" s="237"/>
      <c r="Q210" s="237"/>
      <c r="R210" s="237"/>
      <c r="S210" s="237"/>
      <c r="T210" s="23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9" t="s">
        <v>681</v>
      </c>
      <c r="AU210" s="239" t="s">
        <v>84</v>
      </c>
      <c r="AV210" s="13" t="s">
        <v>84</v>
      </c>
      <c r="AW210" s="13" t="s">
        <v>35</v>
      </c>
      <c r="AX210" s="13" t="s">
        <v>74</v>
      </c>
      <c r="AY210" s="239" t="s">
        <v>139</v>
      </c>
    </row>
    <row r="211" s="13" customFormat="1">
      <c r="A211" s="13"/>
      <c r="B211" s="229"/>
      <c r="C211" s="230"/>
      <c r="D211" s="209" t="s">
        <v>681</v>
      </c>
      <c r="E211" s="231" t="s">
        <v>19</v>
      </c>
      <c r="F211" s="232" t="s">
        <v>828</v>
      </c>
      <c r="G211" s="230"/>
      <c r="H211" s="233">
        <v>754</v>
      </c>
      <c r="I211" s="234"/>
      <c r="J211" s="230"/>
      <c r="K211" s="230"/>
      <c r="L211" s="235"/>
      <c r="M211" s="236"/>
      <c r="N211" s="237"/>
      <c r="O211" s="237"/>
      <c r="P211" s="237"/>
      <c r="Q211" s="237"/>
      <c r="R211" s="237"/>
      <c r="S211" s="237"/>
      <c r="T211" s="23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9" t="s">
        <v>681</v>
      </c>
      <c r="AU211" s="239" t="s">
        <v>84</v>
      </c>
      <c r="AV211" s="13" t="s">
        <v>84</v>
      </c>
      <c r="AW211" s="13" t="s">
        <v>35</v>
      </c>
      <c r="AX211" s="13" t="s">
        <v>74</v>
      </c>
      <c r="AY211" s="239" t="s">
        <v>139</v>
      </c>
    </row>
    <row r="212" s="13" customFormat="1">
      <c r="A212" s="13"/>
      <c r="B212" s="229"/>
      <c r="C212" s="230"/>
      <c r="D212" s="209" t="s">
        <v>681</v>
      </c>
      <c r="E212" s="231" t="s">
        <v>19</v>
      </c>
      <c r="F212" s="232" t="s">
        <v>829</v>
      </c>
      <c r="G212" s="230"/>
      <c r="H212" s="233">
        <v>78</v>
      </c>
      <c r="I212" s="234"/>
      <c r="J212" s="230"/>
      <c r="K212" s="230"/>
      <c r="L212" s="235"/>
      <c r="M212" s="236"/>
      <c r="N212" s="237"/>
      <c r="O212" s="237"/>
      <c r="P212" s="237"/>
      <c r="Q212" s="237"/>
      <c r="R212" s="237"/>
      <c r="S212" s="237"/>
      <c r="T212" s="23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9" t="s">
        <v>681</v>
      </c>
      <c r="AU212" s="239" t="s">
        <v>84</v>
      </c>
      <c r="AV212" s="13" t="s">
        <v>84</v>
      </c>
      <c r="AW212" s="13" t="s">
        <v>35</v>
      </c>
      <c r="AX212" s="13" t="s">
        <v>74</v>
      </c>
      <c r="AY212" s="239" t="s">
        <v>139</v>
      </c>
    </row>
    <row r="213" s="2" customFormat="1" ht="16.5" customHeight="1">
      <c r="A213" s="38"/>
      <c r="B213" s="39"/>
      <c r="C213" s="196" t="s">
        <v>239</v>
      </c>
      <c r="D213" s="196" t="s">
        <v>140</v>
      </c>
      <c r="E213" s="197" t="s">
        <v>830</v>
      </c>
      <c r="F213" s="198" t="s">
        <v>831</v>
      </c>
      <c r="G213" s="199" t="s">
        <v>143</v>
      </c>
      <c r="H213" s="200">
        <v>4370</v>
      </c>
      <c r="I213" s="201"/>
      <c r="J213" s="202">
        <f>ROUND(I213*H213,2)</f>
        <v>0</v>
      </c>
      <c r="K213" s="198" t="s">
        <v>661</v>
      </c>
      <c r="L213" s="44"/>
      <c r="M213" s="203" t="s">
        <v>19</v>
      </c>
      <c r="N213" s="204" t="s">
        <v>45</v>
      </c>
      <c r="O213" s="84"/>
      <c r="P213" s="205">
        <f>O213*H213</f>
        <v>0</v>
      </c>
      <c r="Q213" s="205">
        <v>0.46000000000000002</v>
      </c>
      <c r="R213" s="205">
        <f>Q213*H213</f>
        <v>2010.2000000000001</v>
      </c>
      <c r="S213" s="205">
        <v>0</v>
      </c>
      <c r="T213" s="206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07" t="s">
        <v>145</v>
      </c>
      <c r="AT213" s="207" t="s">
        <v>140</v>
      </c>
      <c r="AU213" s="207" t="s">
        <v>84</v>
      </c>
      <c r="AY213" s="17" t="s">
        <v>139</v>
      </c>
      <c r="BE213" s="208">
        <f>IF(N213="základní",J213,0)</f>
        <v>0</v>
      </c>
      <c r="BF213" s="208">
        <f>IF(N213="snížená",J213,0)</f>
        <v>0</v>
      </c>
      <c r="BG213" s="208">
        <f>IF(N213="zákl. přenesená",J213,0)</f>
        <v>0</v>
      </c>
      <c r="BH213" s="208">
        <f>IF(N213="sníž. přenesená",J213,0)</f>
        <v>0</v>
      </c>
      <c r="BI213" s="208">
        <f>IF(N213="nulová",J213,0)</f>
        <v>0</v>
      </c>
      <c r="BJ213" s="17" t="s">
        <v>82</v>
      </c>
      <c r="BK213" s="208">
        <f>ROUND(I213*H213,2)</f>
        <v>0</v>
      </c>
      <c r="BL213" s="17" t="s">
        <v>145</v>
      </c>
      <c r="BM213" s="207" t="s">
        <v>832</v>
      </c>
    </row>
    <row r="214" s="2" customFormat="1">
      <c r="A214" s="38"/>
      <c r="B214" s="39"/>
      <c r="C214" s="40"/>
      <c r="D214" s="209" t="s">
        <v>146</v>
      </c>
      <c r="E214" s="40"/>
      <c r="F214" s="210" t="s">
        <v>833</v>
      </c>
      <c r="G214" s="40"/>
      <c r="H214" s="40"/>
      <c r="I214" s="211"/>
      <c r="J214" s="40"/>
      <c r="K214" s="40"/>
      <c r="L214" s="44"/>
      <c r="M214" s="212"/>
      <c r="N214" s="213"/>
      <c r="O214" s="84"/>
      <c r="P214" s="84"/>
      <c r="Q214" s="84"/>
      <c r="R214" s="84"/>
      <c r="S214" s="84"/>
      <c r="T214" s="8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146</v>
      </c>
      <c r="AU214" s="17" t="s">
        <v>84</v>
      </c>
    </row>
    <row r="215" s="2" customFormat="1">
      <c r="A215" s="38"/>
      <c r="B215" s="39"/>
      <c r="C215" s="40"/>
      <c r="D215" s="227" t="s">
        <v>664</v>
      </c>
      <c r="E215" s="40"/>
      <c r="F215" s="228" t="s">
        <v>834</v>
      </c>
      <c r="G215" s="40"/>
      <c r="H215" s="40"/>
      <c r="I215" s="211"/>
      <c r="J215" s="40"/>
      <c r="K215" s="40"/>
      <c r="L215" s="44"/>
      <c r="M215" s="212"/>
      <c r="N215" s="213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664</v>
      </c>
      <c r="AU215" s="17" t="s">
        <v>84</v>
      </c>
    </row>
    <row r="216" s="13" customFormat="1">
      <c r="A216" s="13"/>
      <c r="B216" s="229"/>
      <c r="C216" s="230"/>
      <c r="D216" s="209" t="s">
        <v>681</v>
      </c>
      <c r="E216" s="231" t="s">
        <v>19</v>
      </c>
      <c r="F216" s="232" t="s">
        <v>835</v>
      </c>
      <c r="G216" s="230"/>
      <c r="H216" s="233">
        <v>1113</v>
      </c>
      <c r="I216" s="234"/>
      <c r="J216" s="230"/>
      <c r="K216" s="230"/>
      <c r="L216" s="235"/>
      <c r="M216" s="236"/>
      <c r="N216" s="237"/>
      <c r="O216" s="237"/>
      <c r="P216" s="237"/>
      <c r="Q216" s="237"/>
      <c r="R216" s="237"/>
      <c r="S216" s="237"/>
      <c r="T216" s="23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9" t="s">
        <v>681</v>
      </c>
      <c r="AU216" s="239" t="s">
        <v>84</v>
      </c>
      <c r="AV216" s="13" t="s">
        <v>84</v>
      </c>
      <c r="AW216" s="13" t="s">
        <v>35</v>
      </c>
      <c r="AX216" s="13" t="s">
        <v>74</v>
      </c>
      <c r="AY216" s="239" t="s">
        <v>139</v>
      </c>
    </row>
    <row r="217" s="13" customFormat="1">
      <c r="A217" s="13"/>
      <c r="B217" s="229"/>
      <c r="C217" s="230"/>
      <c r="D217" s="209" t="s">
        <v>681</v>
      </c>
      <c r="E217" s="231" t="s">
        <v>19</v>
      </c>
      <c r="F217" s="232" t="s">
        <v>836</v>
      </c>
      <c r="G217" s="230"/>
      <c r="H217" s="233">
        <v>1113</v>
      </c>
      <c r="I217" s="234"/>
      <c r="J217" s="230"/>
      <c r="K217" s="230"/>
      <c r="L217" s="235"/>
      <c r="M217" s="236"/>
      <c r="N217" s="237"/>
      <c r="O217" s="237"/>
      <c r="P217" s="237"/>
      <c r="Q217" s="237"/>
      <c r="R217" s="237"/>
      <c r="S217" s="237"/>
      <c r="T217" s="23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9" t="s">
        <v>681</v>
      </c>
      <c r="AU217" s="239" t="s">
        <v>84</v>
      </c>
      <c r="AV217" s="13" t="s">
        <v>84</v>
      </c>
      <c r="AW217" s="13" t="s">
        <v>35</v>
      </c>
      <c r="AX217" s="13" t="s">
        <v>74</v>
      </c>
      <c r="AY217" s="239" t="s">
        <v>139</v>
      </c>
    </row>
    <row r="218" s="13" customFormat="1">
      <c r="A218" s="13"/>
      <c r="B218" s="229"/>
      <c r="C218" s="230"/>
      <c r="D218" s="209" t="s">
        <v>681</v>
      </c>
      <c r="E218" s="231" t="s">
        <v>19</v>
      </c>
      <c r="F218" s="232" t="s">
        <v>837</v>
      </c>
      <c r="G218" s="230"/>
      <c r="H218" s="233">
        <v>44</v>
      </c>
      <c r="I218" s="234"/>
      <c r="J218" s="230"/>
      <c r="K218" s="230"/>
      <c r="L218" s="235"/>
      <c r="M218" s="236"/>
      <c r="N218" s="237"/>
      <c r="O218" s="237"/>
      <c r="P218" s="237"/>
      <c r="Q218" s="237"/>
      <c r="R218" s="237"/>
      <c r="S218" s="237"/>
      <c r="T218" s="23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9" t="s">
        <v>681</v>
      </c>
      <c r="AU218" s="239" t="s">
        <v>84</v>
      </c>
      <c r="AV218" s="13" t="s">
        <v>84</v>
      </c>
      <c r="AW218" s="13" t="s">
        <v>35</v>
      </c>
      <c r="AX218" s="13" t="s">
        <v>74</v>
      </c>
      <c r="AY218" s="239" t="s">
        <v>139</v>
      </c>
    </row>
    <row r="219" s="13" customFormat="1">
      <c r="A219" s="13"/>
      <c r="B219" s="229"/>
      <c r="C219" s="230"/>
      <c r="D219" s="209" t="s">
        <v>681</v>
      </c>
      <c r="E219" s="231" t="s">
        <v>19</v>
      </c>
      <c r="F219" s="232" t="s">
        <v>838</v>
      </c>
      <c r="G219" s="230"/>
      <c r="H219" s="233">
        <v>377</v>
      </c>
      <c r="I219" s="234"/>
      <c r="J219" s="230"/>
      <c r="K219" s="230"/>
      <c r="L219" s="235"/>
      <c r="M219" s="236"/>
      <c r="N219" s="237"/>
      <c r="O219" s="237"/>
      <c r="P219" s="237"/>
      <c r="Q219" s="237"/>
      <c r="R219" s="237"/>
      <c r="S219" s="237"/>
      <c r="T219" s="23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9" t="s">
        <v>681</v>
      </c>
      <c r="AU219" s="239" t="s">
        <v>84</v>
      </c>
      <c r="AV219" s="13" t="s">
        <v>84</v>
      </c>
      <c r="AW219" s="13" t="s">
        <v>35</v>
      </c>
      <c r="AX219" s="13" t="s">
        <v>74</v>
      </c>
      <c r="AY219" s="239" t="s">
        <v>139</v>
      </c>
    </row>
    <row r="220" s="13" customFormat="1">
      <c r="A220" s="13"/>
      <c r="B220" s="229"/>
      <c r="C220" s="230"/>
      <c r="D220" s="209" t="s">
        <v>681</v>
      </c>
      <c r="E220" s="231" t="s">
        <v>19</v>
      </c>
      <c r="F220" s="232" t="s">
        <v>839</v>
      </c>
      <c r="G220" s="230"/>
      <c r="H220" s="233">
        <v>39</v>
      </c>
      <c r="I220" s="234"/>
      <c r="J220" s="230"/>
      <c r="K220" s="230"/>
      <c r="L220" s="235"/>
      <c r="M220" s="236"/>
      <c r="N220" s="237"/>
      <c r="O220" s="237"/>
      <c r="P220" s="237"/>
      <c r="Q220" s="237"/>
      <c r="R220" s="237"/>
      <c r="S220" s="237"/>
      <c r="T220" s="23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9" t="s">
        <v>681</v>
      </c>
      <c r="AU220" s="239" t="s">
        <v>84</v>
      </c>
      <c r="AV220" s="13" t="s">
        <v>84</v>
      </c>
      <c r="AW220" s="13" t="s">
        <v>35</v>
      </c>
      <c r="AX220" s="13" t="s">
        <v>74</v>
      </c>
      <c r="AY220" s="239" t="s">
        <v>139</v>
      </c>
    </row>
    <row r="221" s="13" customFormat="1">
      <c r="A221" s="13"/>
      <c r="B221" s="229"/>
      <c r="C221" s="230"/>
      <c r="D221" s="209" t="s">
        <v>681</v>
      </c>
      <c r="E221" s="231" t="s">
        <v>19</v>
      </c>
      <c r="F221" s="232" t="s">
        <v>840</v>
      </c>
      <c r="G221" s="230"/>
      <c r="H221" s="233">
        <v>44</v>
      </c>
      <c r="I221" s="234"/>
      <c r="J221" s="230"/>
      <c r="K221" s="230"/>
      <c r="L221" s="235"/>
      <c r="M221" s="236"/>
      <c r="N221" s="237"/>
      <c r="O221" s="237"/>
      <c r="P221" s="237"/>
      <c r="Q221" s="237"/>
      <c r="R221" s="237"/>
      <c r="S221" s="237"/>
      <c r="T221" s="23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9" t="s">
        <v>681</v>
      </c>
      <c r="AU221" s="239" t="s">
        <v>84</v>
      </c>
      <c r="AV221" s="13" t="s">
        <v>84</v>
      </c>
      <c r="AW221" s="13" t="s">
        <v>35</v>
      </c>
      <c r="AX221" s="13" t="s">
        <v>74</v>
      </c>
      <c r="AY221" s="239" t="s">
        <v>139</v>
      </c>
    </row>
    <row r="222" s="13" customFormat="1">
      <c r="A222" s="13"/>
      <c r="B222" s="229"/>
      <c r="C222" s="230"/>
      <c r="D222" s="209" t="s">
        <v>681</v>
      </c>
      <c r="E222" s="231" t="s">
        <v>19</v>
      </c>
      <c r="F222" s="232" t="s">
        <v>841</v>
      </c>
      <c r="G222" s="230"/>
      <c r="H222" s="233">
        <v>377</v>
      </c>
      <c r="I222" s="234"/>
      <c r="J222" s="230"/>
      <c r="K222" s="230"/>
      <c r="L222" s="235"/>
      <c r="M222" s="236"/>
      <c r="N222" s="237"/>
      <c r="O222" s="237"/>
      <c r="P222" s="237"/>
      <c r="Q222" s="237"/>
      <c r="R222" s="237"/>
      <c r="S222" s="237"/>
      <c r="T222" s="23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9" t="s">
        <v>681</v>
      </c>
      <c r="AU222" s="239" t="s">
        <v>84</v>
      </c>
      <c r="AV222" s="13" t="s">
        <v>84</v>
      </c>
      <c r="AW222" s="13" t="s">
        <v>35</v>
      </c>
      <c r="AX222" s="13" t="s">
        <v>74</v>
      </c>
      <c r="AY222" s="239" t="s">
        <v>139</v>
      </c>
    </row>
    <row r="223" s="13" customFormat="1">
      <c r="A223" s="13"/>
      <c r="B223" s="229"/>
      <c r="C223" s="230"/>
      <c r="D223" s="209" t="s">
        <v>681</v>
      </c>
      <c r="E223" s="231" t="s">
        <v>19</v>
      </c>
      <c r="F223" s="232" t="s">
        <v>842</v>
      </c>
      <c r="G223" s="230"/>
      <c r="H223" s="233">
        <v>39</v>
      </c>
      <c r="I223" s="234"/>
      <c r="J223" s="230"/>
      <c r="K223" s="230"/>
      <c r="L223" s="235"/>
      <c r="M223" s="236"/>
      <c r="N223" s="237"/>
      <c r="O223" s="237"/>
      <c r="P223" s="237"/>
      <c r="Q223" s="237"/>
      <c r="R223" s="237"/>
      <c r="S223" s="237"/>
      <c r="T223" s="23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9" t="s">
        <v>681</v>
      </c>
      <c r="AU223" s="239" t="s">
        <v>84</v>
      </c>
      <c r="AV223" s="13" t="s">
        <v>84</v>
      </c>
      <c r="AW223" s="13" t="s">
        <v>35</v>
      </c>
      <c r="AX223" s="13" t="s">
        <v>74</v>
      </c>
      <c r="AY223" s="239" t="s">
        <v>139</v>
      </c>
    </row>
    <row r="224" s="13" customFormat="1">
      <c r="A224" s="13"/>
      <c r="B224" s="229"/>
      <c r="C224" s="230"/>
      <c r="D224" s="209" t="s">
        <v>681</v>
      </c>
      <c r="E224" s="231" t="s">
        <v>19</v>
      </c>
      <c r="F224" s="232" t="s">
        <v>843</v>
      </c>
      <c r="G224" s="230"/>
      <c r="H224" s="233">
        <v>19</v>
      </c>
      <c r="I224" s="234"/>
      <c r="J224" s="230"/>
      <c r="K224" s="230"/>
      <c r="L224" s="235"/>
      <c r="M224" s="236"/>
      <c r="N224" s="237"/>
      <c r="O224" s="237"/>
      <c r="P224" s="237"/>
      <c r="Q224" s="237"/>
      <c r="R224" s="237"/>
      <c r="S224" s="237"/>
      <c r="T224" s="23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9" t="s">
        <v>681</v>
      </c>
      <c r="AU224" s="239" t="s">
        <v>84</v>
      </c>
      <c r="AV224" s="13" t="s">
        <v>84</v>
      </c>
      <c r="AW224" s="13" t="s">
        <v>35</v>
      </c>
      <c r="AX224" s="13" t="s">
        <v>74</v>
      </c>
      <c r="AY224" s="239" t="s">
        <v>139</v>
      </c>
    </row>
    <row r="225" s="13" customFormat="1">
      <c r="A225" s="13"/>
      <c r="B225" s="229"/>
      <c r="C225" s="230"/>
      <c r="D225" s="209" t="s">
        <v>681</v>
      </c>
      <c r="E225" s="231" t="s">
        <v>19</v>
      </c>
      <c r="F225" s="232" t="s">
        <v>844</v>
      </c>
      <c r="G225" s="230"/>
      <c r="H225" s="233">
        <v>776</v>
      </c>
      <c r="I225" s="234"/>
      <c r="J225" s="230"/>
      <c r="K225" s="230"/>
      <c r="L225" s="235"/>
      <c r="M225" s="236"/>
      <c r="N225" s="237"/>
      <c r="O225" s="237"/>
      <c r="P225" s="237"/>
      <c r="Q225" s="237"/>
      <c r="R225" s="237"/>
      <c r="S225" s="237"/>
      <c r="T225" s="23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9" t="s">
        <v>681</v>
      </c>
      <c r="AU225" s="239" t="s">
        <v>84</v>
      </c>
      <c r="AV225" s="13" t="s">
        <v>84</v>
      </c>
      <c r="AW225" s="13" t="s">
        <v>35</v>
      </c>
      <c r="AX225" s="13" t="s">
        <v>74</v>
      </c>
      <c r="AY225" s="239" t="s">
        <v>139</v>
      </c>
    </row>
    <row r="226" s="13" customFormat="1">
      <c r="A226" s="13"/>
      <c r="B226" s="229"/>
      <c r="C226" s="230"/>
      <c r="D226" s="209" t="s">
        <v>681</v>
      </c>
      <c r="E226" s="231" t="s">
        <v>19</v>
      </c>
      <c r="F226" s="232" t="s">
        <v>845</v>
      </c>
      <c r="G226" s="230"/>
      <c r="H226" s="233">
        <v>29</v>
      </c>
      <c r="I226" s="234"/>
      <c r="J226" s="230"/>
      <c r="K226" s="230"/>
      <c r="L226" s="235"/>
      <c r="M226" s="236"/>
      <c r="N226" s="237"/>
      <c r="O226" s="237"/>
      <c r="P226" s="237"/>
      <c r="Q226" s="237"/>
      <c r="R226" s="237"/>
      <c r="S226" s="237"/>
      <c r="T226" s="23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9" t="s">
        <v>681</v>
      </c>
      <c r="AU226" s="239" t="s">
        <v>84</v>
      </c>
      <c r="AV226" s="13" t="s">
        <v>84</v>
      </c>
      <c r="AW226" s="13" t="s">
        <v>35</v>
      </c>
      <c r="AX226" s="13" t="s">
        <v>74</v>
      </c>
      <c r="AY226" s="239" t="s">
        <v>139</v>
      </c>
    </row>
    <row r="227" s="13" customFormat="1">
      <c r="A227" s="13"/>
      <c r="B227" s="229"/>
      <c r="C227" s="230"/>
      <c r="D227" s="209" t="s">
        <v>681</v>
      </c>
      <c r="E227" s="231" t="s">
        <v>19</v>
      </c>
      <c r="F227" s="232" t="s">
        <v>846</v>
      </c>
      <c r="G227" s="230"/>
      <c r="H227" s="233">
        <v>200</v>
      </c>
      <c r="I227" s="234"/>
      <c r="J227" s="230"/>
      <c r="K227" s="230"/>
      <c r="L227" s="235"/>
      <c r="M227" s="236"/>
      <c r="N227" s="237"/>
      <c r="O227" s="237"/>
      <c r="P227" s="237"/>
      <c r="Q227" s="237"/>
      <c r="R227" s="237"/>
      <c r="S227" s="237"/>
      <c r="T227" s="23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9" t="s">
        <v>681</v>
      </c>
      <c r="AU227" s="239" t="s">
        <v>84</v>
      </c>
      <c r="AV227" s="13" t="s">
        <v>84</v>
      </c>
      <c r="AW227" s="13" t="s">
        <v>35</v>
      </c>
      <c r="AX227" s="13" t="s">
        <v>74</v>
      </c>
      <c r="AY227" s="239" t="s">
        <v>139</v>
      </c>
    </row>
    <row r="228" s="13" customFormat="1">
      <c r="A228" s="13"/>
      <c r="B228" s="229"/>
      <c r="C228" s="230"/>
      <c r="D228" s="209" t="s">
        <v>681</v>
      </c>
      <c r="E228" s="231" t="s">
        <v>19</v>
      </c>
      <c r="F228" s="232" t="s">
        <v>847</v>
      </c>
      <c r="G228" s="230"/>
      <c r="H228" s="233">
        <v>200</v>
      </c>
      <c r="I228" s="234"/>
      <c r="J228" s="230"/>
      <c r="K228" s="230"/>
      <c r="L228" s="235"/>
      <c r="M228" s="236"/>
      <c r="N228" s="237"/>
      <c r="O228" s="237"/>
      <c r="P228" s="237"/>
      <c r="Q228" s="237"/>
      <c r="R228" s="237"/>
      <c r="S228" s="237"/>
      <c r="T228" s="23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9" t="s">
        <v>681</v>
      </c>
      <c r="AU228" s="239" t="s">
        <v>84</v>
      </c>
      <c r="AV228" s="13" t="s">
        <v>84</v>
      </c>
      <c r="AW228" s="13" t="s">
        <v>35</v>
      </c>
      <c r="AX228" s="13" t="s">
        <v>74</v>
      </c>
      <c r="AY228" s="239" t="s">
        <v>139</v>
      </c>
    </row>
    <row r="229" s="2" customFormat="1" ht="16.5" customHeight="1">
      <c r="A229" s="38"/>
      <c r="B229" s="39"/>
      <c r="C229" s="196" t="s">
        <v>192</v>
      </c>
      <c r="D229" s="196" t="s">
        <v>140</v>
      </c>
      <c r="E229" s="197" t="s">
        <v>848</v>
      </c>
      <c r="F229" s="198" t="s">
        <v>849</v>
      </c>
      <c r="G229" s="199" t="s">
        <v>143</v>
      </c>
      <c r="H229" s="200">
        <v>1313</v>
      </c>
      <c r="I229" s="201"/>
      <c r="J229" s="202">
        <f>ROUND(I229*H229,2)</f>
        <v>0</v>
      </c>
      <c r="K229" s="198" t="s">
        <v>661</v>
      </c>
      <c r="L229" s="44"/>
      <c r="M229" s="203" t="s">
        <v>19</v>
      </c>
      <c r="N229" s="204" t="s">
        <v>45</v>
      </c>
      <c r="O229" s="84"/>
      <c r="P229" s="205">
        <f>O229*H229</f>
        <v>0</v>
      </c>
      <c r="Q229" s="205">
        <v>0.21099999999999999</v>
      </c>
      <c r="R229" s="205">
        <f>Q229*H229</f>
        <v>277.04300000000001</v>
      </c>
      <c r="S229" s="205">
        <v>0</v>
      </c>
      <c r="T229" s="206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07" t="s">
        <v>145</v>
      </c>
      <c r="AT229" s="207" t="s">
        <v>140</v>
      </c>
      <c r="AU229" s="207" t="s">
        <v>84</v>
      </c>
      <c r="AY229" s="17" t="s">
        <v>139</v>
      </c>
      <c r="BE229" s="208">
        <f>IF(N229="základní",J229,0)</f>
        <v>0</v>
      </c>
      <c r="BF229" s="208">
        <f>IF(N229="snížená",J229,0)</f>
        <v>0</v>
      </c>
      <c r="BG229" s="208">
        <f>IF(N229="zákl. přenesená",J229,0)</f>
        <v>0</v>
      </c>
      <c r="BH229" s="208">
        <f>IF(N229="sníž. přenesená",J229,0)</f>
        <v>0</v>
      </c>
      <c r="BI229" s="208">
        <f>IF(N229="nulová",J229,0)</f>
        <v>0</v>
      </c>
      <c r="BJ229" s="17" t="s">
        <v>82</v>
      </c>
      <c r="BK229" s="208">
        <f>ROUND(I229*H229,2)</f>
        <v>0</v>
      </c>
      <c r="BL229" s="17" t="s">
        <v>145</v>
      </c>
      <c r="BM229" s="207" t="s">
        <v>850</v>
      </c>
    </row>
    <row r="230" s="2" customFormat="1">
      <c r="A230" s="38"/>
      <c r="B230" s="39"/>
      <c r="C230" s="40"/>
      <c r="D230" s="209" t="s">
        <v>146</v>
      </c>
      <c r="E230" s="40"/>
      <c r="F230" s="210" t="s">
        <v>851</v>
      </c>
      <c r="G230" s="40"/>
      <c r="H230" s="40"/>
      <c r="I230" s="211"/>
      <c r="J230" s="40"/>
      <c r="K230" s="40"/>
      <c r="L230" s="44"/>
      <c r="M230" s="212"/>
      <c r="N230" s="213"/>
      <c r="O230" s="84"/>
      <c r="P230" s="84"/>
      <c r="Q230" s="84"/>
      <c r="R230" s="84"/>
      <c r="S230" s="84"/>
      <c r="T230" s="85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146</v>
      </c>
      <c r="AU230" s="17" t="s">
        <v>84</v>
      </c>
    </row>
    <row r="231" s="2" customFormat="1">
      <c r="A231" s="38"/>
      <c r="B231" s="39"/>
      <c r="C231" s="40"/>
      <c r="D231" s="227" t="s">
        <v>664</v>
      </c>
      <c r="E231" s="40"/>
      <c r="F231" s="228" t="s">
        <v>852</v>
      </c>
      <c r="G231" s="40"/>
      <c r="H231" s="40"/>
      <c r="I231" s="211"/>
      <c r="J231" s="40"/>
      <c r="K231" s="40"/>
      <c r="L231" s="44"/>
      <c r="M231" s="212"/>
      <c r="N231" s="213"/>
      <c r="O231" s="84"/>
      <c r="P231" s="84"/>
      <c r="Q231" s="84"/>
      <c r="R231" s="84"/>
      <c r="S231" s="84"/>
      <c r="T231" s="85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664</v>
      </c>
      <c r="AU231" s="17" t="s">
        <v>84</v>
      </c>
    </row>
    <row r="232" s="13" customFormat="1">
      <c r="A232" s="13"/>
      <c r="B232" s="229"/>
      <c r="C232" s="230"/>
      <c r="D232" s="209" t="s">
        <v>681</v>
      </c>
      <c r="E232" s="231" t="s">
        <v>19</v>
      </c>
      <c r="F232" s="232" t="s">
        <v>783</v>
      </c>
      <c r="G232" s="230"/>
      <c r="H232" s="233">
        <v>1113</v>
      </c>
      <c r="I232" s="234"/>
      <c r="J232" s="230"/>
      <c r="K232" s="230"/>
      <c r="L232" s="235"/>
      <c r="M232" s="236"/>
      <c r="N232" s="237"/>
      <c r="O232" s="237"/>
      <c r="P232" s="237"/>
      <c r="Q232" s="237"/>
      <c r="R232" s="237"/>
      <c r="S232" s="237"/>
      <c r="T232" s="23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9" t="s">
        <v>681</v>
      </c>
      <c r="AU232" s="239" t="s">
        <v>84</v>
      </c>
      <c r="AV232" s="13" t="s">
        <v>84</v>
      </c>
      <c r="AW232" s="13" t="s">
        <v>35</v>
      </c>
      <c r="AX232" s="13" t="s">
        <v>74</v>
      </c>
      <c r="AY232" s="239" t="s">
        <v>139</v>
      </c>
    </row>
    <row r="233" s="13" customFormat="1">
      <c r="A233" s="13"/>
      <c r="B233" s="229"/>
      <c r="C233" s="230"/>
      <c r="D233" s="209" t="s">
        <v>681</v>
      </c>
      <c r="E233" s="231" t="s">
        <v>19</v>
      </c>
      <c r="F233" s="232" t="s">
        <v>790</v>
      </c>
      <c r="G233" s="230"/>
      <c r="H233" s="233">
        <v>200</v>
      </c>
      <c r="I233" s="234"/>
      <c r="J233" s="230"/>
      <c r="K233" s="230"/>
      <c r="L233" s="235"/>
      <c r="M233" s="236"/>
      <c r="N233" s="237"/>
      <c r="O233" s="237"/>
      <c r="P233" s="237"/>
      <c r="Q233" s="237"/>
      <c r="R233" s="237"/>
      <c r="S233" s="237"/>
      <c r="T233" s="23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9" t="s">
        <v>681</v>
      </c>
      <c r="AU233" s="239" t="s">
        <v>84</v>
      </c>
      <c r="AV233" s="13" t="s">
        <v>84</v>
      </c>
      <c r="AW233" s="13" t="s">
        <v>35</v>
      </c>
      <c r="AX233" s="13" t="s">
        <v>74</v>
      </c>
      <c r="AY233" s="239" t="s">
        <v>139</v>
      </c>
    </row>
    <row r="234" s="2" customFormat="1" ht="16.5" customHeight="1">
      <c r="A234" s="38"/>
      <c r="B234" s="39"/>
      <c r="C234" s="196" t="s">
        <v>248</v>
      </c>
      <c r="D234" s="196" t="s">
        <v>140</v>
      </c>
      <c r="E234" s="197" t="s">
        <v>853</v>
      </c>
      <c r="F234" s="198" t="s">
        <v>854</v>
      </c>
      <c r="G234" s="199" t="s">
        <v>143</v>
      </c>
      <c r="H234" s="200">
        <v>13</v>
      </c>
      <c r="I234" s="201"/>
      <c r="J234" s="202">
        <f>ROUND(I234*H234,2)</f>
        <v>0</v>
      </c>
      <c r="K234" s="198" t="s">
        <v>661</v>
      </c>
      <c r="L234" s="44"/>
      <c r="M234" s="203" t="s">
        <v>19</v>
      </c>
      <c r="N234" s="204" t="s">
        <v>45</v>
      </c>
      <c r="O234" s="84"/>
      <c r="P234" s="205">
        <f>O234*H234</f>
        <v>0</v>
      </c>
      <c r="Q234" s="205">
        <v>0.40799999999999997</v>
      </c>
      <c r="R234" s="205">
        <f>Q234*H234</f>
        <v>5.3039999999999994</v>
      </c>
      <c r="S234" s="205">
        <v>0</v>
      </c>
      <c r="T234" s="206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07" t="s">
        <v>145</v>
      </c>
      <c r="AT234" s="207" t="s">
        <v>140</v>
      </c>
      <c r="AU234" s="207" t="s">
        <v>84</v>
      </c>
      <c r="AY234" s="17" t="s">
        <v>139</v>
      </c>
      <c r="BE234" s="208">
        <f>IF(N234="základní",J234,0)</f>
        <v>0</v>
      </c>
      <c r="BF234" s="208">
        <f>IF(N234="snížená",J234,0)</f>
        <v>0</v>
      </c>
      <c r="BG234" s="208">
        <f>IF(N234="zákl. přenesená",J234,0)</f>
        <v>0</v>
      </c>
      <c r="BH234" s="208">
        <f>IF(N234="sníž. přenesená",J234,0)</f>
        <v>0</v>
      </c>
      <c r="BI234" s="208">
        <f>IF(N234="nulová",J234,0)</f>
        <v>0</v>
      </c>
      <c r="BJ234" s="17" t="s">
        <v>82</v>
      </c>
      <c r="BK234" s="208">
        <f>ROUND(I234*H234,2)</f>
        <v>0</v>
      </c>
      <c r="BL234" s="17" t="s">
        <v>145</v>
      </c>
      <c r="BM234" s="207" t="s">
        <v>855</v>
      </c>
    </row>
    <row r="235" s="2" customFormat="1">
      <c r="A235" s="38"/>
      <c r="B235" s="39"/>
      <c r="C235" s="40"/>
      <c r="D235" s="209" t="s">
        <v>146</v>
      </c>
      <c r="E235" s="40"/>
      <c r="F235" s="210" t="s">
        <v>856</v>
      </c>
      <c r="G235" s="40"/>
      <c r="H235" s="40"/>
      <c r="I235" s="211"/>
      <c r="J235" s="40"/>
      <c r="K235" s="40"/>
      <c r="L235" s="44"/>
      <c r="M235" s="212"/>
      <c r="N235" s="213"/>
      <c r="O235" s="84"/>
      <c r="P235" s="84"/>
      <c r="Q235" s="84"/>
      <c r="R235" s="84"/>
      <c r="S235" s="84"/>
      <c r="T235" s="85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146</v>
      </c>
      <c r="AU235" s="17" t="s">
        <v>84</v>
      </c>
    </row>
    <row r="236" s="2" customFormat="1">
      <c r="A236" s="38"/>
      <c r="B236" s="39"/>
      <c r="C236" s="40"/>
      <c r="D236" s="227" t="s">
        <v>664</v>
      </c>
      <c r="E236" s="40"/>
      <c r="F236" s="228" t="s">
        <v>857</v>
      </c>
      <c r="G236" s="40"/>
      <c r="H236" s="40"/>
      <c r="I236" s="211"/>
      <c r="J236" s="40"/>
      <c r="K236" s="40"/>
      <c r="L236" s="44"/>
      <c r="M236" s="212"/>
      <c r="N236" s="213"/>
      <c r="O236" s="84"/>
      <c r="P236" s="84"/>
      <c r="Q236" s="84"/>
      <c r="R236" s="84"/>
      <c r="S236" s="84"/>
      <c r="T236" s="85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664</v>
      </c>
      <c r="AU236" s="17" t="s">
        <v>84</v>
      </c>
    </row>
    <row r="237" s="13" customFormat="1">
      <c r="A237" s="13"/>
      <c r="B237" s="229"/>
      <c r="C237" s="230"/>
      <c r="D237" s="209" t="s">
        <v>681</v>
      </c>
      <c r="E237" s="231" t="s">
        <v>19</v>
      </c>
      <c r="F237" s="232" t="s">
        <v>777</v>
      </c>
      <c r="G237" s="230"/>
      <c r="H237" s="233">
        <v>13</v>
      </c>
      <c r="I237" s="234"/>
      <c r="J237" s="230"/>
      <c r="K237" s="230"/>
      <c r="L237" s="235"/>
      <c r="M237" s="236"/>
      <c r="N237" s="237"/>
      <c r="O237" s="237"/>
      <c r="P237" s="237"/>
      <c r="Q237" s="237"/>
      <c r="R237" s="237"/>
      <c r="S237" s="237"/>
      <c r="T237" s="23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9" t="s">
        <v>681</v>
      </c>
      <c r="AU237" s="239" t="s">
        <v>84</v>
      </c>
      <c r="AV237" s="13" t="s">
        <v>84</v>
      </c>
      <c r="AW237" s="13" t="s">
        <v>35</v>
      </c>
      <c r="AX237" s="13" t="s">
        <v>82</v>
      </c>
      <c r="AY237" s="239" t="s">
        <v>139</v>
      </c>
    </row>
    <row r="238" s="2" customFormat="1" ht="16.5" customHeight="1">
      <c r="A238" s="38"/>
      <c r="B238" s="39"/>
      <c r="C238" s="196" t="s">
        <v>196</v>
      </c>
      <c r="D238" s="196" t="s">
        <v>140</v>
      </c>
      <c r="E238" s="197" t="s">
        <v>858</v>
      </c>
      <c r="F238" s="198" t="s">
        <v>859</v>
      </c>
      <c r="G238" s="199" t="s">
        <v>143</v>
      </c>
      <c r="H238" s="200">
        <v>1313</v>
      </c>
      <c r="I238" s="201"/>
      <c r="J238" s="202">
        <f>ROUND(I238*H238,2)</f>
        <v>0</v>
      </c>
      <c r="K238" s="198" t="s">
        <v>661</v>
      </c>
      <c r="L238" s="44"/>
      <c r="M238" s="203" t="s">
        <v>19</v>
      </c>
      <c r="N238" s="204" t="s">
        <v>45</v>
      </c>
      <c r="O238" s="84"/>
      <c r="P238" s="205">
        <f>O238*H238</f>
        <v>0</v>
      </c>
      <c r="Q238" s="205">
        <v>0.0065199999999999998</v>
      </c>
      <c r="R238" s="205">
        <f>Q238*H238</f>
        <v>8.5607600000000001</v>
      </c>
      <c r="S238" s="205">
        <v>0</v>
      </c>
      <c r="T238" s="206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07" t="s">
        <v>145</v>
      </c>
      <c r="AT238" s="207" t="s">
        <v>140</v>
      </c>
      <c r="AU238" s="207" t="s">
        <v>84</v>
      </c>
      <c r="AY238" s="17" t="s">
        <v>139</v>
      </c>
      <c r="BE238" s="208">
        <f>IF(N238="základní",J238,0)</f>
        <v>0</v>
      </c>
      <c r="BF238" s="208">
        <f>IF(N238="snížená",J238,0)</f>
        <v>0</v>
      </c>
      <c r="BG238" s="208">
        <f>IF(N238="zákl. přenesená",J238,0)</f>
        <v>0</v>
      </c>
      <c r="BH238" s="208">
        <f>IF(N238="sníž. přenesená",J238,0)</f>
        <v>0</v>
      </c>
      <c r="BI238" s="208">
        <f>IF(N238="nulová",J238,0)</f>
        <v>0</v>
      </c>
      <c r="BJ238" s="17" t="s">
        <v>82</v>
      </c>
      <c r="BK238" s="208">
        <f>ROUND(I238*H238,2)</f>
        <v>0</v>
      </c>
      <c r="BL238" s="17" t="s">
        <v>145</v>
      </c>
      <c r="BM238" s="207" t="s">
        <v>860</v>
      </c>
    </row>
    <row r="239" s="2" customFormat="1">
      <c r="A239" s="38"/>
      <c r="B239" s="39"/>
      <c r="C239" s="40"/>
      <c r="D239" s="209" t="s">
        <v>146</v>
      </c>
      <c r="E239" s="40"/>
      <c r="F239" s="210" t="s">
        <v>861</v>
      </c>
      <c r="G239" s="40"/>
      <c r="H239" s="40"/>
      <c r="I239" s="211"/>
      <c r="J239" s="40"/>
      <c r="K239" s="40"/>
      <c r="L239" s="44"/>
      <c r="M239" s="212"/>
      <c r="N239" s="213"/>
      <c r="O239" s="84"/>
      <c r="P239" s="84"/>
      <c r="Q239" s="84"/>
      <c r="R239" s="84"/>
      <c r="S239" s="84"/>
      <c r="T239" s="85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146</v>
      </c>
      <c r="AU239" s="17" t="s">
        <v>84</v>
      </c>
    </row>
    <row r="240" s="2" customFormat="1">
      <c r="A240" s="38"/>
      <c r="B240" s="39"/>
      <c r="C240" s="40"/>
      <c r="D240" s="227" t="s">
        <v>664</v>
      </c>
      <c r="E240" s="40"/>
      <c r="F240" s="228" t="s">
        <v>862</v>
      </c>
      <c r="G240" s="40"/>
      <c r="H240" s="40"/>
      <c r="I240" s="211"/>
      <c r="J240" s="40"/>
      <c r="K240" s="40"/>
      <c r="L240" s="44"/>
      <c r="M240" s="212"/>
      <c r="N240" s="213"/>
      <c r="O240" s="84"/>
      <c r="P240" s="84"/>
      <c r="Q240" s="84"/>
      <c r="R240" s="84"/>
      <c r="S240" s="84"/>
      <c r="T240" s="85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664</v>
      </c>
      <c r="AU240" s="17" t="s">
        <v>84</v>
      </c>
    </row>
    <row r="241" s="13" customFormat="1">
      <c r="A241" s="13"/>
      <c r="B241" s="229"/>
      <c r="C241" s="230"/>
      <c r="D241" s="209" t="s">
        <v>681</v>
      </c>
      <c r="E241" s="231" t="s">
        <v>19</v>
      </c>
      <c r="F241" s="232" t="s">
        <v>783</v>
      </c>
      <c r="G241" s="230"/>
      <c r="H241" s="233">
        <v>1113</v>
      </c>
      <c r="I241" s="234"/>
      <c r="J241" s="230"/>
      <c r="K241" s="230"/>
      <c r="L241" s="235"/>
      <c r="M241" s="236"/>
      <c r="N241" s="237"/>
      <c r="O241" s="237"/>
      <c r="P241" s="237"/>
      <c r="Q241" s="237"/>
      <c r="R241" s="237"/>
      <c r="S241" s="237"/>
      <c r="T241" s="238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9" t="s">
        <v>681</v>
      </c>
      <c r="AU241" s="239" t="s">
        <v>84</v>
      </c>
      <c r="AV241" s="13" t="s">
        <v>84</v>
      </c>
      <c r="AW241" s="13" t="s">
        <v>35</v>
      </c>
      <c r="AX241" s="13" t="s">
        <v>74</v>
      </c>
      <c r="AY241" s="239" t="s">
        <v>139</v>
      </c>
    </row>
    <row r="242" s="13" customFormat="1">
      <c r="A242" s="13"/>
      <c r="B242" s="229"/>
      <c r="C242" s="230"/>
      <c r="D242" s="209" t="s">
        <v>681</v>
      </c>
      <c r="E242" s="231" t="s">
        <v>19</v>
      </c>
      <c r="F242" s="232" t="s">
        <v>790</v>
      </c>
      <c r="G242" s="230"/>
      <c r="H242" s="233">
        <v>200</v>
      </c>
      <c r="I242" s="234"/>
      <c r="J242" s="230"/>
      <c r="K242" s="230"/>
      <c r="L242" s="235"/>
      <c r="M242" s="236"/>
      <c r="N242" s="237"/>
      <c r="O242" s="237"/>
      <c r="P242" s="237"/>
      <c r="Q242" s="237"/>
      <c r="R242" s="237"/>
      <c r="S242" s="237"/>
      <c r="T242" s="238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9" t="s">
        <v>681</v>
      </c>
      <c r="AU242" s="239" t="s">
        <v>84</v>
      </c>
      <c r="AV242" s="13" t="s">
        <v>84</v>
      </c>
      <c r="AW242" s="13" t="s">
        <v>35</v>
      </c>
      <c r="AX242" s="13" t="s">
        <v>74</v>
      </c>
      <c r="AY242" s="239" t="s">
        <v>139</v>
      </c>
    </row>
    <row r="243" s="2" customFormat="1" ht="16.5" customHeight="1">
      <c r="A243" s="38"/>
      <c r="B243" s="39"/>
      <c r="C243" s="196" t="s">
        <v>259</v>
      </c>
      <c r="D243" s="196" t="s">
        <v>140</v>
      </c>
      <c r="E243" s="197" t="s">
        <v>863</v>
      </c>
      <c r="F243" s="198" t="s">
        <v>864</v>
      </c>
      <c r="G243" s="199" t="s">
        <v>143</v>
      </c>
      <c r="H243" s="200">
        <v>1321</v>
      </c>
      <c r="I243" s="201"/>
      <c r="J243" s="202">
        <f>ROUND(I243*H243,2)</f>
        <v>0</v>
      </c>
      <c r="K243" s="198" t="s">
        <v>661</v>
      </c>
      <c r="L243" s="44"/>
      <c r="M243" s="203" t="s">
        <v>19</v>
      </c>
      <c r="N243" s="204" t="s">
        <v>45</v>
      </c>
      <c r="O243" s="84"/>
      <c r="P243" s="205">
        <f>O243*H243</f>
        <v>0</v>
      </c>
      <c r="Q243" s="205">
        <v>0.00071000000000000002</v>
      </c>
      <c r="R243" s="205">
        <f>Q243*H243</f>
        <v>0.93791000000000002</v>
      </c>
      <c r="S243" s="205">
        <v>0</v>
      </c>
      <c r="T243" s="206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07" t="s">
        <v>145</v>
      </c>
      <c r="AT243" s="207" t="s">
        <v>140</v>
      </c>
      <c r="AU243" s="207" t="s">
        <v>84</v>
      </c>
      <c r="AY243" s="17" t="s">
        <v>139</v>
      </c>
      <c r="BE243" s="208">
        <f>IF(N243="základní",J243,0)</f>
        <v>0</v>
      </c>
      <c r="BF243" s="208">
        <f>IF(N243="snížená",J243,0)</f>
        <v>0</v>
      </c>
      <c r="BG243" s="208">
        <f>IF(N243="zákl. přenesená",J243,0)</f>
        <v>0</v>
      </c>
      <c r="BH243" s="208">
        <f>IF(N243="sníž. přenesená",J243,0)</f>
        <v>0</v>
      </c>
      <c r="BI243" s="208">
        <f>IF(N243="nulová",J243,0)</f>
        <v>0</v>
      </c>
      <c r="BJ243" s="17" t="s">
        <v>82</v>
      </c>
      <c r="BK243" s="208">
        <f>ROUND(I243*H243,2)</f>
        <v>0</v>
      </c>
      <c r="BL243" s="17" t="s">
        <v>145</v>
      </c>
      <c r="BM243" s="207" t="s">
        <v>865</v>
      </c>
    </row>
    <row r="244" s="2" customFormat="1">
      <c r="A244" s="38"/>
      <c r="B244" s="39"/>
      <c r="C244" s="40"/>
      <c r="D244" s="209" t="s">
        <v>146</v>
      </c>
      <c r="E244" s="40"/>
      <c r="F244" s="210" t="s">
        <v>866</v>
      </c>
      <c r="G244" s="40"/>
      <c r="H244" s="40"/>
      <c r="I244" s="211"/>
      <c r="J244" s="40"/>
      <c r="K244" s="40"/>
      <c r="L244" s="44"/>
      <c r="M244" s="212"/>
      <c r="N244" s="213"/>
      <c r="O244" s="84"/>
      <c r="P244" s="84"/>
      <c r="Q244" s="84"/>
      <c r="R244" s="84"/>
      <c r="S244" s="84"/>
      <c r="T244" s="85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146</v>
      </c>
      <c r="AU244" s="17" t="s">
        <v>84</v>
      </c>
    </row>
    <row r="245" s="2" customFormat="1">
      <c r="A245" s="38"/>
      <c r="B245" s="39"/>
      <c r="C245" s="40"/>
      <c r="D245" s="227" t="s">
        <v>664</v>
      </c>
      <c r="E245" s="40"/>
      <c r="F245" s="228" t="s">
        <v>867</v>
      </c>
      <c r="G245" s="40"/>
      <c r="H245" s="40"/>
      <c r="I245" s="211"/>
      <c r="J245" s="40"/>
      <c r="K245" s="40"/>
      <c r="L245" s="44"/>
      <c r="M245" s="212"/>
      <c r="N245" s="213"/>
      <c r="O245" s="84"/>
      <c r="P245" s="84"/>
      <c r="Q245" s="84"/>
      <c r="R245" s="84"/>
      <c r="S245" s="84"/>
      <c r="T245" s="85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664</v>
      </c>
      <c r="AU245" s="17" t="s">
        <v>84</v>
      </c>
    </row>
    <row r="246" s="13" customFormat="1">
      <c r="A246" s="13"/>
      <c r="B246" s="229"/>
      <c r="C246" s="230"/>
      <c r="D246" s="209" t="s">
        <v>681</v>
      </c>
      <c r="E246" s="231" t="s">
        <v>19</v>
      </c>
      <c r="F246" s="232" t="s">
        <v>694</v>
      </c>
      <c r="G246" s="230"/>
      <c r="H246" s="233">
        <v>8</v>
      </c>
      <c r="I246" s="234"/>
      <c r="J246" s="230"/>
      <c r="K246" s="230"/>
      <c r="L246" s="235"/>
      <c r="M246" s="236"/>
      <c r="N246" s="237"/>
      <c r="O246" s="237"/>
      <c r="P246" s="237"/>
      <c r="Q246" s="237"/>
      <c r="R246" s="237"/>
      <c r="S246" s="237"/>
      <c r="T246" s="23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9" t="s">
        <v>681</v>
      </c>
      <c r="AU246" s="239" t="s">
        <v>84</v>
      </c>
      <c r="AV246" s="13" t="s">
        <v>84</v>
      </c>
      <c r="AW246" s="13" t="s">
        <v>35</v>
      </c>
      <c r="AX246" s="13" t="s">
        <v>74</v>
      </c>
      <c r="AY246" s="239" t="s">
        <v>139</v>
      </c>
    </row>
    <row r="247" s="13" customFormat="1">
      <c r="A247" s="13"/>
      <c r="B247" s="229"/>
      <c r="C247" s="230"/>
      <c r="D247" s="209" t="s">
        <v>681</v>
      </c>
      <c r="E247" s="231" t="s">
        <v>19</v>
      </c>
      <c r="F247" s="232" t="s">
        <v>783</v>
      </c>
      <c r="G247" s="230"/>
      <c r="H247" s="233">
        <v>1113</v>
      </c>
      <c r="I247" s="234"/>
      <c r="J247" s="230"/>
      <c r="K247" s="230"/>
      <c r="L247" s="235"/>
      <c r="M247" s="236"/>
      <c r="N247" s="237"/>
      <c r="O247" s="237"/>
      <c r="P247" s="237"/>
      <c r="Q247" s="237"/>
      <c r="R247" s="237"/>
      <c r="S247" s="237"/>
      <c r="T247" s="23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9" t="s">
        <v>681</v>
      </c>
      <c r="AU247" s="239" t="s">
        <v>84</v>
      </c>
      <c r="AV247" s="13" t="s">
        <v>84</v>
      </c>
      <c r="AW247" s="13" t="s">
        <v>35</v>
      </c>
      <c r="AX247" s="13" t="s">
        <v>74</v>
      </c>
      <c r="AY247" s="239" t="s">
        <v>139</v>
      </c>
    </row>
    <row r="248" s="13" customFormat="1">
      <c r="A248" s="13"/>
      <c r="B248" s="229"/>
      <c r="C248" s="230"/>
      <c r="D248" s="209" t="s">
        <v>681</v>
      </c>
      <c r="E248" s="231" t="s">
        <v>19</v>
      </c>
      <c r="F248" s="232" t="s">
        <v>790</v>
      </c>
      <c r="G248" s="230"/>
      <c r="H248" s="233">
        <v>200</v>
      </c>
      <c r="I248" s="234"/>
      <c r="J248" s="230"/>
      <c r="K248" s="230"/>
      <c r="L248" s="235"/>
      <c r="M248" s="236"/>
      <c r="N248" s="237"/>
      <c r="O248" s="237"/>
      <c r="P248" s="237"/>
      <c r="Q248" s="237"/>
      <c r="R248" s="237"/>
      <c r="S248" s="237"/>
      <c r="T248" s="23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9" t="s">
        <v>681</v>
      </c>
      <c r="AU248" s="239" t="s">
        <v>84</v>
      </c>
      <c r="AV248" s="13" t="s">
        <v>84</v>
      </c>
      <c r="AW248" s="13" t="s">
        <v>35</v>
      </c>
      <c r="AX248" s="13" t="s">
        <v>74</v>
      </c>
      <c r="AY248" s="239" t="s">
        <v>139</v>
      </c>
    </row>
    <row r="249" s="2" customFormat="1" ht="21.75" customHeight="1">
      <c r="A249" s="38"/>
      <c r="B249" s="39"/>
      <c r="C249" s="196" t="s">
        <v>199</v>
      </c>
      <c r="D249" s="196" t="s">
        <v>140</v>
      </c>
      <c r="E249" s="197" t="s">
        <v>868</v>
      </c>
      <c r="F249" s="198" t="s">
        <v>869</v>
      </c>
      <c r="G249" s="199" t="s">
        <v>143</v>
      </c>
      <c r="H249" s="200">
        <v>1313</v>
      </c>
      <c r="I249" s="201"/>
      <c r="J249" s="202">
        <f>ROUND(I249*H249,2)</f>
        <v>0</v>
      </c>
      <c r="K249" s="198" t="s">
        <v>661</v>
      </c>
      <c r="L249" s="44"/>
      <c r="M249" s="203" t="s">
        <v>19</v>
      </c>
      <c r="N249" s="204" t="s">
        <v>45</v>
      </c>
      <c r="O249" s="84"/>
      <c r="P249" s="205">
        <f>O249*H249</f>
        <v>0</v>
      </c>
      <c r="Q249" s="205">
        <v>0.10373</v>
      </c>
      <c r="R249" s="205">
        <f>Q249*H249</f>
        <v>136.19749000000002</v>
      </c>
      <c r="S249" s="205">
        <v>0</v>
      </c>
      <c r="T249" s="206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07" t="s">
        <v>145</v>
      </c>
      <c r="AT249" s="207" t="s">
        <v>140</v>
      </c>
      <c r="AU249" s="207" t="s">
        <v>84</v>
      </c>
      <c r="AY249" s="17" t="s">
        <v>139</v>
      </c>
      <c r="BE249" s="208">
        <f>IF(N249="základní",J249,0)</f>
        <v>0</v>
      </c>
      <c r="BF249" s="208">
        <f>IF(N249="snížená",J249,0)</f>
        <v>0</v>
      </c>
      <c r="BG249" s="208">
        <f>IF(N249="zákl. přenesená",J249,0)</f>
        <v>0</v>
      </c>
      <c r="BH249" s="208">
        <f>IF(N249="sníž. přenesená",J249,0)</f>
        <v>0</v>
      </c>
      <c r="BI249" s="208">
        <f>IF(N249="nulová",J249,0)</f>
        <v>0</v>
      </c>
      <c r="BJ249" s="17" t="s">
        <v>82</v>
      </c>
      <c r="BK249" s="208">
        <f>ROUND(I249*H249,2)</f>
        <v>0</v>
      </c>
      <c r="BL249" s="17" t="s">
        <v>145</v>
      </c>
      <c r="BM249" s="207" t="s">
        <v>870</v>
      </c>
    </row>
    <row r="250" s="2" customFormat="1">
      <c r="A250" s="38"/>
      <c r="B250" s="39"/>
      <c r="C250" s="40"/>
      <c r="D250" s="209" t="s">
        <v>146</v>
      </c>
      <c r="E250" s="40"/>
      <c r="F250" s="210" t="s">
        <v>871</v>
      </c>
      <c r="G250" s="40"/>
      <c r="H250" s="40"/>
      <c r="I250" s="211"/>
      <c r="J250" s="40"/>
      <c r="K250" s="40"/>
      <c r="L250" s="44"/>
      <c r="M250" s="212"/>
      <c r="N250" s="213"/>
      <c r="O250" s="84"/>
      <c r="P250" s="84"/>
      <c r="Q250" s="84"/>
      <c r="R250" s="84"/>
      <c r="S250" s="84"/>
      <c r="T250" s="85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146</v>
      </c>
      <c r="AU250" s="17" t="s">
        <v>84</v>
      </c>
    </row>
    <row r="251" s="2" customFormat="1">
      <c r="A251" s="38"/>
      <c r="B251" s="39"/>
      <c r="C251" s="40"/>
      <c r="D251" s="227" t="s">
        <v>664</v>
      </c>
      <c r="E251" s="40"/>
      <c r="F251" s="228" t="s">
        <v>872</v>
      </c>
      <c r="G251" s="40"/>
      <c r="H251" s="40"/>
      <c r="I251" s="211"/>
      <c r="J251" s="40"/>
      <c r="K251" s="40"/>
      <c r="L251" s="44"/>
      <c r="M251" s="212"/>
      <c r="N251" s="213"/>
      <c r="O251" s="84"/>
      <c r="P251" s="84"/>
      <c r="Q251" s="84"/>
      <c r="R251" s="84"/>
      <c r="S251" s="84"/>
      <c r="T251" s="85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664</v>
      </c>
      <c r="AU251" s="17" t="s">
        <v>84</v>
      </c>
    </row>
    <row r="252" s="13" customFormat="1">
      <c r="A252" s="13"/>
      <c r="B252" s="229"/>
      <c r="C252" s="230"/>
      <c r="D252" s="209" t="s">
        <v>681</v>
      </c>
      <c r="E252" s="231" t="s">
        <v>19</v>
      </c>
      <c r="F252" s="232" t="s">
        <v>783</v>
      </c>
      <c r="G252" s="230"/>
      <c r="H252" s="233">
        <v>1113</v>
      </c>
      <c r="I252" s="234"/>
      <c r="J252" s="230"/>
      <c r="K252" s="230"/>
      <c r="L252" s="235"/>
      <c r="M252" s="236"/>
      <c r="N252" s="237"/>
      <c r="O252" s="237"/>
      <c r="P252" s="237"/>
      <c r="Q252" s="237"/>
      <c r="R252" s="237"/>
      <c r="S252" s="237"/>
      <c r="T252" s="238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9" t="s">
        <v>681</v>
      </c>
      <c r="AU252" s="239" t="s">
        <v>84</v>
      </c>
      <c r="AV252" s="13" t="s">
        <v>84</v>
      </c>
      <c r="AW252" s="13" t="s">
        <v>35</v>
      </c>
      <c r="AX252" s="13" t="s">
        <v>74</v>
      </c>
      <c r="AY252" s="239" t="s">
        <v>139</v>
      </c>
    </row>
    <row r="253" s="13" customFormat="1">
      <c r="A253" s="13"/>
      <c r="B253" s="229"/>
      <c r="C253" s="230"/>
      <c r="D253" s="209" t="s">
        <v>681</v>
      </c>
      <c r="E253" s="231" t="s">
        <v>19</v>
      </c>
      <c r="F253" s="232" t="s">
        <v>790</v>
      </c>
      <c r="G253" s="230"/>
      <c r="H253" s="233">
        <v>200</v>
      </c>
      <c r="I253" s="234"/>
      <c r="J253" s="230"/>
      <c r="K253" s="230"/>
      <c r="L253" s="235"/>
      <c r="M253" s="236"/>
      <c r="N253" s="237"/>
      <c r="O253" s="237"/>
      <c r="P253" s="237"/>
      <c r="Q253" s="237"/>
      <c r="R253" s="237"/>
      <c r="S253" s="237"/>
      <c r="T253" s="23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9" t="s">
        <v>681</v>
      </c>
      <c r="AU253" s="239" t="s">
        <v>84</v>
      </c>
      <c r="AV253" s="13" t="s">
        <v>84</v>
      </c>
      <c r="AW253" s="13" t="s">
        <v>35</v>
      </c>
      <c r="AX253" s="13" t="s">
        <v>74</v>
      </c>
      <c r="AY253" s="239" t="s">
        <v>139</v>
      </c>
    </row>
    <row r="254" s="2" customFormat="1" ht="21.75" customHeight="1">
      <c r="A254" s="38"/>
      <c r="B254" s="39"/>
      <c r="C254" s="196" t="s">
        <v>269</v>
      </c>
      <c r="D254" s="196" t="s">
        <v>140</v>
      </c>
      <c r="E254" s="197" t="s">
        <v>873</v>
      </c>
      <c r="F254" s="198" t="s">
        <v>874</v>
      </c>
      <c r="G254" s="199" t="s">
        <v>143</v>
      </c>
      <c r="H254" s="200">
        <v>8</v>
      </c>
      <c r="I254" s="201"/>
      <c r="J254" s="202">
        <f>ROUND(I254*H254,2)</f>
        <v>0</v>
      </c>
      <c r="K254" s="198" t="s">
        <v>661</v>
      </c>
      <c r="L254" s="44"/>
      <c r="M254" s="203" t="s">
        <v>19</v>
      </c>
      <c r="N254" s="204" t="s">
        <v>45</v>
      </c>
      <c r="O254" s="84"/>
      <c r="P254" s="205">
        <f>O254*H254</f>
        <v>0</v>
      </c>
      <c r="Q254" s="205">
        <v>0.12966</v>
      </c>
      <c r="R254" s="205">
        <f>Q254*H254</f>
        <v>1.03728</v>
      </c>
      <c r="S254" s="205">
        <v>0</v>
      </c>
      <c r="T254" s="206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07" t="s">
        <v>145</v>
      </c>
      <c r="AT254" s="207" t="s">
        <v>140</v>
      </c>
      <c r="AU254" s="207" t="s">
        <v>84</v>
      </c>
      <c r="AY254" s="17" t="s">
        <v>139</v>
      </c>
      <c r="BE254" s="208">
        <f>IF(N254="základní",J254,0)</f>
        <v>0</v>
      </c>
      <c r="BF254" s="208">
        <f>IF(N254="snížená",J254,0)</f>
        <v>0</v>
      </c>
      <c r="BG254" s="208">
        <f>IF(N254="zákl. přenesená",J254,0)</f>
        <v>0</v>
      </c>
      <c r="BH254" s="208">
        <f>IF(N254="sníž. přenesená",J254,0)</f>
        <v>0</v>
      </c>
      <c r="BI254" s="208">
        <f>IF(N254="nulová",J254,0)</f>
        <v>0</v>
      </c>
      <c r="BJ254" s="17" t="s">
        <v>82</v>
      </c>
      <c r="BK254" s="208">
        <f>ROUND(I254*H254,2)</f>
        <v>0</v>
      </c>
      <c r="BL254" s="17" t="s">
        <v>145</v>
      </c>
      <c r="BM254" s="207" t="s">
        <v>875</v>
      </c>
    </row>
    <row r="255" s="2" customFormat="1">
      <c r="A255" s="38"/>
      <c r="B255" s="39"/>
      <c r="C255" s="40"/>
      <c r="D255" s="209" t="s">
        <v>146</v>
      </c>
      <c r="E255" s="40"/>
      <c r="F255" s="210" t="s">
        <v>876</v>
      </c>
      <c r="G255" s="40"/>
      <c r="H255" s="40"/>
      <c r="I255" s="211"/>
      <c r="J255" s="40"/>
      <c r="K255" s="40"/>
      <c r="L255" s="44"/>
      <c r="M255" s="212"/>
      <c r="N255" s="213"/>
      <c r="O255" s="84"/>
      <c r="P255" s="84"/>
      <c r="Q255" s="84"/>
      <c r="R255" s="84"/>
      <c r="S255" s="84"/>
      <c r="T255" s="85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146</v>
      </c>
      <c r="AU255" s="17" t="s">
        <v>84</v>
      </c>
    </row>
    <row r="256" s="2" customFormat="1">
      <c r="A256" s="38"/>
      <c r="B256" s="39"/>
      <c r="C256" s="40"/>
      <c r="D256" s="227" t="s">
        <v>664</v>
      </c>
      <c r="E256" s="40"/>
      <c r="F256" s="228" t="s">
        <v>877</v>
      </c>
      <c r="G256" s="40"/>
      <c r="H256" s="40"/>
      <c r="I256" s="211"/>
      <c r="J256" s="40"/>
      <c r="K256" s="40"/>
      <c r="L256" s="44"/>
      <c r="M256" s="212"/>
      <c r="N256" s="213"/>
      <c r="O256" s="84"/>
      <c r="P256" s="84"/>
      <c r="Q256" s="84"/>
      <c r="R256" s="84"/>
      <c r="S256" s="84"/>
      <c r="T256" s="85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664</v>
      </c>
      <c r="AU256" s="17" t="s">
        <v>84</v>
      </c>
    </row>
    <row r="257" s="13" customFormat="1">
      <c r="A257" s="13"/>
      <c r="B257" s="229"/>
      <c r="C257" s="230"/>
      <c r="D257" s="209" t="s">
        <v>681</v>
      </c>
      <c r="E257" s="231" t="s">
        <v>19</v>
      </c>
      <c r="F257" s="232" t="s">
        <v>694</v>
      </c>
      <c r="G257" s="230"/>
      <c r="H257" s="233">
        <v>8</v>
      </c>
      <c r="I257" s="234"/>
      <c r="J257" s="230"/>
      <c r="K257" s="230"/>
      <c r="L257" s="235"/>
      <c r="M257" s="236"/>
      <c r="N257" s="237"/>
      <c r="O257" s="237"/>
      <c r="P257" s="237"/>
      <c r="Q257" s="237"/>
      <c r="R257" s="237"/>
      <c r="S257" s="237"/>
      <c r="T257" s="23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9" t="s">
        <v>681</v>
      </c>
      <c r="AU257" s="239" t="s">
        <v>84</v>
      </c>
      <c r="AV257" s="13" t="s">
        <v>84</v>
      </c>
      <c r="AW257" s="13" t="s">
        <v>35</v>
      </c>
      <c r="AX257" s="13" t="s">
        <v>82</v>
      </c>
      <c r="AY257" s="239" t="s">
        <v>139</v>
      </c>
    </row>
    <row r="258" s="2" customFormat="1" ht="21.75" customHeight="1">
      <c r="A258" s="38"/>
      <c r="B258" s="39"/>
      <c r="C258" s="196" t="s">
        <v>204</v>
      </c>
      <c r="D258" s="196" t="s">
        <v>140</v>
      </c>
      <c r="E258" s="197" t="s">
        <v>878</v>
      </c>
      <c r="F258" s="198" t="s">
        <v>879</v>
      </c>
      <c r="G258" s="199" t="s">
        <v>143</v>
      </c>
      <c r="H258" s="200">
        <v>805</v>
      </c>
      <c r="I258" s="201"/>
      <c r="J258" s="202">
        <f>ROUND(I258*H258,2)</f>
        <v>0</v>
      </c>
      <c r="K258" s="198" t="s">
        <v>661</v>
      </c>
      <c r="L258" s="44"/>
      <c r="M258" s="203" t="s">
        <v>19</v>
      </c>
      <c r="N258" s="204" t="s">
        <v>45</v>
      </c>
      <c r="O258" s="84"/>
      <c r="P258" s="205">
        <f>O258*H258</f>
        <v>0</v>
      </c>
      <c r="Q258" s="205">
        <v>0.089219999999999994</v>
      </c>
      <c r="R258" s="205">
        <f>Q258*H258</f>
        <v>71.822099999999992</v>
      </c>
      <c r="S258" s="205">
        <v>0</v>
      </c>
      <c r="T258" s="206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07" t="s">
        <v>145</v>
      </c>
      <c r="AT258" s="207" t="s">
        <v>140</v>
      </c>
      <c r="AU258" s="207" t="s">
        <v>84</v>
      </c>
      <c r="AY258" s="17" t="s">
        <v>139</v>
      </c>
      <c r="BE258" s="208">
        <f>IF(N258="základní",J258,0)</f>
        <v>0</v>
      </c>
      <c r="BF258" s="208">
        <f>IF(N258="snížená",J258,0)</f>
        <v>0</v>
      </c>
      <c r="BG258" s="208">
        <f>IF(N258="zákl. přenesená",J258,0)</f>
        <v>0</v>
      </c>
      <c r="BH258" s="208">
        <f>IF(N258="sníž. přenesená",J258,0)</f>
        <v>0</v>
      </c>
      <c r="BI258" s="208">
        <f>IF(N258="nulová",J258,0)</f>
        <v>0</v>
      </c>
      <c r="BJ258" s="17" t="s">
        <v>82</v>
      </c>
      <c r="BK258" s="208">
        <f>ROUND(I258*H258,2)</f>
        <v>0</v>
      </c>
      <c r="BL258" s="17" t="s">
        <v>145</v>
      </c>
      <c r="BM258" s="207" t="s">
        <v>880</v>
      </c>
    </row>
    <row r="259" s="2" customFormat="1">
      <c r="A259" s="38"/>
      <c r="B259" s="39"/>
      <c r="C259" s="40"/>
      <c r="D259" s="209" t="s">
        <v>146</v>
      </c>
      <c r="E259" s="40"/>
      <c r="F259" s="210" t="s">
        <v>881</v>
      </c>
      <c r="G259" s="40"/>
      <c r="H259" s="40"/>
      <c r="I259" s="211"/>
      <c r="J259" s="40"/>
      <c r="K259" s="40"/>
      <c r="L259" s="44"/>
      <c r="M259" s="212"/>
      <c r="N259" s="213"/>
      <c r="O259" s="84"/>
      <c r="P259" s="84"/>
      <c r="Q259" s="84"/>
      <c r="R259" s="84"/>
      <c r="S259" s="84"/>
      <c r="T259" s="85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146</v>
      </c>
      <c r="AU259" s="17" t="s">
        <v>84</v>
      </c>
    </row>
    <row r="260" s="2" customFormat="1">
      <c r="A260" s="38"/>
      <c r="B260" s="39"/>
      <c r="C260" s="40"/>
      <c r="D260" s="227" t="s">
        <v>664</v>
      </c>
      <c r="E260" s="40"/>
      <c r="F260" s="228" t="s">
        <v>882</v>
      </c>
      <c r="G260" s="40"/>
      <c r="H260" s="40"/>
      <c r="I260" s="211"/>
      <c r="J260" s="40"/>
      <c r="K260" s="40"/>
      <c r="L260" s="44"/>
      <c r="M260" s="212"/>
      <c r="N260" s="213"/>
      <c r="O260" s="84"/>
      <c r="P260" s="84"/>
      <c r="Q260" s="84"/>
      <c r="R260" s="84"/>
      <c r="S260" s="84"/>
      <c r="T260" s="85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664</v>
      </c>
      <c r="AU260" s="17" t="s">
        <v>84</v>
      </c>
    </row>
    <row r="261" s="13" customFormat="1">
      <c r="A261" s="13"/>
      <c r="B261" s="229"/>
      <c r="C261" s="230"/>
      <c r="D261" s="209" t="s">
        <v>681</v>
      </c>
      <c r="E261" s="231" t="s">
        <v>19</v>
      </c>
      <c r="F261" s="232" t="s">
        <v>786</v>
      </c>
      <c r="G261" s="230"/>
      <c r="H261" s="233">
        <v>776</v>
      </c>
      <c r="I261" s="234"/>
      <c r="J261" s="230"/>
      <c r="K261" s="230"/>
      <c r="L261" s="235"/>
      <c r="M261" s="236"/>
      <c r="N261" s="237"/>
      <c r="O261" s="237"/>
      <c r="P261" s="237"/>
      <c r="Q261" s="237"/>
      <c r="R261" s="237"/>
      <c r="S261" s="237"/>
      <c r="T261" s="238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9" t="s">
        <v>681</v>
      </c>
      <c r="AU261" s="239" t="s">
        <v>84</v>
      </c>
      <c r="AV261" s="13" t="s">
        <v>84</v>
      </c>
      <c r="AW261" s="13" t="s">
        <v>35</v>
      </c>
      <c r="AX261" s="13" t="s">
        <v>74</v>
      </c>
      <c r="AY261" s="239" t="s">
        <v>139</v>
      </c>
    </row>
    <row r="262" s="13" customFormat="1">
      <c r="A262" s="13"/>
      <c r="B262" s="229"/>
      <c r="C262" s="230"/>
      <c r="D262" s="209" t="s">
        <v>681</v>
      </c>
      <c r="E262" s="231" t="s">
        <v>19</v>
      </c>
      <c r="F262" s="232" t="s">
        <v>789</v>
      </c>
      <c r="G262" s="230"/>
      <c r="H262" s="233">
        <v>29</v>
      </c>
      <c r="I262" s="234"/>
      <c r="J262" s="230"/>
      <c r="K262" s="230"/>
      <c r="L262" s="235"/>
      <c r="M262" s="236"/>
      <c r="N262" s="237"/>
      <c r="O262" s="237"/>
      <c r="P262" s="237"/>
      <c r="Q262" s="237"/>
      <c r="R262" s="237"/>
      <c r="S262" s="237"/>
      <c r="T262" s="238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9" t="s">
        <v>681</v>
      </c>
      <c r="AU262" s="239" t="s">
        <v>84</v>
      </c>
      <c r="AV262" s="13" t="s">
        <v>84</v>
      </c>
      <c r="AW262" s="13" t="s">
        <v>35</v>
      </c>
      <c r="AX262" s="13" t="s">
        <v>74</v>
      </c>
      <c r="AY262" s="239" t="s">
        <v>139</v>
      </c>
    </row>
    <row r="263" s="2" customFormat="1" ht="16.5" customHeight="1">
      <c r="A263" s="38"/>
      <c r="B263" s="39"/>
      <c r="C263" s="240" t="s">
        <v>280</v>
      </c>
      <c r="D263" s="240" t="s">
        <v>758</v>
      </c>
      <c r="E263" s="241" t="s">
        <v>883</v>
      </c>
      <c r="F263" s="242" t="s">
        <v>884</v>
      </c>
      <c r="G263" s="243" t="s">
        <v>143</v>
      </c>
      <c r="H263" s="244">
        <v>799.27999999999997</v>
      </c>
      <c r="I263" s="245"/>
      <c r="J263" s="246">
        <f>ROUND(I263*H263,2)</f>
        <v>0</v>
      </c>
      <c r="K263" s="242" t="s">
        <v>661</v>
      </c>
      <c r="L263" s="247"/>
      <c r="M263" s="248" t="s">
        <v>19</v>
      </c>
      <c r="N263" s="249" t="s">
        <v>45</v>
      </c>
      <c r="O263" s="84"/>
      <c r="P263" s="205">
        <f>O263*H263</f>
        <v>0</v>
      </c>
      <c r="Q263" s="205">
        <v>0.13100000000000001</v>
      </c>
      <c r="R263" s="205">
        <f>Q263*H263</f>
        <v>104.70568</v>
      </c>
      <c r="S263" s="205">
        <v>0</v>
      </c>
      <c r="T263" s="206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07" t="s">
        <v>156</v>
      </c>
      <c r="AT263" s="207" t="s">
        <v>758</v>
      </c>
      <c r="AU263" s="207" t="s">
        <v>84</v>
      </c>
      <c r="AY263" s="17" t="s">
        <v>139</v>
      </c>
      <c r="BE263" s="208">
        <f>IF(N263="základní",J263,0)</f>
        <v>0</v>
      </c>
      <c r="BF263" s="208">
        <f>IF(N263="snížená",J263,0)</f>
        <v>0</v>
      </c>
      <c r="BG263" s="208">
        <f>IF(N263="zákl. přenesená",J263,0)</f>
        <v>0</v>
      </c>
      <c r="BH263" s="208">
        <f>IF(N263="sníž. přenesená",J263,0)</f>
        <v>0</v>
      </c>
      <c r="BI263" s="208">
        <f>IF(N263="nulová",J263,0)</f>
        <v>0</v>
      </c>
      <c r="BJ263" s="17" t="s">
        <v>82</v>
      </c>
      <c r="BK263" s="208">
        <f>ROUND(I263*H263,2)</f>
        <v>0</v>
      </c>
      <c r="BL263" s="17" t="s">
        <v>145</v>
      </c>
      <c r="BM263" s="207" t="s">
        <v>885</v>
      </c>
    </row>
    <row r="264" s="2" customFormat="1">
      <c r="A264" s="38"/>
      <c r="B264" s="39"/>
      <c r="C264" s="40"/>
      <c r="D264" s="209" t="s">
        <v>146</v>
      </c>
      <c r="E264" s="40"/>
      <c r="F264" s="210" t="s">
        <v>884</v>
      </c>
      <c r="G264" s="40"/>
      <c r="H264" s="40"/>
      <c r="I264" s="211"/>
      <c r="J264" s="40"/>
      <c r="K264" s="40"/>
      <c r="L264" s="44"/>
      <c r="M264" s="212"/>
      <c r="N264" s="213"/>
      <c r="O264" s="84"/>
      <c r="P264" s="84"/>
      <c r="Q264" s="84"/>
      <c r="R264" s="84"/>
      <c r="S264" s="84"/>
      <c r="T264" s="85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146</v>
      </c>
      <c r="AU264" s="17" t="s">
        <v>84</v>
      </c>
    </row>
    <row r="265" s="13" customFormat="1">
      <c r="A265" s="13"/>
      <c r="B265" s="229"/>
      <c r="C265" s="230"/>
      <c r="D265" s="209" t="s">
        <v>681</v>
      </c>
      <c r="E265" s="231" t="s">
        <v>19</v>
      </c>
      <c r="F265" s="232" t="s">
        <v>786</v>
      </c>
      <c r="G265" s="230"/>
      <c r="H265" s="233">
        <v>776</v>
      </c>
      <c r="I265" s="234"/>
      <c r="J265" s="230"/>
      <c r="K265" s="230"/>
      <c r="L265" s="235"/>
      <c r="M265" s="236"/>
      <c r="N265" s="237"/>
      <c r="O265" s="237"/>
      <c r="P265" s="237"/>
      <c r="Q265" s="237"/>
      <c r="R265" s="237"/>
      <c r="S265" s="237"/>
      <c r="T265" s="238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9" t="s">
        <v>681</v>
      </c>
      <c r="AU265" s="239" t="s">
        <v>84</v>
      </c>
      <c r="AV265" s="13" t="s">
        <v>84</v>
      </c>
      <c r="AW265" s="13" t="s">
        <v>35</v>
      </c>
      <c r="AX265" s="13" t="s">
        <v>82</v>
      </c>
      <c r="AY265" s="239" t="s">
        <v>139</v>
      </c>
    </row>
    <row r="266" s="13" customFormat="1">
      <c r="A266" s="13"/>
      <c r="B266" s="229"/>
      <c r="C266" s="230"/>
      <c r="D266" s="209" t="s">
        <v>681</v>
      </c>
      <c r="E266" s="230"/>
      <c r="F266" s="232" t="s">
        <v>886</v>
      </c>
      <c r="G266" s="230"/>
      <c r="H266" s="233">
        <v>799.27999999999997</v>
      </c>
      <c r="I266" s="234"/>
      <c r="J266" s="230"/>
      <c r="K266" s="230"/>
      <c r="L266" s="235"/>
      <c r="M266" s="236"/>
      <c r="N266" s="237"/>
      <c r="O266" s="237"/>
      <c r="P266" s="237"/>
      <c r="Q266" s="237"/>
      <c r="R266" s="237"/>
      <c r="S266" s="237"/>
      <c r="T266" s="238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9" t="s">
        <v>681</v>
      </c>
      <c r="AU266" s="239" t="s">
        <v>84</v>
      </c>
      <c r="AV266" s="13" t="s">
        <v>84</v>
      </c>
      <c r="AW266" s="13" t="s">
        <v>4</v>
      </c>
      <c r="AX266" s="13" t="s">
        <v>82</v>
      </c>
      <c r="AY266" s="239" t="s">
        <v>139</v>
      </c>
    </row>
    <row r="267" s="2" customFormat="1" ht="16.5" customHeight="1">
      <c r="A267" s="38"/>
      <c r="B267" s="39"/>
      <c r="C267" s="240" t="s">
        <v>207</v>
      </c>
      <c r="D267" s="240" t="s">
        <v>758</v>
      </c>
      <c r="E267" s="241" t="s">
        <v>887</v>
      </c>
      <c r="F267" s="242" t="s">
        <v>888</v>
      </c>
      <c r="G267" s="243" t="s">
        <v>143</v>
      </c>
      <c r="H267" s="244">
        <v>29.870000000000001</v>
      </c>
      <c r="I267" s="245"/>
      <c r="J267" s="246">
        <f>ROUND(I267*H267,2)</f>
        <v>0</v>
      </c>
      <c r="K267" s="242" t="s">
        <v>661</v>
      </c>
      <c r="L267" s="247"/>
      <c r="M267" s="248" t="s">
        <v>19</v>
      </c>
      <c r="N267" s="249" t="s">
        <v>45</v>
      </c>
      <c r="O267" s="84"/>
      <c r="P267" s="205">
        <f>O267*H267</f>
        <v>0</v>
      </c>
      <c r="Q267" s="205">
        <v>0.13100000000000001</v>
      </c>
      <c r="R267" s="205">
        <f>Q267*H267</f>
        <v>3.9129700000000005</v>
      </c>
      <c r="S267" s="205">
        <v>0</v>
      </c>
      <c r="T267" s="206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07" t="s">
        <v>156</v>
      </c>
      <c r="AT267" s="207" t="s">
        <v>758</v>
      </c>
      <c r="AU267" s="207" t="s">
        <v>84</v>
      </c>
      <c r="AY267" s="17" t="s">
        <v>139</v>
      </c>
      <c r="BE267" s="208">
        <f>IF(N267="základní",J267,0)</f>
        <v>0</v>
      </c>
      <c r="BF267" s="208">
        <f>IF(N267="snížená",J267,0)</f>
        <v>0</v>
      </c>
      <c r="BG267" s="208">
        <f>IF(N267="zákl. přenesená",J267,0)</f>
        <v>0</v>
      </c>
      <c r="BH267" s="208">
        <f>IF(N267="sníž. přenesená",J267,0)</f>
        <v>0</v>
      </c>
      <c r="BI267" s="208">
        <f>IF(N267="nulová",J267,0)</f>
        <v>0</v>
      </c>
      <c r="BJ267" s="17" t="s">
        <v>82</v>
      </c>
      <c r="BK267" s="208">
        <f>ROUND(I267*H267,2)</f>
        <v>0</v>
      </c>
      <c r="BL267" s="17" t="s">
        <v>145</v>
      </c>
      <c r="BM267" s="207" t="s">
        <v>889</v>
      </c>
    </row>
    <row r="268" s="2" customFormat="1">
      <c r="A268" s="38"/>
      <c r="B268" s="39"/>
      <c r="C268" s="40"/>
      <c r="D268" s="209" t="s">
        <v>146</v>
      </c>
      <c r="E268" s="40"/>
      <c r="F268" s="210" t="s">
        <v>888</v>
      </c>
      <c r="G268" s="40"/>
      <c r="H268" s="40"/>
      <c r="I268" s="211"/>
      <c r="J268" s="40"/>
      <c r="K268" s="40"/>
      <c r="L268" s="44"/>
      <c r="M268" s="212"/>
      <c r="N268" s="213"/>
      <c r="O268" s="84"/>
      <c r="P268" s="84"/>
      <c r="Q268" s="84"/>
      <c r="R268" s="84"/>
      <c r="S268" s="84"/>
      <c r="T268" s="85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146</v>
      </c>
      <c r="AU268" s="17" t="s">
        <v>84</v>
      </c>
    </row>
    <row r="269" s="13" customFormat="1">
      <c r="A269" s="13"/>
      <c r="B269" s="229"/>
      <c r="C269" s="230"/>
      <c r="D269" s="209" t="s">
        <v>681</v>
      </c>
      <c r="E269" s="231" t="s">
        <v>19</v>
      </c>
      <c r="F269" s="232" t="s">
        <v>789</v>
      </c>
      <c r="G269" s="230"/>
      <c r="H269" s="233">
        <v>29</v>
      </c>
      <c r="I269" s="234"/>
      <c r="J269" s="230"/>
      <c r="K269" s="230"/>
      <c r="L269" s="235"/>
      <c r="M269" s="236"/>
      <c r="N269" s="237"/>
      <c r="O269" s="237"/>
      <c r="P269" s="237"/>
      <c r="Q269" s="237"/>
      <c r="R269" s="237"/>
      <c r="S269" s="237"/>
      <c r="T269" s="238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9" t="s">
        <v>681</v>
      </c>
      <c r="AU269" s="239" t="s">
        <v>84</v>
      </c>
      <c r="AV269" s="13" t="s">
        <v>84</v>
      </c>
      <c r="AW269" s="13" t="s">
        <v>35</v>
      </c>
      <c r="AX269" s="13" t="s">
        <v>82</v>
      </c>
      <c r="AY269" s="239" t="s">
        <v>139</v>
      </c>
    </row>
    <row r="270" s="13" customFormat="1">
      <c r="A270" s="13"/>
      <c r="B270" s="229"/>
      <c r="C270" s="230"/>
      <c r="D270" s="209" t="s">
        <v>681</v>
      </c>
      <c r="E270" s="230"/>
      <c r="F270" s="232" t="s">
        <v>890</v>
      </c>
      <c r="G270" s="230"/>
      <c r="H270" s="233">
        <v>29.870000000000001</v>
      </c>
      <c r="I270" s="234"/>
      <c r="J270" s="230"/>
      <c r="K270" s="230"/>
      <c r="L270" s="235"/>
      <c r="M270" s="236"/>
      <c r="N270" s="237"/>
      <c r="O270" s="237"/>
      <c r="P270" s="237"/>
      <c r="Q270" s="237"/>
      <c r="R270" s="237"/>
      <c r="S270" s="237"/>
      <c r="T270" s="238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9" t="s">
        <v>681</v>
      </c>
      <c r="AU270" s="239" t="s">
        <v>84</v>
      </c>
      <c r="AV270" s="13" t="s">
        <v>84</v>
      </c>
      <c r="AW270" s="13" t="s">
        <v>4</v>
      </c>
      <c r="AX270" s="13" t="s">
        <v>82</v>
      </c>
      <c r="AY270" s="239" t="s">
        <v>139</v>
      </c>
    </row>
    <row r="271" s="2" customFormat="1" ht="21.75" customHeight="1">
      <c r="A271" s="38"/>
      <c r="B271" s="39"/>
      <c r="C271" s="196" t="s">
        <v>289</v>
      </c>
      <c r="D271" s="196" t="s">
        <v>140</v>
      </c>
      <c r="E271" s="197" t="s">
        <v>891</v>
      </c>
      <c r="F271" s="198" t="s">
        <v>892</v>
      </c>
      <c r="G271" s="199" t="s">
        <v>143</v>
      </c>
      <c r="H271" s="200">
        <v>102</v>
      </c>
      <c r="I271" s="201"/>
      <c r="J271" s="202">
        <f>ROUND(I271*H271,2)</f>
        <v>0</v>
      </c>
      <c r="K271" s="198" t="s">
        <v>661</v>
      </c>
      <c r="L271" s="44"/>
      <c r="M271" s="203" t="s">
        <v>19</v>
      </c>
      <c r="N271" s="204" t="s">
        <v>45</v>
      </c>
      <c r="O271" s="84"/>
      <c r="P271" s="205">
        <f>O271*H271</f>
        <v>0</v>
      </c>
      <c r="Q271" s="205">
        <v>0.11162</v>
      </c>
      <c r="R271" s="205">
        <f>Q271*H271</f>
        <v>11.38524</v>
      </c>
      <c r="S271" s="205">
        <v>0</v>
      </c>
      <c r="T271" s="206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07" t="s">
        <v>145</v>
      </c>
      <c r="AT271" s="207" t="s">
        <v>140</v>
      </c>
      <c r="AU271" s="207" t="s">
        <v>84</v>
      </c>
      <c r="AY271" s="17" t="s">
        <v>139</v>
      </c>
      <c r="BE271" s="208">
        <f>IF(N271="základní",J271,0)</f>
        <v>0</v>
      </c>
      <c r="BF271" s="208">
        <f>IF(N271="snížená",J271,0)</f>
        <v>0</v>
      </c>
      <c r="BG271" s="208">
        <f>IF(N271="zákl. přenesená",J271,0)</f>
        <v>0</v>
      </c>
      <c r="BH271" s="208">
        <f>IF(N271="sníž. přenesená",J271,0)</f>
        <v>0</v>
      </c>
      <c r="BI271" s="208">
        <f>IF(N271="nulová",J271,0)</f>
        <v>0</v>
      </c>
      <c r="BJ271" s="17" t="s">
        <v>82</v>
      </c>
      <c r="BK271" s="208">
        <f>ROUND(I271*H271,2)</f>
        <v>0</v>
      </c>
      <c r="BL271" s="17" t="s">
        <v>145</v>
      </c>
      <c r="BM271" s="207" t="s">
        <v>893</v>
      </c>
    </row>
    <row r="272" s="2" customFormat="1">
      <c r="A272" s="38"/>
      <c r="B272" s="39"/>
      <c r="C272" s="40"/>
      <c r="D272" s="209" t="s">
        <v>146</v>
      </c>
      <c r="E272" s="40"/>
      <c r="F272" s="210" t="s">
        <v>894</v>
      </c>
      <c r="G272" s="40"/>
      <c r="H272" s="40"/>
      <c r="I272" s="211"/>
      <c r="J272" s="40"/>
      <c r="K272" s="40"/>
      <c r="L272" s="44"/>
      <c r="M272" s="212"/>
      <c r="N272" s="213"/>
      <c r="O272" s="84"/>
      <c r="P272" s="84"/>
      <c r="Q272" s="84"/>
      <c r="R272" s="84"/>
      <c r="S272" s="84"/>
      <c r="T272" s="85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146</v>
      </c>
      <c r="AU272" s="17" t="s">
        <v>84</v>
      </c>
    </row>
    <row r="273" s="2" customFormat="1">
      <c r="A273" s="38"/>
      <c r="B273" s="39"/>
      <c r="C273" s="40"/>
      <c r="D273" s="227" t="s">
        <v>664</v>
      </c>
      <c r="E273" s="40"/>
      <c r="F273" s="228" t="s">
        <v>895</v>
      </c>
      <c r="G273" s="40"/>
      <c r="H273" s="40"/>
      <c r="I273" s="211"/>
      <c r="J273" s="40"/>
      <c r="K273" s="40"/>
      <c r="L273" s="44"/>
      <c r="M273" s="212"/>
      <c r="N273" s="213"/>
      <c r="O273" s="84"/>
      <c r="P273" s="84"/>
      <c r="Q273" s="84"/>
      <c r="R273" s="84"/>
      <c r="S273" s="84"/>
      <c r="T273" s="85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664</v>
      </c>
      <c r="AU273" s="17" t="s">
        <v>84</v>
      </c>
    </row>
    <row r="274" s="13" customFormat="1">
      <c r="A274" s="13"/>
      <c r="B274" s="229"/>
      <c r="C274" s="230"/>
      <c r="D274" s="209" t="s">
        <v>681</v>
      </c>
      <c r="E274" s="231" t="s">
        <v>19</v>
      </c>
      <c r="F274" s="232" t="s">
        <v>784</v>
      </c>
      <c r="G274" s="230"/>
      <c r="H274" s="233">
        <v>44</v>
      </c>
      <c r="I274" s="234"/>
      <c r="J274" s="230"/>
      <c r="K274" s="230"/>
      <c r="L274" s="235"/>
      <c r="M274" s="236"/>
      <c r="N274" s="237"/>
      <c r="O274" s="237"/>
      <c r="P274" s="237"/>
      <c r="Q274" s="237"/>
      <c r="R274" s="237"/>
      <c r="S274" s="237"/>
      <c r="T274" s="238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9" t="s">
        <v>681</v>
      </c>
      <c r="AU274" s="239" t="s">
        <v>84</v>
      </c>
      <c r="AV274" s="13" t="s">
        <v>84</v>
      </c>
      <c r="AW274" s="13" t="s">
        <v>35</v>
      </c>
      <c r="AX274" s="13" t="s">
        <v>74</v>
      </c>
      <c r="AY274" s="239" t="s">
        <v>139</v>
      </c>
    </row>
    <row r="275" s="13" customFormat="1">
      <c r="A275" s="13"/>
      <c r="B275" s="229"/>
      <c r="C275" s="230"/>
      <c r="D275" s="209" t="s">
        <v>681</v>
      </c>
      <c r="E275" s="231" t="s">
        <v>19</v>
      </c>
      <c r="F275" s="232" t="s">
        <v>787</v>
      </c>
      <c r="G275" s="230"/>
      <c r="H275" s="233">
        <v>19</v>
      </c>
      <c r="I275" s="234"/>
      <c r="J275" s="230"/>
      <c r="K275" s="230"/>
      <c r="L275" s="235"/>
      <c r="M275" s="236"/>
      <c r="N275" s="237"/>
      <c r="O275" s="237"/>
      <c r="P275" s="237"/>
      <c r="Q275" s="237"/>
      <c r="R275" s="237"/>
      <c r="S275" s="237"/>
      <c r="T275" s="238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9" t="s">
        <v>681</v>
      </c>
      <c r="AU275" s="239" t="s">
        <v>84</v>
      </c>
      <c r="AV275" s="13" t="s">
        <v>84</v>
      </c>
      <c r="AW275" s="13" t="s">
        <v>35</v>
      </c>
      <c r="AX275" s="13" t="s">
        <v>74</v>
      </c>
      <c r="AY275" s="239" t="s">
        <v>139</v>
      </c>
    </row>
    <row r="276" s="13" customFormat="1">
      <c r="A276" s="13"/>
      <c r="B276" s="229"/>
      <c r="C276" s="230"/>
      <c r="D276" s="209" t="s">
        <v>681</v>
      </c>
      <c r="E276" s="231" t="s">
        <v>19</v>
      </c>
      <c r="F276" s="232" t="s">
        <v>788</v>
      </c>
      <c r="G276" s="230"/>
      <c r="H276" s="233">
        <v>39</v>
      </c>
      <c r="I276" s="234"/>
      <c r="J276" s="230"/>
      <c r="K276" s="230"/>
      <c r="L276" s="235"/>
      <c r="M276" s="236"/>
      <c r="N276" s="237"/>
      <c r="O276" s="237"/>
      <c r="P276" s="237"/>
      <c r="Q276" s="237"/>
      <c r="R276" s="237"/>
      <c r="S276" s="237"/>
      <c r="T276" s="238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9" t="s">
        <v>681</v>
      </c>
      <c r="AU276" s="239" t="s">
        <v>84</v>
      </c>
      <c r="AV276" s="13" t="s">
        <v>84</v>
      </c>
      <c r="AW276" s="13" t="s">
        <v>35</v>
      </c>
      <c r="AX276" s="13" t="s">
        <v>74</v>
      </c>
      <c r="AY276" s="239" t="s">
        <v>139</v>
      </c>
    </row>
    <row r="277" s="2" customFormat="1" ht="16.5" customHeight="1">
      <c r="A277" s="38"/>
      <c r="B277" s="39"/>
      <c r="C277" s="240" t="s">
        <v>211</v>
      </c>
      <c r="D277" s="240" t="s">
        <v>758</v>
      </c>
      <c r="E277" s="241" t="s">
        <v>896</v>
      </c>
      <c r="F277" s="242" t="s">
        <v>897</v>
      </c>
      <c r="G277" s="243" t="s">
        <v>143</v>
      </c>
      <c r="H277" s="244">
        <v>19.57</v>
      </c>
      <c r="I277" s="245"/>
      <c r="J277" s="246">
        <f>ROUND(I277*H277,2)</f>
        <v>0</v>
      </c>
      <c r="K277" s="242" t="s">
        <v>661</v>
      </c>
      <c r="L277" s="247"/>
      <c r="M277" s="248" t="s">
        <v>19</v>
      </c>
      <c r="N277" s="249" t="s">
        <v>45</v>
      </c>
      <c r="O277" s="84"/>
      <c r="P277" s="205">
        <f>O277*H277</f>
        <v>0</v>
      </c>
      <c r="Q277" s="205">
        <v>0.17599999999999999</v>
      </c>
      <c r="R277" s="205">
        <f>Q277*H277</f>
        <v>3.4443199999999998</v>
      </c>
      <c r="S277" s="205">
        <v>0</v>
      </c>
      <c r="T277" s="206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07" t="s">
        <v>156</v>
      </c>
      <c r="AT277" s="207" t="s">
        <v>758</v>
      </c>
      <c r="AU277" s="207" t="s">
        <v>84</v>
      </c>
      <c r="AY277" s="17" t="s">
        <v>139</v>
      </c>
      <c r="BE277" s="208">
        <f>IF(N277="základní",J277,0)</f>
        <v>0</v>
      </c>
      <c r="BF277" s="208">
        <f>IF(N277="snížená",J277,0)</f>
        <v>0</v>
      </c>
      <c r="BG277" s="208">
        <f>IF(N277="zákl. přenesená",J277,0)</f>
        <v>0</v>
      </c>
      <c r="BH277" s="208">
        <f>IF(N277="sníž. přenesená",J277,0)</f>
        <v>0</v>
      </c>
      <c r="BI277" s="208">
        <f>IF(N277="nulová",J277,0)</f>
        <v>0</v>
      </c>
      <c r="BJ277" s="17" t="s">
        <v>82</v>
      </c>
      <c r="BK277" s="208">
        <f>ROUND(I277*H277,2)</f>
        <v>0</v>
      </c>
      <c r="BL277" s="17" t="s">
        <v>145</v>
      </c>
      <c r="BM277" s="207" t="s">
        <v>898</v>
      </c>
    </row>
    <row r="278" s="2" customFormat="1">
      <c r="A278" s="38"/>
      <c r="B278" s="39"/>
      <c r="C278" s="40"/>
      <c r="D278" s="209" t="s">
        <v>146</v>
      </c>
      <c r="E278" s="40"/>
      <c r="F278" s="210" t="s">
        <v>897</v>
      </c>
      <c r="G278" s="40"/>
      <c r="H278" s="40"/>
      <c r="I278" s="211"/>
      <c r="J278" s="40"/>
      <c r="K278" s="40"/>
      <c r="L278" s="44"/>
      <c r="M278" s="212"/>
      <c r="N278" s="213"/>
      <c r="O278" s="84"/>
      <c r="P278" s="84"/>
      <c r="Q278" s="84"/>
      <c r="R278" s="84"/>
      <c r="S278" s="84"/>
      <c r="T278" s="85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146</v>
      </c>
      <c r="AU278" s="17" t="s">
        <v>84</v>
      </c>
    </row>
    <row r="279" s="13" customFormat="1">
      <c r="A279" s="13"/>
      <c r="B279" s="229"/>
      <c r="C279" s="230"/>
      <c r="D279" s="209" t="s">
        <v>681</v>
      </c>
      <c r="E279" s="231" t="s">
        <v>19</v>
      </c>
      <c r="F279" s="232" t="s">
        <v>787</v>
      </c>
      <c r="G279" s="230"/>
      <c r="H279" s="233">
        <v>19</v>
      </c>
      <c r="I279" s="234"/>
      <c r="J279" s="230"/>
      <c r="K279" s="230"/>
      <c r="L279" s="235"/>
      <c r="M279" s="236"/>
      <c r="N279" s="237"/>
      <c r="O279" s="237"/>
      <c r="P279" s="237"/>
      <c r="Q279" s="237"/>
      <c r="R279" s="237"/>
      <c r="S279" s="237"/>
      <c r="T279" s="238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9" t="s">
        <v>681</v>
      </c>
      <c r="AU279" s="239" t="s">
        <v>84</v>
      </c>
      <c r="AV279" s="13" t="s">
        <v>84</v>
      </c>
      <c r="AW279" s="13" t="s">
        <v>35</v>
      </c>
      <c r="AX279" s="13" t="s">
        <v>82</v>
      </c>
      <c r="AY279" s="239" t="s">
        <v>139</v>
      </c>
    </row>
    <row r="280" s="13" customFormat="1">
      <c r="A280" s="13"/>
      <c r="B280" s="229"/>
      <c r="C280" s="230"/>
      <c r="D280" s="209" t="s">
        <v>681</v>
      </c>
      <c r="E280" s="230"/>
      <c r="F280" s="232" t="s">
        <v>899</v>
      </c>
      <c r="G280" s="230"/>
      <c r="H280" s="233">
        <v>19.57</v>
      </c>
      <c r="I280" s="234"/>
      <c r="J280" s="230"/>
      <c r="K280" s="230"/>
      <c r="L280" s="235"/>
      <c r="M280" s="236"/>
      <c r="N280" s="237"/>
      <c r="O280" s="237"/>
      <c r="P280" s="237"/>
      <c r="Q280" s="237"/>
      <c r="R280" s="237"/>
      <c r="S280" s="237"/>
      <c r="T280" s="238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9" t="s">
        <v>681</v>
      </c>
      <c r="AU280" s="239" t="s">
        <v>84</v>
      </c>
      <c r="AV280" s="13" t="s">
        <v>84</v>
      </c>
      <c r="AW280" s="13" t="s">
        <v>4</v>
      </c>
      <c r="AX280" s="13" t="s">
        <v>82</v>
      </c>
      <c r="AY280" s="239" t="s">
        <v>139</v>
      </c>
    </row>
    <row r="281" s="2" customFormat="1" ht="16.5" customHeight="1">
      <c r="A281" s="38"/>
      <c r="B281" s="39"/>
      <c r="C281" s="240" t="s">
        <v>296</v>
      </c>
      <c r="D281" s="240" t="s">
        <v>758</v>
      </c>
      <c r="E281" s="241" t="s">
        <v>900</v>
      </c>
      <c r="F281" s="242" t="s">
        <v>901</v>
      </c>
      <c r="G281" s="243" t="s">
        <v>143</v>
      </c>
      <c r="H281" s="244">
        <v>45.32</v>
      </c>
      <c r="I281" s="245"/>
      <c r="J281" s="246">
        <f>ROUND(I281*H281,2)</f>
        <v>0</v>
      </c>
      <c r="K281" s="242" t="s">
        <v>661</v>
      </c>
      <c r="L281" s="247"/>
      <c r="M281" s="248" t="s">
        <v>19</v>
      </c>
      <c r="N281" s="249" t="s">
        <v>45</v>
      </c>
      <c r="O281" s="84"/>
      <c r="P281" s="205">
        <f>O281*H281</f>
        <v>0</v>
      </c>
      <c r="Q281" s="205">
        <v>0.14999999999999999</v>
      </c>
      <c r="R281" s="205">
        <f>Q281*H281</f>
        <v>6.798</v>
      </c>
      <c r="S281" s="205">
        <v>0</v>
      </c>
      <c r="T281" s="206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07" t="s">
        <v>156</v>
      </c>
      <c r="AT281" s="207" t="s">
        <v>758</v>
      </c>
      <c r="AU281" s="207" t="s">
        <v>84</v>
      </c>
      <c r="AY281" s="17" t="s">
        <v>139</v>
      </c>
      <c r="BE281" s="208">
        <f>IF(N281="základní",J281,0)</f>
        <v>0</v>
      </c>
      <c r="BF281" s="208">
        <f>IF(N281="snížená",J281,0)</f>
        <v>0</v>
      </c>
      <c r="BG281" s="208">
        <f>IF(N281="zákl. přenesená",J281,0)</f>
        <v>0</v>
      </c>
      <c r="BH281" s="208">
        <f>IF(N281="sníž. přenesená",J281,0)</f>
        <v>0</v>
      </c>
      <c r="BI281" s="208">
        <f>IF(N281="nulová",J281,0)</f>
        <v>0</v>
      </c>
      <c r="BJ281" s="17" t="s">
        <v>82</v>
      </c>
      <c r="BK281" s="208">
        <f>ROUND(I281*H281,2)</f>
        <v>0</v>
      </c>
      <c r="BL281" s="17" t="s">
        <v>145</v>
      </c>
      <c r="BM281" s="207" t="s">
        <v>902</v>
      </c>
    </row>
    <row r="282" s="2" customFormat="1">
      <c r="A282" s="38"/>
      <c r="B282" s="39"/>
      <c r="C282" s="40"/>
      <c r="D282" s="209" t="s">
        <v>146</v>
      </c>
      <c r="E282" s="40"/>
      <c r="F282" s="210" t="s">
        <v>901</v>
      </c>
      <c r="G282" s="40"/>
      <c r="H282" s="40"/>
      <c r="I282" s="211"/>
      <c r="J282" s="40"/>
      <c r="K282" s="40"/>
      <c r="L282" s="44"/>
      <c r="M282" s="212"/>
      <c r="N282" s="213"/>
      <c r="O282" s="84"/>
      <c r="P282" s="84"/>
      <c r="Q282" s="84"/>
      <c r="R282" s="84"/>
      <c r="S282" s="84"/>
      <c r="T282" s="85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146</v>
      </c>
      <c r="AU282" s="17" t="s">
        <v>84</v>
      </c>
    </row>
    <row r="283" s="13" customFormat="1">
      <c r="A283" s="13"/>
      <c r="B283" s="229"/>
      <c r="C283" s="230"/>
      <c r="D283" s="209" t="s">
        <v>681</v>
      </c>
      <c r="E283" s="231" t="s">
        <v>19</v>
      </c>
      <c r="F283" s="232" t="s">
        <v>784</v>
      </c>
      <c r="G283" s="230"/>
      <c r="H283" s="233">
        <v>44</v>
      </c>
      <c r="I283" s="234"/>
      <c r="J283" s="230"/>
      <c r="K283" s="230"/>
      <c r="L283" s="235"/>
      <c r="M283" s="236"/>
      <c r="N283" s="237"/>
      <c r="O283" s="237"/>
      <c r="P283" s="237"/>
      <c r="Q283" s="237"/>
      <c r="R283" s="237"/>
      <c r="S283" s="237"/>
      <c r="T283" s="23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9" t="s">
        <v>681</v>
      </c>
      <c r="AU283" s="239" t="s">
        <v>84</v>
      </c>
      <c r="AV283" s="13" t="s">
        <v>84</v>
      </c>
      <c r="AW283" s="13" t="s">
        <v>35</v>
      </c>
      <c r="AX283" s="13" t="s">
        <v>82</v>
      </c>
      <c r="AY283" s="239" t="s">
        <v>139</v>
      </c>
    </row>
    <row r="284" s="13" customFormat="1">
      <c r="A284" s="13"/>
      <c r="B284" s="229"/>
      <c r="C284" s="230"/>
      <c r="D284" s="209" t="s">
        <v>681</v>
      </c>
      <c r="E284" s="230"/>
      <c r="F284" s="232" t="s">
        <v>903</v>
      </c>
      <c r="G284" s="230"/>
      <c r="H284" s="233">
        <v>45.32</v>
      </c>
      <c r="I284" s="234"/>
      <c r="J284" s="230"/>
      <c r="K284" s="230"/>
      <c r="L284" s="235"/>
      <c r="M284" s="236"/>
      <c r="N284" s="237"/>
      <c r="O284" s="237"/>
      <c r="P284" s="237"/>
      <c r="Q284" s="237"/>
      <c r="R284" s="237"/>
      <c r="S284" s="237"/>
      <c r="T284" s="238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9" t="s">
        <v>681</v>
      </c>
      <c r="AU284" s="239" t="s">
        <v>84</v>
      </c>
      <c r="AV284" s="13" t="s">
        <v>84</v>
      </c>
      <c r="AW284" s="13" t="s">
        <v>4</v>
      </c>
      <c r="AX284" s="13" t="s">
        <v>82</v>
      </c>
      <c r="AY284" s="239" t="s">
        <v>139</v>
      </c>
    </row>
    <row r="285" s="2" customFormat="1" ht="16.5" customHeight="1">
      <c r="A285" s="38"/>
      <c r="B285" s="39"/>
      <c r="C285" s="240" t="s">
        <v>214</v>
      </c>
      <c r="D285" s="240" t="s">
        <v>758</v>
      </c>
      <c r="E285" s="241" t="s">
        <v>904</v>
      </c>
      <c r="F285" s="242" t="s">
        <v>905</v>
      </c>
      <c r="G285" s="243" t="s">
        <v>143</v>
      </c>
      <c r="H285" s="244">
        <v>40.170000000000002</v>
      </c>
      <c r="I285" s="245"/>
      <c r="J285" s="246">
        <f>ROUND(I285*H285,2)</f>
        <v>0</v>
      </c>
      <c r="K285" s="242" t="s">
        <v>661</v>
      </c>
      <c r="L285" s="247"/>
      <c r="M285" s="248" t="s">
        <v>19</v>
      </c>
      <c r="N285" s="249" t="s">
        <v>45</v>
      </c>
      <c r="O285" s="84"/>
      <c r="P285" s="205">
        <f>O285*H285</f>
        <v>0</v>
      </c>
      <c r="Q285" s="205">
        <v>0.17499999999999999</v>
      </c>
      <c r="R285" s="205">
        <f>Q285*H285</f>
        <v>7.0297499999999999</v>
      </c>
      <c r="S285" s="205">
        <v>0</v>
      </c>
      <c r="T285" s="206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07" t="s">
        <v>156</v>
      </c>
      <c r="AT285" s="207" t="s">
        <v>758</v>
      </c>
      <c r="AU285" s="207" t="s">
        <v>84</v>
      </c>
      <c r="AY285" s="17" t="s">
        <v>139</v>
      </c>
      <c r="BE285" s="208">
        <f>IF(N285="základní",J285,0)</f>
        <v>0</v>
      </c>
      <c r="BF285" s="208">
        <f>IF(N285="snížená",J285,0)</f>
        <v>0</v>
      </c>
      <c r="BG285" s="208">
        <f>IF(N285="zákl. přenesená",J285,0)</f>
        <v>0</v>
      </c>
      <c r="BH285" s="208">
        <f>IF(N285="sníž. přenesená",J285,0)</f>
        <v>0</v>
      </c>
      <c r="BI285" s="208">
        <f>IF(N285="nulová",J285,0)</f>
        <v>0</v>
      </c>
      <c r="BJ285" s="17" t="s">
        <v>82</v>
      </c>
      <c r="BK285" s="208">
        <f>ROUND(I285*H285,2)</f>
        <v>0</v>
      </c>
      <c r="BL285" s="17" t="s">
        <v>145</v>
      </c>
      <c r="BM285" s="207" t="s">
        <v>906</v>
      </c>
    </row>
    <row r="286" s="2" customFormat="1">
      <c r="A286" s="38"/>
      <c r="B286" s="39"/>
      <c r="C286" s="40"/>
      <c r="D286" s="209" t="s">
        <v>146</v>
      </c>
      <c r="E286" s="40"/>
      <c r="F286" s="210" t="s">
        <v>905</v>
      </c>
      <c r="G286" s="40"/>
      <c r="H286" s="40"/>
      <c r="I286" s="211"/>
      <c r="J286" s="40"/>
      <c r="K286" s="40"/>
      <c r="L286" s="44"/>
      <c r="M286" s="212"/>
      <c r="N286" s="213"/>
      <c r="O286" s="84"/>
      <c r="P286" s="84"/>
      <c r="Q286" s="84"/>
      <c r="R286" s="84"/>
      <c r="S286" s="84"/>
      <c r="T286" s="85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146</v>
      </c>
      <c r="AU286" s="17" t="s">
        <v>84</v>
      </c>
    </row>
    <row r="287" s="13" customFormat="1">
      <c r="A287" s="13"/>
      <c r="B287" s="229"/>
      <c r="C287" s="230"/>
      <c r="D287" s="209" t="s">
        <v>681</v>
      </c>
      <c r="E287" s="231" t="s">
        <v>19</v>
      </c>
      <c r="F287" s="232" t="s">
        <v>788</v>
      </c>
      <c r="G287" s="230"/>
      <c r="H287" s="233">
        <v>39</v>
      </c>
      <c r="I287" s="234"/>
      <c r="J287" s="230"/>
      <c r="K287" s="230"/>
      <c r="L287" s="235"/>
      <c r="M287" s="236"/>
      <c r="N287" s="237"/>
      <c r="O287" s="237"/>
      <c r="P287" s="237"/>
      <c r="Q287" s="237"/>
      <c r="R287" s="237"/>
      <c r="S287" s="237"/>
      <c r="T287" s="238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9" t="s">
        <v>681</v>
      </c>
      <c r="AU287" s="239" t="s">
        <v>84</v>
      </c>
      <c r="AV287" s="13" t="s">
        <v>84</v>
      </c>
      <c r="AW287" s="13" t="s">
        <v>35</v>
      </c>
      <c r="AX287" s="13" t="s">
        <v>82</v>
      </c>
      <c r="AY287" s="239" t="s">
        <v>139</v>
      </c>
    </row>
    <row r="288" s="13" customFormat="1">
      <c r="A288" s="13"/>
      <c r="B288" s="229"/>
      <c r="C288" s="230"/>
      <c r="D288" s="209" t="s">
        <v>681</v>
      </c>
      <c r="E288" s="230"/>
      <c r="F288" s="232" t="s">
        <v>907</v>
      </c>
      <c r="G288" s="230"/>
      <c r="H288" s="233">
        <v>40.170000000000002</v>
      </c>
      <c r="I288" s="234"/>
      <c r="J288" s="230"/>
      <c r="K288" s="230"/>
      <c r="L288" s="235"/>
      <c r="M288" s="236"/>
      <c r="N288" s="237"/>
      <c r="O288" s="237"/>
      <c r="P288" s="237"/>
      <c r="Q288" s="237"/>
      <c r="R288" s="237"/>
      <c r="S288" s="237"/>
      <c r="T288" s="238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9" t="s">
        <v>681</v>
      </c>
      <c r="AU288" s="239" t="s">
        <v>84</v>
      </c>
      <c r="AV288" s="13" t="s">
        <v>84</v>
      </c>
      <c r="AW288" s="13" t="s">
        <v>4</v>
      </c>
      <c r="AX288" s="13" t="s">
        <v>82</v>
      </c>
      <c r="AY288" s="239" t="s">
        <v>139</v>
      </c>
    </row>
    <row r="289" s="2" customFormat="1" ht="21.75" customHeight="1">
      <c r="A289" s="38"/>
      <c r="B289" s="39"/>
      <c r="C289" s="196" t="s">
        <v>303</v>
      </c>
      <c r="D289" s="196" t="s">
        <v>140</v>
      </c>
      <c r="E289" s="197" t="s">
        <v>908</v>
      </c>
      <c r="F289" s="198" t="s">
        <v>909</v>
      </c>
      <c r="G289" s="199" t="s">
        <v>143</v>
      </c>
      <c r="H289" s="200">
        <v>377</v>
      </c>
      <c r="I289" s="201"/>
      <c r="J289" s="202">
        <f>ROUND(I289*H289,2)</f>
        <v>0</v>
      </c>
      <c r="K289" s="198" t="s">
        <v>661</v>
      </c>
      <c r="L289" s="44"/>
      <c r="M289" s="203" t="s">
        <v>19</v>
      </c>
      <c r="N289" s="204" t="s">
        <v>45</v>
      </c>
      <c r="O289" s="84"/>
      <c r="P289" s="205">
        <f>O289*H289</f>
        <v>0</v>
      </c>
      <c r="Q289" s="205">
        <v>0.11162</v>
      </c>
      <c r="R289" s="205">
        <f>Q289*H289</f>
        <v>42.080739999999999</v>
      </c>
      <c r="S289" s="205">
        <v>0</v>
      </c>
      <c r="T289" s="206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07" t="s">
        <v>145</v>
      </c>
      <c r="AT289" s="207" t="s">
        <v>140</v>
      </c>
      <c r="AU289" s="207" t="s">
        <v>84</v>
      </c>
      <c r="AY289" s="17" t="s">
        <v>139</v>
      </c>
      <c r="BE289" s="208">
        <f>IF(N289="základní",J289,0)</f>
        <v>0</v>
      </c>
      <c r="BF289" s="208">
        <f>IF(N289="snížená",J289,0)</f>
        <v>0</v>
      </c>
      <c r="BG289" s="208">
        <f>IF(N289="zákl. přenesená",J289,0)</f>
        <v>0</v>
      </c>
      <c r="BH289" s="208">
        <f>IF(N289="sníž. přenesená",J289,0)</f>
        <v>0</v>
      </c>
      <c r="BI289" s="208">
        <f>IF(N289="nulová",J289,0)</f>
        <v>0</v>
      </c>
      <c r="BJ289" s="17" t="s">
        <v>82</v>
      </c>
      <c r="BK289" s="208">
        <f>ROUND(I289*H289,2)</f>
        <v>0</v>
      </c>
      <c r="BL289" s="17" t="s">
        <v>145</v>
      </c>
      <c r="BM289" s="207" t="s">
        <v>910</v>
      </c>
    </row>
    <row r="290" s="2" customFormat="1">
      <c r="A290" s="38"/>
      <c r="B290" s="39"/>
      <c r="C290" s="40"/>
      <c r="D290" s="209" t="s">
        <v>146</v>
      </c>
      <c r="E290" s="40"/>
      <c r="F290" s="210" t="s">
        <v>911</v>
      </c>
      <c r="G290" s="40"/>
      <c r="H290" s="40"/>
      <c r="I290" s="211"/>
      <c r="J290" s="40"/>
      <c r="K290" s="40"/>
      <c r="L290" s="44"/>
      <c r="M290" s="212"/>
      <c r="N290" s="213"/>
      <c r="O290" s="84"/>
      <c r="P290" s="84"/>
      <c r="Q290" s="84"/>
      <c r="R290" s="84"/>
      <c r="S290" s="84"/>
      <c r="T290" s="85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146</v>
      </c>
      <c r="AU290" s="17" t="s">
        <v>84</v>
      </c>
    </row>
    <row r="291" s="2" customFormat="1">
      <c r="A291" s="38"/>
      <c r="B291" s="39"/>
      <c r="C291" s="40"/>
      <c r="D291" s="227" t="s">
        <v>664</v>
      </c>
      <c r="E291" s="40"/>
      <c r="F291" s="228" t="s">
        <v>912</v>
      </c>
      <c r="G291" s="40"/>
      <c r="H291" s="40"/>
      <c r="I291" s="211"/>
      <c r="J291" s="40"/>
      <c r="K291" s="40"/>
      <c r="L291" s="44"/>
      <c r="M291" s="212"/>
      <c r="N291" s="213"/>
      <c r="O291" s="84"/>
      <c r="P291" s="84"/>
      <c r="Q291" s="84"/>
      <c r="R291" s="84"/>
      <c r="S291" s="84"/>
      <c r="T291" s="85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664</v>
      </c>
      <c r="AU291" s="17" t="s">
        <v>84</v>
      </c>
    </row>
    <row r="292" s="13" customFormat="1">
      <c r="A292" s="13"/>
      <c r="B292" s="229"/>
      <c r="C292" s="230"/>
      <c r="D292" s="209" t="s">
        <v>681</v>
      </c>
      <c r="E292" s="231" t="s">
        <v>19</v>
      </c>
      <c r="F292" s="232" t="s">
        <v>913</v>
      </c>
      <c r="G292" s="230"/>
      <c r="H292" s="233">
        <v>347.14400000000001</v>
      </c>
      <c r="I292" s="234"/>
      <c r="J292" s="230"/>
      <c r="K292" s="230"/>
      <c r="L292" s="235"/>
      <c r="M292" s="236"/>
      <c r="N292" s="237"/>
      <c r="O292" s="237"/>
      <c r="P292" s="237"/>
      <c r="Q292" s="237"/>
      <c r="R292" s="237"/>
      <c r="S292" s="237"/>
      <c r="T292" s="238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9" t="s">
        <v>681</v>
      </c>
      <c r="AU292" s="239" t="s">
        <v>84</v>
      </c>
      <c r="AV292" s="13" t="s">
        <v>84</v>
      </c>
      <c r="AW292" s="13" t="s">
        <v>35</v>
      </c>
      <c r="AX292" s="13" t="s">
        <v>74</v>
      </c>
      <c r="AY292" s="239" t="s">
        <v>139</v>
      </c>
    </row>
    <row r="293" s="13" customFormat="1">
      <c r="A293" s="13"/>
      <c r="B293" s="229"/>
      <c r="C293" s="230"/>
      <c r="D293" s="209" t="s">
        <v>681</v>
      </c>
      <c r="E293" s="231" t="s">
        <v>19</v>
      </c>
      <c r="F293" s="232" t="s">
        <v>914</v>
      </c>
      <c r="G293" s="230"/>
      <c r="H293" s="233">
        <v>29.856000000000002</v>
      </c>
      <c r="I293" s="234"/>
      <c r="J293" s="230"/>
      <c r="K293" s="230"/>
      <c r="L293" s="235"/>
      <c r="M293" s="236"/>
      <c r="N293" s="237"/>
      <c r="O293" s="237"/>
      <c r="P293" s="237"/>
      <c r="Q293" s="237"/>
      <c r="R293" s="237"/>
      <c r="S293" s="237"/>
      <c r="T293" s="238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9" t="s">
        <v>681</v>
      </c>
      <c r="AU293" s="239" t="s">
        <v>84</v>
      </c>
      <c r="AV293" s="13" t="s">
        <v>84</v>
      </c>
      <c r="AW293" s="13" t="s">
        <v>35</v>
      </c>
      <c r="AX293" s="13" t="s">
        <v>74</v>
      </c>
      <c r="AY293" s="239" t="s">
        <v>139</v>
      </c>
    </row>
    <row r="294" s="2" customFormat="1" ht="16.5" customHeight="1">
      <c r="A294" s="38"/>
      <c r="B294" s="39"/>
      <c r="C294" s="240" t="s">
        <v>218</v>
      </c>
      <c r="D294" s="240" t="s">
        <v>758</v>
      </c>
      <c r="E294" s="241" t="s">
        <v>900</v>
      </c>
      <c r="F294" s="242" t="s">
        <v>901</v>
      </c>
      <c r="G294" s="243" t="s">
        <v>143</v>
      </c>
      <c r="H294" s="244">
        <v>357.55799999999999</v>
      </c>
      <c r="I294" s="245"/>
      <c r="J294" s="246">
        <f>ROUND(I294*H294,2)</f>
        <v>0</v>
      </c>
      <c r="K294" s="242" t="s">
        <v>661</v>
      </c>
      <c r="L294" s="247"/>
      <c r="M294" s="248" t="s">
        <v>19</v>
      </c>
      <c r="N294" s="249" t="s">
        <v>45</v>
      </c>
      <c r="O294" s="84"/>
      <c r="P294" s="205">
        <f>O294*H294</f>
        <v>0</v>
      </c>
      <c r="Q294" s="205">
        <v>0.14999999999999999</v>
      </c>
      <c r="R294" s="205">
        <f>Q294*H294</f>
        <v>53.633699999999997</v>
      </c>
      <c r="S294" s="205">
        <v>0</v>
      </c>
      <c r="T294" s="206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07" t="s">
        <v>156</v>
      </c>
      <c r="AT294" s="207" t="s">
        <v>758</v>
      </c>
      <c r="AU294" s="207" t="s">
        <v>84</v>
      </c>
      <c r="AY294" s="17" t="s">
        <v>139</v>
      </c>
      <c r="BE294" s="208">
        <f>IF(N294="základní",J294,0)</f>
        <v>0</v>
      </c>
      <c r="BF294" s="208">
        <f>IF(N294="snížená",J294,0)</f>
        <v>0</v>
      </c>
      <c r="BG294" s="208">
        <f>IF(N294="zákl. přenesená",J294,0)</f>
        <v>0</v>
      </c>
      <c r="BH294" s="208">
        <f>IF(N294="sníž. přenesená",J294,0)</f>
        <v>0</v>
      </c>
      <c r="BI294" s="208">
        <f>IF(N294="nulová",J294,0)</f>
        <v>0</v>
      </c>
      <c r="BJ294" s="17" t="s">
        <v>82</v>
      </c>
      <c r="BK294" s="208">
        <f>ROUND(I294*H294,2)</f>
        <v>0</v>
      </c>
      <c r="BL294" s="17" t="s">
        <v>145</v>
      </c>
      <c r="BM294" s="207" t="s">
        <v>915</v>
      </c>
    </row>
    <row r="295" s="2" customFormat="1">
      <c r="A295" s="38"/>
      <c r="B295" s="39"/>
      <c r="C295" s="40"/>
      <c r="D295" s="209" t="s">
        <v>146</v>
      </c>
      <c r="E295" s="40"/>
      <c r="F295" s="210" t="s">
        <v>901</v>
      </c>
      <c r="G295" s="40"/>
      <c r="H295" s="40"/>
      <c r="I295" s="211"/>
      <c r="J295" s="40"/>
      <c r="K295" s="40"/>
      <c r="L295" s="44"/>
      <c r="M295" s="212"/>
      <c r="N295" s="213"/>
      <c r="O295" s="84"/>
      <c r="P295" s="84"/>
      <c r="Q295" s="84"/>
      <c r="R295" s="84"/>
      <c r="S295" s="84"/>
      <c r="T295" s="85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146</v>
      </c>
      <c r="AU295" s="17" t="s">
        <v>84</v>
      </c>
    </row>
    <row r="296" s="13" customFormat="1">
      <c r="A296" s="13"/>
      <c r="B296" s="229"/>
      <c r="C296" s="230"/>
      <c r="D296" s="209" t="s">
        <v>681</v>
      </c>
      <c r="E296" s="231" t="s">
        <v>19</v>
      </c>
      <c r="F296" s="232" t="s">
        <v>913</v>
      </c>
      <c r="G296" s="230"/>
      <c r="H296" s="233">
        <v>347.14400000000001</v>
      </c>
      <c r="I296" s="234"/>
      <c r="J296" s="230"/>
      <c r="K296" s="230"/>
      <c r="L296" s="235"/>
      <c r="M296" s="236"/>
      <c r="N296" s="237"/>
      <c r="O296" s="237"/>
      <c r="P296" s="237"/>
      <c r="Q296" s="237"/>
      <c r="R296" s="237"/>
      <c r="S296" s="237"/>
      <c r="T296" s="238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9" t="s">
        <v>681</v>
      </c>
      <c r="AU296" s="239" t="s">
        <v>84</v>
      </c>
      <c r="AV296" s="13" t="s">
        <v>84</v>
      </c>
      <c r="AW296" s="13" t="s">
        <v>35</v>
      </c>
      <c r="AX296" s="13" t="s">
        <v>74</v>
      </c>
      <c r="AY296" s="239" t="s">
        <v>139</v>
      </c>
    </row>
    <row r="297" s="13" customFormat="1">
      <c r="A297" s="13"/>
      <c r="B297" s="229"/>
      <c r="C297" s="230"/>
      <c r="D297" s="209" t="s">
        <v>681</v>
      </c>
      <c r="E297" s="230"/>
      <c r="F297" s="232" t="s">
        <v>916</v>
      </c>
      <c r="G297" s="230"/>
      <c r="H297" s="233">
        <v>357.55799999999999</v>
      </c>
      <c r="I297" s="234"/>
      <c r="J297" s="230"/>
      <c r="K297" s="230"/>
      <c r="L297" s="235"/>
      <c r="M297" s="236"/>
      <c r="N297" s="237"/>
      <c r="O297" s="237"/>
      <c r="P297" s="237"/>
      <c r="Q297" s="237"/>
      <c r="R297" s="237"/>
      <c r="S297" s="237"/>
      <c r="T297" s="238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9" t="s">
        <v>681</v>
      </c>
      <c r="AU297" s="239" t="s">
        <v>84</v>
      </c>
      <c r="AV297" s="13" t="s">
        <v>84</v>
      </c>
      <c r="AW297" s="13" t="s">
        <v>4</v>
      </c>
      <c r="AX297" s="13" t="s">
        <v>82</v>
      </c>
      <c r="AY297" s="239" t="s">
        <v>139</v>
      </c>
    </row>
    <row r="298" s="2" customFormat="1" ht="16.5" customHeight="1">
      <c r="A298" s="38"/>
      <c r="B298" s="39"/>
      <c r="C298" s="240" t="s">
        <v>310</v>
      </c>
      <c r="D298" s="240" t="s">
        <v>758</v>
      </c>
      <c r="E298" s="241" t="s">
        <v>917</v>
      </c>
      <c r="F298" s="242" t="s">
        <v>918</v>
      </c>
      <c r="G298" s="243" t="s">
        <v>143</v>
      </c>
      <c r="H298" s="244">
        <v>30.751999999999999</v>
      </c>
      <c r="I298" s="245"/>
      <c r="J298" s="246">
        <f>ROUND(I298*H298,2)</f>
        <v>0</v>
      </c>
      <c r="K298" s="242" t="s">
        <v>661</v>
      </c>
      <c r="L298" s="247"/>
      <c r="M298" s="248" t="s">
        <v>19</v>
      </c>
      <c r="N298" s="249" t="s">
        <v>45</v>
      </c>
      <c r="O298" s="84"/>
      <c r="P298" s="205">
        <f>O298*H298</f>
        <v>0</v>
      </c>
      <c r="Q298" s="205">
        <v>0.17599999999999999</v>
      </c>
      <c r="R298" s="205">
        <f>Q298*H298</f>
        <v>5.4123519999999994</v>
      </c>
      <c r="S298" s="205">
        <v>0</v>
      </c>
      <c r="T298" s="206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07" t="s">
        <v>156</v>
      </c>
      <c r="AT298" s="207" t="s">
        <v>758</v>
      </c>
      <c r="AU298" s="207" t="s">
        <v>84</v>
      </c>
      <c r="AY298" s="17" t="s">
        <v>139</v>
      </c>
      <c r="BE298" s="208">
        <f>IF(N298="základní",J298,0)</f>
        <v>0</v>
      </c>
      <c r="BF298" s="208">
        <f>IF(N298="snížená",J298,0)</f>
        <v>0</v>
      </c>
      <c r="BG298" s="208">
        <f>IF(N298="zákl. přenesená",J298,0)</f>
        <v>0</v>
      </c>
      <c r="BH298" s="208">
        <f>IF(N298="sníž. přenesená",J298,0)</f>
        <v>0</v>
      </c>
      <c r="BI298" s="208">
        <f>IF(N298="nulová",J298,0)</f>
        <v>0</v>
      </c>
      <c r="BJ298" s="17" t="s">
        <v>82</v>
      </c>
      <c r="BK298" s="208">
        <f>ROUND(I298*H298,2)</f>
        <v>0</v>
      </c>
      <c r="BL298" s="17" t="s">
        <v>145</v>
      </c>
      <c r="BM298" s="207" t="s">
        <v>919</v>
      </c>
    </row>
    <row r="299" s="2" customFormat="1">
      <c r="A299" s="38"/>
      <c r="B299" s="39"/>
      <c r="C299" s="40"/>
      <c r="D299" s="209" t="s">
        <v>146</v>
      </c>
      <c r="E299" s="40"/>
      <c r="F299" s="210" t="s">
        <v>918</v>
      </c>
      <c r="G299" s="40"/>
      <c r="H299" s="40"/>
      <c r="I299" s="211"/>
      <c r="J299" s="40"/>
      <c r="K299" s="40"/>
      <c r="L299" s="44"/>
      <c r="M299" s="212"/>
      <c r="N299" s="213"/>
      <c r="O299" s="84"/>
      <c r="P299" s="84"/>
      <c r="Q299" s="84"/>
      <c r="R299" s="84"/>
      <c r="S299" s="84"/>
      <c r="T299" s="85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146</v>
      </c>
      <c r="AU299" s="17" t="s">
        <v>84</v>
      </c>
    </row>
    <row r="300" s="13" customFormat="1">
      <c r="A300" s="13"/>
      <c r="B300" s="229"/>
      <c r="C300" s="230"/>
      <c r="D300" s="209" t="s">
        <v>681</v>
      </c>
      <c r="E300" s="231" t="s">
        <v>19</v>
      </c>
      <c r="F300" s="232" t="s">
        <v>914</v>
      </c>
      <c r="G300" s="230"/>
      <c r="H300" s="233">
        <v>29.856000000000002</v>
      </c>
      <c r="I300" s="234"/>
      <c r="J300" s="230"/>
      <c r="K300" s="230"/>
      <c r="L300" s="235"/>
      <c r="M300" s="236"/>
      <c r="N300" s="237"/>
      <c r="O300" s="237"/>
      <c r="P300" s="237"/>
      <c r="Q300" s="237"/>
      <c r="R300" s="237"/>
      <c r="S300" s="237"/>
      <c r="T300" s="238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9" t="s">
        <v>681</v>
      </c>
      <c r="AU300" s="239" t="s">
        <v>84</v>
      </c>
      <c r="AV300" s="13" t="s">
        <v>84</v>
      </c>
      <c r="AW300" s="13" t="s">
        <v>35</v>
      </c>
      <c r="AX300" s="13" t="s">
        <v>82</v>
      </c>
      <c r="AY300" s="239" t="s">
        <v>139</v>
      </c>
    </row>
    <row r="301" s="13" customFormat="1">
      <c r="A301" s="13"/>
      <c r="B301" s="229"/>
      <c r="C301" s="230"/>
      <c r="D301" s="209" t="s">
        <v>681</v>
      </c>
      <c r="E301" s="230"/>
      <c r="F301" s="232" t="s">
        <v>920</v>
      </c>
      <c r="G301" s="230"/>
      <c r="H301" s="233">
        <v>30.751999999999999</v>
      </c>
      <c r="I301" s="234"/>
      <c r="J301" s="230"/>
      <c r="K301" s="230"/>
      <c r="L301" s="235"/>
      <c r="M301" s="236"/>
      <c r="N301" s="237"/>
      <c r="O301" s="237"/>
      <c r="P301" s="237"/>
      <c r="Q301" s="237"/>
      <c r="R301" s="237"/>
      <c r="S301" s="237"/>
      <c r="T301" s="238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9" t="s">
        <v>681</v>
      </c>
      <c r="AU301" s="239" t="s">
        <v>84</v>
      </c>
      <c r="AV301" s="13" t="s">
        <v>84</v>
      </c>
      <c r="AW301" s="13" t="s">
        <v>4</v>
      </c>
      <c r="AX301" s="13" t="s">
        <v>82</v>
      </c>
      <c r="AY301" s="239" t="s">
        <v>139</v>
      </c>
    </row>
    <row r="302" s="11" customFormat="1" ht="22.8" customHeight="1">
      <c r="A302" s="11"/>
      <c r="B302" s="182"/>
      <c r="C302" s="183"/>
      <c r="D302" s="184" t="s">
        <v>73</v>
      </c>
      <c r="E302" s="225" t="s">
        <v>156</v>
      </c>
      <c r="F302" s="225" t="s">
        <v>921</v>
      </c>
      <c r="G302" s="183"/>
      <c r="H302" s="183"/>
      <c r="I302" s="186"/>
      <c r="J302" s="226">
        <f>BK302</f>
        <v>0</v>
      </c>
      <c r="K302" s="183"/>
      <c r="L302" s="188"/>
      <c r="M302" s="189"/>
      <c r="N302" s="190"/>
      <c r="O302" s="190"/>
      <c r="P302" s="191">
        <f>SUM(P303:P340)</f>
        <v>0</v>
      </c>
      <c r="Q302" s="190"/>
      <c r="R302" s="191">
        <f>SUM(R303:R340)</f>
        <v>16.064320000000002</v>
      </c>
      <c r="S302" s="190"/>
      <c r="T302" s="192">
        <f>SUM(T303:T340)</f>
        <v>0</v>
      </c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R302" s="193" t="s">
        <v>82</v>
      </c>
      <c r="AT302" s="194" t="s">
        <v>73</v>
      </c>
      <c r="AU302" s="194" t="s">
        <v>82</v>
      </c>
      <c r="AY302" s="193" t="s">
        <v>139</v>
      </c>
      <c r="BK302" s="195">
        <f>SUM(BK303:BK340)</f>
        <v>0</v>
      </c>
    </row>
    <row r="303" s="2" customFormat="1" ht="16.5" customHeight="1">
      <c r="A303" s="38"/>
      <c r="B303" s="39"/>
      <c r="C303" s="196" t="s">
        <v>221</v>
      </c>
      <c r="D303" s="196" t="s">
        <v>140</v>
      </c>
      <c r="E303" s="197" t="s">
        <v>922</v>
      </c>
      <c r="F303" s="198" t="s">
        <v>923</v>
      </c>
      <c r="G303" s="199" t="s">
        <v>255</v>
      </c>
      <c r="H303" s="200">
        <v>14</v>
      </c>
      <c r="I303" s="201"/>
      <c r="J303" s="202">
        <f>ROUND(I303*H303,2)</f>
        <v>0</v>
      </c>
      <c r="K303" s="198" t="s">
        <v>661</v>
      </c>
      <c r="L303" s="44"/>
      <c r="M303" s="203" t="s">
        <v>19</v>
      </c>
      <c r="N303" s="204" t="s">
        <v>45</v>
      </c>
      <c r="O303" s="84"/>
      <c r="P303" s="205">
        <f>O303*H303</f>
        <v>0</v>
      </c>
      <c r="Q303" s="205">
        <v>0.12422</v>
      </c>
      <c r="R303" s="205">
        <f>Q303*H303</f>
        <v>1.73908</v>
      </c>
      <c r="S303" s="205">
        <v>0</v>
      </c>
      <c r="T303" s="206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07" t="s">
        <v>145</v>
      </c>
      <c r="AT303" s="207" t="s">
        <v>140</v>
      </c>
      <c r="AU303" s="207" t="s">
        <v>84</v>
      </c>
      <c r="AY303" s="17" t="s">
        <v>139</v>
      </c>
      <c r="BE303" s="208">
        <f>IF(N303="základní",J303,0)</f>
        <v>0</v>
      </c>
      <c r="BF303" s="208">
        <f>IF(N303="snížená",J303,0)</f>
        <v>0</v>
      </c>
      <c r="BG303" s="208">
        <f>IF(N303="zákl. přenesená",J303,0)</f>
        <v>0</v>
      </c>
      <c r="BH303" s="208">
        <f>IF(N303="sníž. přenesená",J303,0)</f>
        <v>0</v>
      </c>
      <c r="BI303" s="208">
        <f>IF(N303="nulová",J303,0)</f>
        <v>0</v>
      </c>
      <c r="BJ303" s="17" t="s">
        <v>82</v>
      </c>
      <c r="BK303" s="208">
        <f>ROUND(I303*H303,2)</f>
        <v>0</v>
      </c>
      <c r="BL303" s="17" t="s">
        <v>145</v>
      </c>
      <c r="BM303" s="207" t="s">
        <v>924</v>
      </c>
    </row>
    <row r="304" s="2" customFormat="1">
      <c r="A304" s="38"/>
      <c r="B304" s="39"/>
      <c r="C304" s="40"/>
      <c r="D304" s="209" t="s">
        <v>146</v>
      </c>
      <c r="E304" s="40"/>
      <c r="F304" s="210" t="s">
        <v>925</v>
      </c>
      <c r="G304" s="40"/>
      <c r="H304" s="40"/>
      <c r="I304" s="211"/>
      <c r="J304" s="40"/>
      <c r="K304" s="40"/>
      <c r="L304" s="44"/>
      <c r="M304" s="212"/>
      <c r="N304" s="213"/>
      <c r="O304" s="84"/>
      <c r="P304" s="84"/>
      <c r="Q304" s="84"/>
      <c r="R304" s="84"/>
      <c r="S304" s="84"/>
      <c r="T304" s="85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146</v>
      </c>
      <c r="AU304" s="17" t="s">
        <v>84</v>
      </c>
    </row>
    <row r="305" s="2" customFormat="1">
      <c r="A305" s="38"/>
      <c r="B305" s="39"/>
      <c r="C305" s="40"/>
      <c r="D305" s="227" t="s">
        <v>664</v>
      </c>
      <c r="E305" s="40"/>
      <c r="F305" s="228" t="s">
        <v>926</v>
      </c>
      <c r="G305" s="40"/>
      <c r="H305" s="40"/>
      <c r="I305" s="211"/>
      <c r="J305" s="40"/>
      <c r="K305" s="40"/>
      <c r="L305" s="44"/>
      <c r="M305" s="212"/>
      <c r="N305" s="213"/>
      <c r="O305" s="84"/>
      <c r="P305" s="84"/>
      <c r="Q305" s="84"/>
      <c r="R305" s="84"/>
      <c r="S305" s="84"/>
      <c r="T305" s="85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664</v>
      </c>
      <c r="AU305" s="17" t="s">
        <v>84</v>
      </c>
    </row>
    <row r="306" s="2" customFormat="1" ht="16.5" customHeight="1">
      <c r="A306" s="38"/>
      <c r="B306" s="39"/>
      <c r="C306" s="240" t="s">
        <v>257</v>
      </c>
      <c r="D306" s="240" t="s">
        <v>758</v>
      </c>
      <c r="E306" s="241" t="s">
        <v>927</v>
      </c>
      <c r="F306" s="242" t="s">
        <v>928</v>
      </c>
      <c r="G306" s="243" t="s">
        <v>255</v>
      </c>
      <c r="H306" s="244">
        <v>14</v>
      </c>
      <c r="I306" s="245"/>
      <c r="J306" s="246">
        <f>ROUND(I306*H306,2)</f>
        <v>0</v>
      </c>
      <c r="K306" s="242" t="s">
        <v>661</v>
      </c>
      <c r="L306" s="247"/>
      <c r="M306" s="248" t="s">
        <v>19</v>
      </c>
      <c r="N306" s="249" t="s">
        <v>45</v>
      </c>
      <c r="O306" s="84"/>
      <c r="P306" s="205">
        <f>O306*H306</f>
        <v>0</v>
      </c>
      <c r="Q306" s="205">
        <v>0.067000000000000004</v>
      </c>
      <c r="R306" s="205">
        <f>Q306*H306</f>
        <v>0.93800000000000006</v>
      </c>
      <c r="S306" s="205">
        <v>0</v>
      </c>
      <c r="T306" s="206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07" t="s">
        <v>156</v>
      </c>
      <c r="AT306" s="207" t="s">
        <v>758</v>
      </c>
      <c r="AU306" s="207" t="s">
        <v>84</v>
      </c>
      <c r="AY306" s="17" t="s">
        <v>139</v>
      </c>
      <c r="BE306" s="208">
        <f>IF(N306="základní",J306,0)</f>
        <v>0</v>
      </c>
      <c r="BF306" s="208">
        <f>IF(N306="snížená",J306,0)</f>
        <v>0</v>
      </c>
      <c r="BG306" s="208">
        <f>IF(N306="zákl. přenesená",J306,0)</f>
        <v>0</v>
      </c>
      <c r="BH306" s="208">
        <f>IF(N306="sníž. přenesená",J306,0)</f>
        <v>0</v>
      </c>
      <c r="BI306" s="208">
        <f>IF(N306="nulová",J306,0)</f>
        <v>0</v>
      </c>
      <c r="BJ306" s="17" t="s">
        <v>82</v>
      </c>
      <c r="BK306" s="208">
        <f>ROUND(I306*H306,2)</f>
        <v>0</v>
      </c>
      <c r="BL306" s="17" t="s">
        <v>145</v>
      </c>
      <c r="BM306" s="207" t="s">
        <v>929</v>
      </c>
    </row>
    <row r="307" s="2" customFormat="1">
      <c r="A307" s="38"/>
      <c r="B307" s="39"/>
      <c r="C307" s="40"/>
      <c r="D307" s="209" t="s">
        <v>146</v>
      </c>
      <c r="E307" s="40"/>
      <c r="F307" s="210" t="s">
        <v>928</v>
      </c>
      <c r="G307" s="40"/>
      <c r="H307" s="40"/>
      <c r="I307" s="211"/>
      <c r="J307" s="40"/>
      <c r="K307" s="40"/>
      <c r="L307" s="44"/>
      <c r="M307" s="212"/>
      <c r="N307" s="213"/>
      <c r="O307" s="84"/>
      <c r="P307" s="84"/>
      <c r="Q307" s="84"/>
      <c r="R307" s="84"/>
      <c r="S307" s="84"/>
      <c r="T307" s="85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146</v>
      </c>
      <c r="AU307" s="17" t="s">
        <v>84</v>
      </c>
    </row>
    <row r="308" s="2" customFormat="1" ht="16.5" customHeight="1">
      <c r="A308" s="38"/>
      <c r="B308" s="39"/>
      <c r="C308" s="196" t="s">
        <v>226</v>
      </c>
      <c r="D308" s="196" t="s">
        <v>140</v>
      </c>
      <c r="E308" s="197" t="s">
        <v>930</v>
      </c>
      <c r="F308" s="198" t="s">
        <v>931</v>
      </c>
      <c r="G308" s="199" t="s">
        <v>255</v>
      </c>
      <c r="H308" s="200">
        <v>14</v>
      </c>
      <c r="I308" s="201"/>
      <c r="J308" s="202">
        <f>ROUND(I308*H308,2)</f>
        <v>0</v>
      </c>
      <c r="K308" s="198" t="s">
        <v>661</v>
      </c>
      <c r="L308" s="44"/>
      <c r="M308" s="203" t="s">
        <v>19</v>
      </c>
      <c r="N308" s="204" t="s">
        <v>45</v>
      </c>
      <c r="O308" s="84"/>
      <c r="P308" s="205">
        <f>O308*H308</f>
        <v>0</v>
      </c>
      <c r="Q308" s="205">
        <v>0.02972</v>
      </c>
      <c r="R308" s="205">
        <f>Q308*H308</f>
        <v>0.41608000000000001</v>
      </c>
      <c r="S308" s="205">
        <v>0</v>
      </c>
      <c r="T308" s="206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07" t="s">
        <v>145</v>
      </c>
      <c r="AT308" s="207" t="s">
        <v>140</v>
      </c>
      <c r="AU308" s="207" t="s">
        <v>84</v>
      </c>
      <c r="AY308" s="17" t="s">
        <v>139</v>
      </c>
      <c r="BE308" s="208">
        <f>IF(N308="základní",J308,0)</f>
        <v>0</v>
      </c>
      <c r="BF308" s="208">
        <f>IF(N308="snížená",J308,0)</f>
        <v>0</v>
      </c>
      <c r="BG308" s="208">
        <f>IF(N308="zákl. přenesená",J308,0)</f>
        <v>0</v>
      </c>
      <c r="BH308" s="208">
        <f>IF(N308="sníž. přenesená",J308,0)</f>
        <v>0</v>
      </c>
      <c r="BI308" s="208">
        <f>IF(N308="nulová",J308,0)</f>
        <v>0</v>
      </c>
      <c r="BJ308" s="17" t="s">
        <v>82</v>
      </c>
      <c r="BK308" s="208">
        <f>ROUND(I308*H308,2)</f>
        <v>0</v>
      </c>
      <c r="BL308" s="17" t="s">
        <v>145</v>
      </c>
      <c r="BM308" s="207" t="s">
        <v>932</v>
      </c>
    </row>
    <row r="309" s="2" customFormat="1">
      <c r="A309" s="38"/>
      <c r="B309" s="39"/>
      <c r="C309" s="40"/>
      <c r="D309" s="209" t="s">
        <v>146</v>
      </c>
      <c r="E309" s="40"/>
      <c r="F309" s="210" t="s">
        <v>933</v>
      </c>
      <c r="G309" s="40"/>
      <c r="H309" s="40"/>
      <c r="I309" s="211"/>
      <c r="J309" s="40"/>
      <c r="K309" s="40"/>
      <c r="L309" s="44"/>
      <c r="M309" s="212"/>
      <c r="N309" s="213"/>
      <c r="O309" s="84"/>
      <c r="P309" s="84"/>
      <c r="Q309" s="84"/>
      <c r="R309" s="84"/>
      <c r="S309" s="84"/>
      <c r="T309" s="85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146</v>
      </c>
      <c r="AU309" s="17" t="s">
        <v>84</v>
      </c>
    </row>
    <row r="310" s="2" customFormat="1">
      <c r="A310" s="38"/>
      <c r="B310" s="39"/>
      <c r="C310" s="40"/>
      <c r="D310" s="227" t="s">
        <v>664</v>
      </c>
      <c r="E310" s="40"/>
      <c r="F310" s="228" t="s">
        <v>934</v>
      </c>
      <c r="G310" s="40"/>
      <c r="H310" s="40"/>
      <c r="I310" s="211"/>
      <c r="J310" s="40"/>
      <c r="K310" s="40"/>
      <c r="L310" s="44"/>
      <c r="M310" s="212"/>
      <c r="N310" s="213"/>
      <c r="O310" s="84"/>
      <c r="P310" s="84"/>
      <c r="Q310" s="84"/>
      <c r="R310" s="84"/>
      <c r="S310" s="84"/>
      <c r="T310" s="85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664</v>
      </c>
      <c r="AU310" s="17" t="s">
        <v>84</v>
      </c>
    </row>
    <row r="311" s="2" customFormat="1" ht="16.5" customHeight="1">
      <c r="A311" s="38"/>
      <c r="B311" s="39"/>
      <c r="C311" s="240" t="s">
        <v>326</v>
      </c>
      <c r="D311" s="240" t="s">
        <v>758</v>
      </c>
      <c r="E311" s="241" t="s">
        <v>935</v>
      </c>
      <c r="F311" s="242" t="s">
        <v>936</v>
      </c>
      <c r="G311" s="243" t="s">
        <v>255</v>
      </c>
      <c r="H311" s="244">
        <v>14</v>
      </c>
      <c r="I311" s="245"/>
      <c r="J311" s="246">
        <f>ROUND(I311*H311,2)</f>
        <v>0</v>
      </c>
      <c r="K311" s="242" t="s">
        <v>661</v>
      </c>
      <c r="L311" s="247"/>
      <c r="M311" s="248" t="s">
        <v>19</v>
      </c>
      <c r="N311" s="249" t="s">
        <v>45</v>
      </c>
      <c r="O311" s="84"/>
      <c r="P311" s="205">
        <f>O311*H311</f>
        <v>0</v>
      </c>
      <c r="Q311" s="205">
        <v>0.112</v>
      </c>
      <c r="R311" s="205">
        <f>Q311*H311</f>
        <v>1.5680000000000001</v>
      </c>
      <c r="S311" s="205">
        <v>0</v>
      </c>
      <c r="T311" s="206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07" t="s">
        <v>156</v>
      </c>
      <c r="AT311" s="207" t="s">
        <v>758</v>
      </c>
      <c r="AU311" s="207" t="s">
        <v>84</v>
      </c>
      <c r="AY311" s="17" t="s">
        <v>139</v>
      </c>
      <c r="BE311" s="208">
        <f>IF(N311="základní",J311,0)</f>
        <v>0</v>
      </c>
      <c r="BF311" s="208">
        <f>IF(N311="snížená",J311,0)</f>
        <v>0</v>
      </c>
      <c r="BG311" s="208">
        <f>IF(N311="zákl. přenesená",J311,0)</f>
        <v>0</v>
      </c>
      <c r="BH311" s="208">
        <f>IF(N311="sníž. přenesená",J311,0)</f>
        <v>0</v>
      </c>
      <c r="BI311" s="208">
        <f>IF(N311="nulová",J311,0)</f>
        <v>0</v>
      </c>
      <c r="BJ311" s="17" t="s">
        <v>82</v>
      </c>
      <c r="BK311" s="208">
        <f>ROUND(I311*H311,2)</f>
        <v>0</v>
      </c>
      <c r="BL311" s="17" t="s">
        <v>145</v>
      </c>
      <c r="BM311" s="207" t="s">
        <v>937</v>
      </c>
    </row>
    <row r="312" s="2" customFormat="1">
      <c r="A312" s="38"/>
      <c r="B312" s="39"/>
      <c r="C312" s="40"/>
      <c r="D312" s="209" t="s">
        <v>146</v>
      </c>
      <c r="E312" s="40"/>
      <c r="F312" s="210" t="s">
        <v>936</v>
      </c>
      <c r="G312" s="40"/>
      <c r="H312" s="40"/>
      <c r="I312" s="211"/>
      <c r="J312" s="40"/>
      <c r="K312" s="40"/>
      <c r="L312" s="44"/>
      <c r="M312" s="212"/>
      <c r="N312" s="213"/>
      <c r="O312" s="84"/>
      <c r="P312" s="84"/>
      <c r="Q312" s="84"/>
      <c r="R312" s="84"/>
      <c r="S312" s="84"/>
      <c r="T312" s="85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146</v>
      </c>
      <c r="AU312" s="17" t="s">
        <v>84</v>
      </c>
    </row>
    <row r="313" s="2" customFormat="1" ht="16.5" customHeight="1">
      <c r="A313" s="38"/>
      <c r="B313" s="39"/>
      <c r="C313" s="240" t="s">
        <v>229</v>
      </c>
      <c r="D313" s="240" t="s">
        <v>758</v>
      </c>
      <c r="E313" s="241" t="s">
        <v>938</v>
      </c>
      <c r="F313" s="242" t="s">
        <v>939</v>
      </c>
      <c r="G313" s="243" t="s">
        <v>255</v>
      </c>
      <c r="H313" s="244">
        <v>14</v>
      </c>
      <c r="I313" s="245"/>
      <c r="J313" s="246">
        <f>ROUND(I313*H313,2)</f>
        <v>0</v>
      </c>
      <c r="K313" s="242" t="s">
        <v>661</v>
      </c>
      <c r="L313" s="247"/>
      <c r="M313" s="248" t="s">
        <v>19</v>
      </c>
      <c r="N313" s="249" t="s">
        <v>45</v>
      </c>
      <c r="O313" s="84"/>
      <c r="P313" s="205">
        <f>O313*H313</f>
        <v>0</v>
      </c>
      <c r="Q313" s="205">
        <v>0.027</v>
      </c>
      <c r="R313" s="205">
        <f>Q313*H313</f>
        <v>0.378</v>
      </c>
      <c r="S313" s="205">
        <v>0</v>
      </c>
      <c r="T313" s="206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07" t="s">
        <v>156</v>
      </c>
      <c r="AT313" s="207" t="s">
        <v>758</v>
      </c>
      <c r="AU313" s="207" t="s">
        <v>84</v>
      </c>
      <c r="AY313" s="17" t="s">
        <v>139</v>
      </c>
      <c r="BE313" s="208">
        <f>IF(N313="základní",J313,0)</f>
        <v>0</v>
      </c>
      <c r="BF313" s="208">
        <f>IF(N313="snížená",J313,0)</f>
        <v>0</v>
      </c>
      <c r="BG313" s="208">
        <f>IF(N313="zákl. přenesená",J313,0)</f>
        <v>0</v>
      </c>
      <c r="BH313" s="208">
        <f>IF(N313="sníž. přenesená",J313,0)</f>
        <v>0</v>
      </c>
      <c r="BI313" s="208">
        <f>IF(N313="nulová",J313,0)</f>
        <v>0</v>
      </c>
      <c r="BJ313" s="17" t="s">
        <v>82</v>
      </c>
      <c r="BK313" s="208">
        <f>ROUND(I313*H313,2)</f>
        <v>0</v>
      </c>
      <c r="BL313" s="17" t="s">
        <v>145</v>
      </c>
      <c r="BM313" s="207" t="s">
        <v>940</v>
      </c>
    </row>
    <row r="314" s="2" customFormat="1">
      <c r="A314" s="38"/>
      <c r="B314" s="39"/>
      <c r="C314" s="40"/>
      <c r="D314" s="209" t="s">
        <v>146</v>
      </c>
      <c r="E314" s="40"/>
      <c r="F314" s="210" t="s">
        <v>939</v>
      </c>
      <c r="G314" s="40"/>
      <c r="H314" s="40"/>
      <c r="I314" s="211"/>
      <c r="J314" s="40"/>
      <c r="K314" s="40"/>
      <c r="L314" s="44"/>
      <c r="M314" s="212"/>
      <c r="N314" s="213"/>
      <c r="O314" s="84"/>
      <c r="P314" s="84"/>
      <c r="Q314" s="84"/>
      <c r="R314" s="84"/>
      <c r="S314" s="84"/>
      <c r="T314" s="85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146</v>
      </c>
      <c r="AU314" s="17" t="s">
        <v>84</v>
      </c>
    </row>
    <row r="315" s="2" customFormat="1" ht="16.5" customHeight="1">
      <c r="A315" s="38"/>
      <c r="B315" s="39"/>
      <c r="C315" s="196" t="s">
        <v>333</v>
      </c>
      <c r="D315" s="196" t="s">
        <v>140</v>
      </c>
      <c r="E315" s="197" t="s">
        <v>941</v>
      </c>
      <c r="F315" s="198" t="s">
        <v>942</v>
      </c>
      <c r="G315" s="199" t="s">
        <v>255</v>
      </c>
      <c r="H315" s="200">
        <v>14</v>
      </c>
      <c r="I315" s="201"/>
      <c r="J315" s="202">
        <f>ROUND(I315*H315,2)</f>
        <v>0</v>
      </c>
      <c r="K315" s="198" t="s">
        <v>661</v>
      </c>
      <c r="L315" s="44"/>
      <c r="M315" s="203" t="s">
        <v>19</v>
      </c>
      <c r="N315" s="204" t="s">
        <v>45</v>
      </c>
      <c r="O315" s="84"/>
      <c r="P315" s="205">
        <f>O315*H315</f>
        <v>0</v>
      </c>
      <c r="Q315" s="205">
        <v>0.02972</v>
      </c>
      <c r="R315" s="205">
        <f>Q315*H315</f>
        <v>0.41608000000000001</v>
      </c>
      <c r="S315" s="205">
        <v>0</v>
      </c>
      <c r="T315" s="206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07" t="s">
        <v>145</v>
      </c>
      <c r="AT315" s="207" t="s">
        <v>140</v>
      </c>
      <c r="AU315" s="207" t="s">
        <v>84</v>
      </c>
      <c r="AY315" s="17" t="s">
        <v>139</v>
      </c>
      <c r="BE315" s="208">
        <f>IF(N315="základní",J315,0)</f>
        <v>0</v>
      </c>
      <c r="BF315" s="208">
        <f>IF(N315="snížená",J315,0)</f>
        <v>0</v>
      </c>
      <c r="BG315" s="208">
        <f>IF(N315="zákl. přenesená",J315,0)</f>
        <v>0</v>
      </c>
      <c r="BH315" s="208">
        <f>IF(N315="sníž. přenesená",J315,0)</f>
        <v>0</v>
      </c>
      <c r="BI315" s="208">
        <f>IF(N315="nulová",J315,0)</f>
        <v>0</v>
      </c>
      <c r="BJ315" s="17" t="s">
        <v>82</v>
      </c>
      <c r="BK315" s="208">
        <f>ROUND(I315*H315,2)</f>
        <v>0</v>
      </c>
      <c r="BL315" s="17" t="s">
        <v>145</v>
      </c>
      <c r="BM315" s="207" t="s">
        <v>943</v>
      </c>
    </row>
    <row r="316" s="2" customFormat="1">
      <c r="A316" s="38"/>
      <c r="B316" s="39"/>
      <c r="C316" s="40"/>
      <c r="D316" s="209" t="s">
        <v>146</v>
      </c>
      <c r="E316" s="40"/>
      <c r="F316" s="210" t="s">
        <v>944</v>
      </c>
      <c r="G316" s="40"/>
      <c r="H316" s="40"/>
      <c r="I316" s="211"/>
      <c r="J316" s="40"/>
      <c r="K316" s="40"/>
      <c r="L316" s="44"/>
      <c r="M316" s="212"/>
      <c r="N316" s="213"/>
      <c r="O316" s="84"/>
      <c r="P316" s="84"/>
      <c r="Q316" s="84"/>
      <c r="R316" s="84"/>
      <c r="S316" s="84"/>
      <c r="T316" s="85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146</v>
      </c>
      <c r="AU316" s="17" t="s">
        <v>84</v>
      </c>
    </row>
    <row r="317" s="2" customFormat="1">
      <c r="A317" s="38"/>
      <c r="B317" s="39"/>
      <c r="C317" s="40"/>
      <c r="D317" s="227" t="s">
        <v>664</v>
      </c>
      <c r="E317" s="40"/>
      <c r="F317" s="228" t="s">
        <v>945</v>
      </c>
      <c r="G317" s="40"/>
      <c r="H317" s="40"/>
      <c r="I317" s="211"/>
      <c r="J317" s="40"/>
      <c r="K317" s="40"/>
      <c r="L317" s="44"/>
      <c r="M317" s="212"/>
      <c r="N317" s="213"/>
      <c r="O317" s="84"/>
      <c r="P317" s="84"/>
      <c r="Q317" s="84"/>
      <c r="R317" s="84"/>
      <c r="S317" s="84"/>
      <c r="T317" s="85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664</v>
      </c>
      <c r="AU317" s="17" t="s">
        <v>84</v>
      </c>
    </row>
    <row r="318" s="2" customFormat="1" ht="16.5" customHeight="1">
      <c r="A318" s="38"/>
      <c r="B318" s="39"/>
      <c r="C318" s="240" t="s">
        <v>233</v>
      </c>
      <c r="D318" s="240" t="s">
        <v>758</v>
      </c>
      <c r="E318" s="241" t="s">
        <v>946</v>
      </c>
      <c r="F318" s="242" t="s">
        <v>947</v>
      </c>
      <c r="G318" s="243" t="s">
        <v>255</v>
      </c>
      <c r="H318" s="244">
        <v>14</v>
      </c>
      <c r="I318" s="245"/>
      <c r="J318" s="246">
        <f>ROUND(I318*H318,2)</f>
        <v>0</v>
      </c>
      <c r="K318" s="242" t="s">
        <v>661</v>
      </c>
      <c r="L318" s="247"/>
      <c r="M318" s="248" t="s">
        <v>19</v>
      </c>
      <c r="N318" s="249" t="s">
        <v>45</v>
      </c>
      <c r="O318" s="84"/>
      <c r="P318" s="205">
        <f>O318*H318</f>
        <v>0</v>
      </c>
      <c r="Q318" s="205">
        <v>0.053999999999999999</v>
      </c>
      <c r="R318" s="205">
        <f>Q318*H318</f>
        <v>0.75600000000000001</v>
      </c>
      <c r="S318" s="205">
        <v>0</v>
      </c>
      <c r="T318" s="206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07" t="s">
        <v>156</v>
      </c>
      <c r="AT318" s="207" t="s">
        <v>758</v>
      </c>
      <c r="AU318" s="207" t="s">
        <v>84</v>
      </c>
      <c r="AY318" s="17" t="s">
        <v>139</v>
      </c>
      <c r="BE318" s="208">
        <f>IF(N318="základní",J318,0)</f>
        <v>0</v>
      </c>
      <c r="BF318" s="208">
        <f>IF(N318="snížená",J318,0)</f>
        <v>0</v>
      </c>
      <c r="BG318" s="208">
        <f>IF(N318="zákl. přenesená",J318,0)</f>
        <v>0</v>
      </c>
      <c r="BH318" s="208">
        <f>IF(N318="sníž. přenesená",J318,0)</f>
        <v>0</v>
      </c>
      <c r="BI318" s="208">
        <f>IF(N318="nulová",J318,0)</f>
        <v>0</v>
      </c>
      <c r="BJ318" s="17" t="s">
        <v>82</v>
      </c>
      <c r="BK318" s="208">
        <f>ROUND(I318*H318,2)</f>
        <v>0</v>
      </c>
      <c r="BL318" s="17" t="s">
        <v>145</v>
      </c>
      <c r="BM318" s="207" t="s">
        <v>948</v>
      </c>
    </row>
    <row r="319" s="2" customFormat="1">
      <c r="A319" s="38"/>
      <c r="B319" s="39"/>
      <c r="C319" s="40"/>
      <c r="D319" s="209" t="s">
        <v>146</v>
      </c>
      <c r="E319" s="40"/>
      <c r="F319" s="210" t="s">
        <v>947</v>
      </c>
      <c r="G319" s="40"/>
      <c r="H319" s="40"/>
      <c r="I319" s="211"/>
      <c r="J319" s="40"/>
      <c r="K319" s="40"/>
      <c r="L319" s="44"/>
      <c r="M319" s="212"/>
      <c r="N319" s="213"/>
      <c r="O319" s="84"/>
      <c r="P319" s="84"/>
      <c r="Q319" s="84"/>
      <c r="R319" s="84"/>
      <c r="S319" s="84"/>
      <c r="T319" s="85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146</v>
      </c>
      <c r="AU319" s="17" t="s">
        <v>84</v>
      </c>
    </row>
    <row r="320" s="2" customFormat="1" ht="16.5" customHeight="1">
      <c r="A320" s="38"/>
      <c r="B320" s="39"/>
      <c r="C320" s="196" t="s">
        <v>340</v>
      </c>
      <c r="D320" s="196" t="s">
        <v>140</v>
      </c>
      <c r="E320" s="197" t="s">
        <v>949</v>
      </c>
      <c r="F320" s="198" t="s">
        <v>950</v>
      </c>
      <c r="G320" s="199" t="s">
        <v>255</v>
      </c>
      <c r="H320" s="200">
        <v>14</v>
      </c>
      <c r="I320" s="201"/>
      <c r="J320" s="202">
        <f>ROUND(I320*H320,2)</f>
        <v>0</v>
      </c>
      <c r="K320" s="198" t="s">
        <v>661</v>
      </c>
      <c r="L320" s="44"/>
      <c r="M320" s="203" t="s">
        <v>19</v>
      </c>
      <c r="N320" s="204" t="s">
        <v>45</v>
      </c>
      <c r="O320" s="84"/>
      <c r="P320" s="205">
        <f>O320*H320</f>
        <v>0</v>
      </c>
      <c r="Q320" s="205">
        <v>0.02972</v>
      </c>
      <c r="R320" s="205">
        <f>Q320*H320</f>
        <v>0.41608000000000001</v>
      </c>
      <c r="S320" s="205">
        <v>0</v>
      </c>
      <c r="T320" s="206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07" t="s">
        <v>145</v>
      </c>
      <c r="AT320" s="207" t="s">
        <v>140</v>
      </c>
      <c r="AU320" s="207" t="s">
        <v>84</v>
      </c>
      <c r="AY320" s="17" t="s">
        <v>139</v>
      </c>
      <c r="BE320" s="208">
        <f>IF(N320="základní",J320,0)</f>
        <v>0</v>
      </c>
      <c r="BF320" s="208">
        <f>IF(N320="snížená",J320,0)</f>
        <v>0</v>
      </c>
      <c r="BG320" s="208">
        <f>IF(N320="zákl. přenesená",J320,0)</f>
        <v>0</v>
      </c>
      <c r="BH320" s="208">
        <f>IF(N320="sníž. přenesená",J320,0)</f>
        <v>0</v>
      </c>
      <c r="BI320" s="208">
        <f>IF(N320="nulová",J320,0)</f>
        <v>0</v>
      </c>
      <c r="BJ320" s="17" t="s">
        <v>82</v>
      </c>
      <c r="BK320" s="208">
        <f>ROUND(I320*H320,2)</f>
        <v>0</v>
      </c>
      <c r="BL320" s="17" t="s">
        <v>145</v>
      </c>
      <c r="BM320" s="207" t="s">
        <v>951</v>
      </c>
    </row>
    <row r="321" s="2" customFormat="1">
      <c r="A321" s="38"/>
      <c r="B321" s="39"/>
      <c r="C321" s="40"/>
      <c r="D321" s="209" t="s">
        <v>146</v>
      </c>
      <c r="E321" s="40"/>
      <c r="F321" s="210" t="s">
        <v>952</v>
      </c>
      <c r="G321" s="40"/>
      <c r="H321" s="40"/>
      <c r="I321" s="211"/>
      <c r="J321" s="40"/>
      <c r="K321" s="40"/>
      <c r="L321" s="44"/>
      <c r="M321" s="212"/>
      <c r="N321" s="213"/>
      <c r="O321" s="84"/>
      <c r="P321" s="84"/>
      <c r="Q321" s="84"/>
      <c r="R321" s="84"/>
      <c r="S321" s="84"/>
      <c r="T321" s="85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146</v>
      </c>
      <c r="AU321" s="17" t="s">
        <v>84</v>
      </c>
    </row>
    <row r="322" s="2" customFormat="1">
      <c r="A322" s="38"/>
      <c r="B322" s="39"/>
      <c r="C322" s="40"/>
      <c r="D322" s="227" t="s">
        <v>664</v>
      </c>
      <c r="E322" s="40"/>
      <c r="F322" s="228" t="s">
        <v>953</v>
      </c>
      <c r="G322" s="40"/>
      <c r="H322" s="40"/>
      <c r="I322" s="211"/>
      <c r="J322" s="40"/>
      <c r="K322" s="40"/>
      <c r="L322" s="44"/>
      <c r="M322" s="212"/>
      <c r="N322" s="213"/>
      <c r="O322" s="84"/>
      <c r="P322" s="84"/>
      <c r="Q322" s="84"/>
      <c r="R322" s="84"/>
      <c r="S322" s="84"/>
      <c r="T322" s="85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7" t="s">
        <v>664</v>
      </c>
      <c r="AU322" s="17" t="s">
        <v>84</v>
      </c>
    </row>
    <row r="323" s="2" customFormat="1" ht="16.5" customHeight="1">
      <c r="A323" s="38"/>
      <c r="B323" s="39"/>
      <c r="C323" s="240" t="s">
        <v>236</v>
      </c>
      <c r="D323" s="240" t="s">
        <v>758</v>
      </c>
      <c r="E323" s="241" t="s">
        <v>954</v>
      </c>
      <c r="F323" s="242" t="s">
        <v>955</v>
      </c>
      <c r="G323" s="243" t="s">
        <v>255</v>
      </c>
      <c r="H323" s="244">
        <v>14</v>
      </c>
      <c r="I323" s="245"/>
      <c r="J323" s="246">
        <f>ROUND(I323*H323,2)</f>
        <v>0</v>
      </c>
      <c r="K323" s="242" t="s">
        <v>661</v>
      </c>
      <c r="L323" s="247"/>
      <c r="M323" s="248" t="s">
        <v>19</v>
      </c>
      <c r="N323" s="249" t="s">
        <v>45</v>
      </c>
      <c r="O323" s="84"/>
      <c r="P323" s="205">
        <f>O323*H323</f>
        <v>0</v>
      </c>
      <c r="Q323" s="205">
        <v>0.089999999999999997</v>
      </c>
      <c r="R323" s="205">
        <f>Q323*H323</f>
        <v>1.26</v>
      </c>
      <c r="S323" s="205">
        <v>0</v>
      </c>
      <c r="T323" s="206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07" t="s">
        <v>156</v>
      </c>
      <c r="AT323" s="207" t="s">
        <v>758</v>
      </c>
      <c r="AU323" s="207" t="s">
        <v>84</v>
      </c>
      <c r="AY323" s="17" t="s">
        <v>139</v>
      </c>
      <c r="BE323" s="208">
        <f>IF(N323="základní",J323,0)</f>
        <v>0</v>
      </c>
      <c r="BF323" s="208">
        <f>IF(N323="snížená",J323,0)</f>
        <v>0</v>
      </c>
      <c r="BG323" s="208">
        <f>IF(N323="zákl. přenesená",J323,0)</f>
        <v>0</v>
      </c>
      <c r="BH323" s="208">
        <f>IF(N323="sníž. přenesená",J323,0)</f>
        <v>0</v>
      </c>
      <c r="BI323" s="208">
        <f>IF(N323="nulová",J323,0)</f>
        <v>0</v>
      </c>
      <c r="BJ323" s="17" t="s">
        <v>82</v>
      </c>
      <c r="BK323" s="208">
        <f>ROUND(I323*H323,2)</f>
        <v>0</v>
      </c>
      <c r="BL323" s="17" t="s">
        <v>145</v>
      </c>
      <c r="BM323" s="207" t="s">
        <v>956</v>
      </c>
    </row>
    <row r="324" s="2" customFormat="1">
      <c r="A324" s="38"/>
      <c r="B324" s="39"/>
      <c r="C324" s="40"/>
      <c r="D324" s="209" t="s">
        <v>146</v>
      </c>
      <c r="E324" s="40"/>
      <c r="F324" s="210" t="s">
        <v>955</v>
      </c>
      <c r="G324" s="40"/>
      <c r="H324" s="40"/>
      <c r="I324" s="211"/>
      <c r="J324" s="40"/>
      <c r="K324" s="40"/>
      <c r="L324" s="44"/>
      <c r="M324" s="212"/>
      <c r="N324" s="213"/>
      <c r="O324" s="84"/>
      <c r="P324" s="84"/>
      <c r="Q324" s="84"/>
      <c r="R324" s="84"/>
      <c r="S324" s="84"/>
      <c r="T324" s="85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146</v>
      </c>
      <c r="AU324" s="17" t="s">
        <v>84</v>
      </c>
    </row>
    <row r="325" s="2" customFormat="1" ht="16.5" customHeight="1">
      <c r="A325" s="38"/>
      <c r="B325" s="39"/>
      <c r="C325" s="196" t="s">
        <v>347</v>
      </c>
      <c r="D325" s="196" t="s">
        <v>140</v>
      </c>
      <c r="E325" s="197" t="s">
        <v>957</v>
      </c>
      <c r="F325" s="198" t="s">
        <v>958</v>
      </c>
      <c r="G325" s="199" t="s">
        <v>255</v>
      </c>
      <c r="H325" s="200">
        <v>14</v>
      </c>
      <c r="I325" s="201"/>
      <c r="J325" s="202">
        <f>ROUND(I325*H325,2)</f>
        <v>0</v>
      </c>
      <c r="K325" s="198" t="s">
        <v>661</v>
      </c>
      <c r="L325" s="44"/>
      <c r="M325" s="203" t="s">
        <v>19</v>
      </c>
      <c r="N325" s="204" t="s">
        <v>45</v>
      </c>
      <c r="O325" s="84"/>
      <c r="P325" s="205">
        <f>O325*H325</f>
        <v>0</v>
      </c>
      <c r="Q325" s="205">
        <v>0.21734000000000001</v>
      </c>
      <c r="R325" s="205">
        <f>Q325*H325</f>
        <v>3.0427599999999999</v>
      </c>
      <c r="S325" s="205">
        <v>0</v>
      </c>
      <c r="T325" s="206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07" t="s">
        <v>145</v>
      </c>
      <c r="AT325" s="207" t="s">
        <v>140</v>
      </c>
      <c r="AU325" s="207" t="s">
        <v>84</v>
      </c>
      <c r="AY325" s="17" t="s">
        <v>139</v>
      </c>
      <c r="BE325" s="208">
        <f>IF(N325="základní",J325,0)</f>
        <v>0</v>
      </c>
      <c r="BF325" s="208">
        <f>IF(N325="snížená",J325,0)</f>
        <v>0</v>
      </c>
      <c r="BG325" s="208">
        <f>IF(N325="zákl. přenesená",J325,0)</f>
        <v>0</v>
      </c>
      <c r="BH325" s="208">
        <f>IF(N325="sníž. přenesená",J325,0)</f>
        <v>0</v>
      </c>
      <c r="BI325" s="208">
        <f>IF(N325="nulová",J325,0)</f>
        <v>0</v>
      </c>
      <c r="BJ325" s="17" t="s">
        <v>82</v>
      </c>
      <c r="BK325" s="208">
        <f>ROUND(I325*H325,2)</f>
        <v>0</v>
      </c>
      <c r="BL325" s="17" t="s">
        <v>145</v>
      </c>
      <c r="BM325" s="207" t="s">
        <v>959</v>
      </c>
    </row>
    <row r="326" s="2" customFormat="1">
      <c r="A326" s="38"/>
      <c r="B326" s="39"/>
      <c r="C326" s="40"/>
      <c r="D326" s="209" t="s">
        <v>146</v>
      </c>
      <c r="E326" s="40"/>
      <c r="F326" s="210" t="s">
        <v>958</v>
      </c>
      <c r="G326" s="40"/>
      <c r="H326" s="40"/>
      <c r="I326" s="211"/>
      <c r="J326" s="40"/>
      <c r="K326" s="40"/>
      <c r="L326" s="44"/>
      <c r="M326" s="212"/>
      <c r="N326" s="213"/>
      <c r="O326" s="84"/>
      <c r="P326" s="84"/>
      <c r="Q326" s="84"/>
      <c r="R326" s="84"/>
      <c r="S326" s="84"/>
      <c r="T326" s="85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146</v>
      </c>
      <c r="AU326" s="17" t="s">
        <v>84</v>
      </c>
    </row>
    <row r="327" s="2" customFormat="1">
      <c r="A327" s="38"/>
      <c r="B327" s="39"/>
      <c r="C327" s="40"/>
      <c r="D327" s="227" t="s">
        <v>664</v>
      </c>
      <c r="E327" s="40"/>
      <c r="F327" s="228" t="s">
        <v>960</v>
      </c>
      <c r="G327" s="40"/>
      <c r="H327" s="40"/>
      <c r="I327" s="211"/>
      <c r="J327" s="40"/>
      <c r="K327" s="40"/>
      <c r="L327" s="44"/>
      <c r="M327" s="212"/>
      <c r="N327" s="213"/>
      <c r="O327" s="84"/>
      <c r="P327" s="84"/>
      <c r="Q327" s="84"/>
      <c r="R327" s="84"/>
      <c r="S327" s="84"/>
      <c r="T327" s="85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664</v>
      </c>
      <c r="AU327" s="17" t="s">
        <v>84</v>
      </c>
    </row>
    <row r="328" s="2" customFormat="1" ht="16.5" customHeight="1">
      <c r="A328" s="38"/>
      <c r="B328" s="39"/>
      <c r="C328" s="240" t="s">
        <v>243</v>
      </c>
      <c r="D328" s="240" t="s">
        <v>758</v>
      </c>
      <c r="E328" s="241" t="s">
        <v>961</v>
      </c>
      <c r="F328" s="242" t="s">
        <v>962</v>
      </c>
      <c r="G328" s="243" t="s">
        <v>255</v>
      </c>
      <c r="H328" s="244">
        <v>14</v>
      </c>
      <c r="I328" s="245"/>
      <c r="J328" s="246">
        <f>ROUND(I328*H328,2)</f>
        <v>0</v>
      </c>
      <c r="K328" s="242" t="s">
        <v>661</v>
      </c>
      <c r="L328" s="247"/>
      <c r="M328" s="248" t="s">
        <v>19</v>
      </c>
      <c r="N328" s="249" t="s">
        <v>45</v>
      </c>
      <c r="O328" s="84"/>
      <c r="P328" s="205">
        <f>O328*H328</f>
        <v>0</v>
      </c>
      <c r="Q328" s="205">
        <v>0.043499999999999997</v>
      </c>
      <c r="R328" s="205">
        <f>Q328*H328</f>
        <v>0.60899999999999999</v>
      </c>
      <c r="S328" s="205">
        <v>0</v>
      </c>
      <c r="T328" s="206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07" t="s">
        <v>156</v>
      </c>
      <c r="AT328" s="207" t="s">
        <v>758</v>
      </c>
      <c r="AU328" s="207" t="s">
        <v>84</v>
      </c>
      <c r="AY328" s="17" t="s">
        <v>139</v>
      </c>
      <c r="BE328" s="208">
        <f>IF(N328="základní",J328,0)</f>
        <v>0</v>
      </c>
      <c r="BF328" s="208">
        <f>IF(N328="snížená",J328,0)</f>
        <v>0</v>
      </c>
      <c r="BG328" s="208">
        <f>IF(N328="zákl. přenesená",J328,0)</f>
        <v>0</v>
      </c>
      <c r="BH328" s="208">
        <f>IF(N328="sníž. přenesená",J328,0)</f>
        <v>0</v>
      </c>
      <c r="BI328" s="208">
        <f>IF(N328="nulová",J328,0)</f>
        <v>0</v>
      </c>
      <c r="BJ328" s="17" t="s">
        <v>82</v>
      </c>
      <c r="BK328" s="208">
        <f>ROUND(I328*H328,2)</f>
        <v>0</v>
      </c>
      <c r="BL328" s="17" t="s">
        <v>145</v>
      </c>
      <c r="BM328" s="207" t="s">
        <v>963</v>
      </c>
    </row>
    <row r="329" s="2" customFormat="1">
      <c r="A329" s="38"/>
      <c r="B329" s="39"/>
      <c r="C329" s="40"/>
      <c r="D329" s="209" t="s">
        <v>146</v>
      </c>
      <c r="E329" s="40"/>
      <c r="F329" s="210" t="s">
        <v>962</v>
      </c>
      <c r="G329" s="40"/>
      <c r="H329" s="40"/>
      <c r="I329" s="211"/>
      <c r="J329" s="40"/>
      <c r="K329" s="40"/>
      <c r="L329" s="44"/>
      <c r="M329" s="212"/>
      <c r="N329" s="213"/>
      <c r="O329" s="84"/>
      <c r="P329" s="84"/>
      <c r="Q329" s="84"/>
      <c r="R329" s="84"/>
      <c r="S329" s="84"/>
      <c r="T329" s="85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7" t="s">
        <v>146</v>
      </c>
      <c r="AU329" s="17" t="s">
        <v>84</v>
      </c>
    </row>
    <row r="330" s="2" customFormat="1" ht="16.5" customHeight="1">
      <c r="A330" s="38"/>
      <c r="B330" s="39"/>
      <c r="C330" s="240" t="s">
        <v>354</v>
      </c>
      <c r="D330" s="240" t="s">
        <v>758</v>
      </c>
      <c r="E330" s="241" t="s">
        <v>964</v>
      </c>
      <c r="F330" s="242" t="s">
        <v>965</v>
      </c>
      <c r="G330" s="243" t="s">
        <v>255</v>
      </c>
      <c r="H330" s="244">
        <v>14</v>
      </c>
      <c r="I330" s="245"/>
      <c r="J330" s="246">
        <f>ROUND(I330*H330,2)</f>
        <v>0</v>
      </c>
      <c r="K330" s="242" t="s">
        <v>661</v>
      </c>
      <c r="L330" s="247"/>
      <c r="M330" s="248" t="s">
        <v>19</v>
      </c>
      <c r="N330" s="249" t="s">
        <v>45</v>
      </c>
      <c r="O330" s="84"/>
      <c r="P330" s="205">
        <f>O330*H330</f>
        <v>0</v>
      </c>
      <c r="Q330" s="205">
        <v>0.00044000000000000002</v>
      </c>
      <c r="R330" s="205">
        <f>Q330*H330</f>
        <v>0.0061600000000000005</v>
      </c>
      <c r="S330" s="205">
        <v>0</v>
      </c>
      <c r="T330" s="206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07" t="s">
        <v>156</v>
      </c>
      <c r="AT330" s="207" t="s">
        <v>758</v>
      </c>
      <c r="AU330" s="207" t="s">
        <v>84</v>
      </c>
      <c r="AY330" s="17" t="s">
        <v>139</v>
      </c>
      <c r="BE330" s="208">
        <f>IF(N330="základní",J330,0)</f>
        <v>0</v>
      </c>
      <c r="BF330" s="208">
        <f>IF(N330="snížená",J330,0)</f>
        <v>0</v>
      </c>
      <c r="BG330" s="208">
        <f>IF(N330="zákl. přenesená",J330,0)</f>
        <v>0</v>
      </c>
      <c r="BH330" s="208">
        <f>IF(N330="sníž. přenesená",J330,0)</f>
        <v>0</v>
      </c>
      <c r="BI330" s="208">
        <f>IF(N330="nulová",J330,0)</f>
        <v>0</v>
      </c>
      <c r="BJ330" s="17" t="s">
        <v>82</v>
      </c>
      <c r="BK330" s="208">
        <f>ROUND(I330*H330,2)</f>
        <v>0</v>
      </c>
      <c r="BL330" s="17" t="s">
        <v>145</v>
      </c>
      <c r="BM330" s="207" t="s">
        <v>966</v>
      </c>
    </row>
    <row r="331" s="2" customFormat="1">
      <c r="A331" s="38"/>
      <c r="B331" s="39"/>
      <c r="C331" s="40"/>
      <c r="D331" s="209" t="s">
        <v>146</v>
      </c>
      <c r="E331" s="40"/>
      <c r="F331" s="210" t="s">
        <v>965</v>
      </c>
      <c r="G331" s="40"/>
      <c r="H331" s="40"/>
      <c r="I331" s="211"/>
      <c r="J331" s="40"/>
      <c r="K331" s="40"/>
      <c r="L331" s="44"/>
      <c r="M331" s="212"/>
      <c r="N331" s="213"/>
      <c r="O331" s="84"/>
      <c r="P331" s="84"/>
      <c r="Q331" s="84"/>
      <c r="R331" s="84"/>
      <c r="S331" s="84"/>
      <c r="T331" s="85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146</v>
      </c>
      <c r="AU331" s="17" t="s">
        <v>84</v>
      </c>
    </row>
    <row r="332" s="2" customFormat="1" ht="16.5" customHeight="1">
      <c r="A332" s="38"/>
      <c r="B332" s="39"/>
      <c r="C332" s="196" t="s">
        <v>247</v>
      </c>
      <c r="D332" s="196" t="s">
        <v>140</v>
      </c>
      <c r="E332" s="197" t="s">
        <v>967</v>
      </c>
      <c r="F332" s="198" t="s">
        <v>968</v>
      </c>
      <c r="G332" s="199" t="s">
        <v>255</v>
      </c>
      <c r="H332" s="200">
        <v>10</v>
      </c>
      <c r="I332" s="201"/>
      <c r="J332" s="202">
        <f>ROUND(I332*H332,2)</f>
        <v>0</v>
      </c>
      <c r="K332" s="198" t="s">
        <v>661</v>
      </c>
      <c r="L332" s="44"/>
      <c r="M332" s="203" t="s">
        <v>19</v>
      </c>
      <c r="N332" s="204" t="s">
        <v>45</v>
      </c>
      <c r="O332" s="84"/>
      <c r="P332" s="205">
        <f>O332*H332</f>
        <v>0</v>
      </c>
      <c r="Q332" s="205">
        <v>0.42080000000000001</v>
      </c>
      <c r="R332" s="205">
        <f>Q332*H332</f>
        <v>4.2080000000000002</v>
      </c>
      <c r="S332" s="205">
        <v>0</v>
      </c>
      <c r="T332" s="206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07" t="s">
        <v>145</v>
      </c>
      <c r="AT332" s="207" t="s">
        <v>140</v>
      </c>
      <c r="AU332" s="207" t="s">
        <v>84</v>
      </c>
      <c r="AY332" s="17" t="s">
        <v>139</v>
      </c>
      <c r="BE332" s="208">
        <f>IF(N332="základní",J332,0)</f>
        <v>0</v>
      </c>
      <c r="BF332" s="208">
        <f>IF(N332="snížená",J332,0)</f>
        <v>0</v>
      </c>
      <c r="BG332" s="208">
        <f>IF(N332="zákl. přenesená",J332,0)</f>
        <v>0</v>
      </c>
      <c r="BH332" s="208">
        <f>IF(N332="sníž. přenesená",J332,0)</f>
        <v>0</v>
      </c>
      <c r="BI332" s="208">
        <f>IF(N332="nulová",J332,0)</f>
        <v>0</v>
      </c>
      <c r="BJ332" s="17" t="s">
        <v>82</v>
      </c>
      <c r="BK332" s="208">
        <f>ROUND(I332*H332,2)</f>
        <v>0</v>
      </c>
      <c r="BL332" s="17" t="s">
        <v>145</v>
      </c>
      <c r="BM332" s="207" t="s">
        <v>969</v>
      </c>
    </row>
    <row r="333" s="2" customFormat="1">
      <c r="A333" s="38"/>
      <c r="B333" s="39"/>
      <c r="C333" s="40"/>
      <c r="D333" s="209" t="s">
        <v>146</v>
      </c>
      <c r="E333" s="40"/>
      <c r="F333" s="210" t="s">
        <v>970</v>
      </c>
      <c r="G333" s="40"/>
      <c r="H333" s="40"/>
      <c r="I333" s="211"/>
      <c r="J333" s="40"/>
      <c r="K333" s="40"/>
      <c r="L333" s="44"/>
      <c r="M333" s="212"/>
      <c r="N333" s="213"/>
      <c r="O333" s="84"/>
      <c r="P333" s="84"/>
      <c r="Q333" s="84"/>
      <c r="R333" s="84"/>
      <c r="S333" s="84"/>
      <c r="T333" s="85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146</v>
      </c>
      <c r="AU333" s="17" t="s">
        <v>84</v>
      </c>
    </row>
    <row r="334" s="2" customFormat="1">
      <c r="A334" s="38"/>
      <c r="B334" s="39"/>
      <c r="C334" s="40"/>
      <c r="D334" s="227" t="s">
        <v>664</v>
      </c>
      <c r="E334" s="40"/>
      <c r="F334" s="228" t="s">
        <v>971</v>
      </c>
      <c r="G334" s="40"/>
      <c r="H334" s="40"/>
      <c r="I334" s="211"/>
      <c r="J334" s="40"/>
      <c r="K334" s="40"/>
      <c r="L334" s="44"/>
      <c r="M334" s="212"/>
      <c r="N334" s="213"/>
      <c r="O334" s="84"/>
      <c r="P334" s="84"/>
      <c r="Q334" s="84"/>
      <c r="R334" s="84"/>
      <c r="S334" s="84"/>
      <c r="T334" s="85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7" t="s">
        <v>664</v>
      </c>
      <c r="AU334" s="17" t="s">
        <v>84</v>
      </c>
    </row>
    <row r="335" s="13" customFormat="1">
      <c r="A335" s="13"/>
      <c r="B335" s="229"/>
      <c r="C335" s="230"/>
      <c r="D335" s="209" t="s">
        <v>681</v>
      </c>
      <c r="E335" s="231" t="s">
        <v>19</v>
      </c>
      <c r="F335" s="232" t="s">
        <v>972</v>
      </c>
      <c r="G335" s="230"/>
      <c r="H335" s="233">
        <v>10</v>
      </c>
      <c r="I335" s="234"/>
      <c r="J335" s="230"/>
      <c r="K335" s="230"/>
      <c r="L335" s="235"/>
      <c r="M335" s="236"/>
      <c r="N335" s="237"/>
      <c r="O335" s="237"/>
      <c r="P335" s="237"/>
      <c r="Q335" s="237"/>
      <c r="R335" s="237"/>
      <c r="S335" s="237"/>
      <c r="T335" s="238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9" t="s">
        <v>681</v>
      </c>
      <c r="AU335" s="239" t="s">
        <v>84</v>
      </c>
      <c r="AV335" s="13" t="s">
        <v>84</v>
      </c>
      <c r="AW335" s="13" t="s">
        <v>35</v>
      </c>
      <c r="AX335" s="13" t="s">
        <v>82</v>
      </c>
      <c r="AY335" s="239" t="s">
        <v>139</v>
      </c>
    </row>
    <row r="336" s="2" customFormat="1" ht="16.5" customHeight="1">
      <c r="A336" s="38"/>
      <c r="B336" s="39"/>
      <c r="C336" s="196" t="s">
        <v>363</v>
      </c>
      <c r="D336" s="196" t="s">
        <v>140</v>
      </c>
      <c r="E336" s="197" t="s">
        <v>973</v>
      </c>
      <c r="F336" s="198" t="s">
        <v>974</v>
      </c>
      <c r="G336" s="199" t="s">
        <v>255</v>
      </c>
      <c r="H336" s="200">
        <v>1</v>
      </c>
      <c r="I336" s="201"/>
      <c r="J336" s="202">
        <f>ROUND(I336*H336,2)</f>
        <v>0</v>
      </c>
      <c r="K336" s="198" t="s">
        <v>661</v>
      </c>
      <c r="L336" s="44"/>
      <c r="M336" s="203" t="s">
        <v>19</v>
      </c>
      <c r="N336" s="204" t="s">
        <v>45</v>
      </c>
      <c r="O336" s="84"/>
      <c r="P336" s="205">
        <f>O336*H336</f>
        <v>0</v>
      </c>
      <c r="Q336" s="205">
        <v>0.31108000000000002</v>
      </c>
      <c r="R336" s="205">
        <f>Q336*H336</f>
        <v>0.31108000000000002</v>
      </c>
      <c r="S336" s="205">
        <v>0</v>
      </c>
      <c r="T336" s="206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07" t="s">
        <v>145</v>
      </c>
      <c r="AT336" s="207" t="s">
        <v>140</v>
      </c>
      <c r="AU336" s="207" t="s">
        <v>84</v>
      </c>
      <c r="AY336" s="17" t="s">
        <v>139</v>
      </c>
      <c r="BE336" s="208">
        <f>IF(N336="základní",J336,0)</f>
        <v>0</v>
      </c>
      <c r="BF336" s="208">
        <f>IF(N336="snížená",J336,0)</f>
        <v>0</v>
      </c>
      <c r="BG336" s="208">
        <f>IF(N336="zákl. přenesená",J336,0)</f>
        <v>0</v>
      </c>
      <c r="BH336" s="208">
        <f>IF(N336="sníž. přenesená",J336,0)</f>
        <v>0</v>
      </c>
      <c r="BI336" s="208">
        <f>IF(N336="nulová",J336,0)</f>
        <v>0</v>
      </c>
      <c r="BJ336" s="17" t="s">
        <v>82</v>
      </c>
      <c r="BK336" s="208">
        <f>ROUND(I336*H336,2)</f>
        <v>0</v>
      </c>
      <c r="BL336" s="17" t="s">
        <v>145</v>
      </c>
      <c r="BM336" s="207" t="s">
        <v>975</v>
      </c>
    </row>
    <row r="337" s="2" customFormat="1">
      <c r="A337" s="38"/>
      <c r="B337" s="39"/>
      <c r="C337" s="40"/>
      <c r="D337" s="209" t="s">
        <v>146</v>
      </c>
      <c r="E337" s="40"/>
      <c r="F337" s="210" t="s">
        <v>976</v>
      </c>
      <c r="G337" s="40"/>
      <c r="H337" s="40"/>
      <c r="I337" s="211"/>
      <c r="J337" s="40"/>
      <c r="K337" s="40"/>
      <c r="L337" s="44"/>
      <c r="M337" s="212"/>
      <c r="N337" s="213"/>
      <c r="O337" s="84"/>
      <c r="P337" s="84"/>
      <c r="Q337" s="84"/>
      <c r="R337" s="84"/>
      <c r="S337" s="84"/>
      <c r="T337" s="85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146</v>
      </c>
      <c r="AU337" s="17" t="s">
        <v>84</v>
      </c>
    </row>
    <row r="338" s="2" customFormat="1">
      <c r="A338" s="38"/>
      <c r="B338" s="39"/>
      <c r="C338" s="40"/>
      <c r="D338" s="227" t="s">
        <v>664</v>
      </c>
      <c r="E338" s="40"/>
      <c r="F338" s="228" t="s">
        <v>977</v>
      </c>
      <c r="G338" s="40"/>
      <c r="H338" s="40"/>
      <c r="I338" s="211"/>
      <c r="J338" s="40"/>
      <c r="K338" s="40"/>
      <c r="L338" s="44"/>
      <c r="M338" s="212"/>
      <c r="N338" s="213"/>
      <c r="O338" s="84"/>
      <c r="P338" s="84"/>
      <c r="Q338" s="84"/>
      <c r="R338" s="84"/>
      <c r="S338" s="84"/>
      <c r="T338" s="85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664</v>
      </c>
      <c r="AU338" s="17" t="s">
        <v>84</v>
      </c>
    </row>
    <row r="339" s="2" customFormat="1" ht="16.5" customHeight="1">
      <c r="A339" s="38"/>
      <c r="B339" s="39"/>
      <c r="C339" s="196" t="s">
        <v>251</v>
      </c>
      <c r="D339" s="196" t="s">
        <v>140</v>
      </c>
      <c r="E339" s="197" t="s">
        <v>978</v>
      </c>
      <c r="F339" s="198" t="s">
        <v>979</v>
      </c>
      <c r="G339" s="199" t="s">
        <v>255</v>
      </c>
      <c r="H339" s="200">
        <v>1</v>
      </c>
      <c r="I339" s="201"/>
      <c r="J339" s="202">
        <f>ROUND(I339*H339,2)</f>
        <v>0</v>
      </c>
      <c r="K339" s="198" t="s">
        <v>19</v>
      </c>
      <c r="L339" s="44"/>
      <c r="M339" s="203" t="s">
        <v>19</v>
      </c>
      <c r="N339" s="204" t="s">
        <v>45</v>
      </c>
      <c r="O339" s="84"/>
      <c r="P339" s="205">
        <f>O339*H339</f>
        <v>0</v>
      </c>
      <c r="Q339" s="205">
        <v>0</v>
      </c>
      <c r="R339" s="205">
        <f>Q339*H339</f>
        <v>0</v>
      </c>
      <c r="S339" s="205">
        <v>0</v>
      </c>
      <c r="T339" s="206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07" t="s">
        <v>145</v>
      </c>
      <c r="AT339" s="207" t="s">
        <v>140</v>
      </c>
      <c r="AU339" s="207" t="s">
        <v>84</v>
      </c>
      <c r="AY339" s="17" t="s">
        <v>139</v>
      </c>
      <c r="BE339" s="208">
        <f>IF(N339="základní",J339,0)</f>
        <v>0</v>
      </c>
      <c r="BF339" s="208">
        <f>IF(N339="snížená",J339,0)</f>
        <v>0</v>
      </c>
      <c r="BG339" s="208">
        <f>IF(N339="zákl. přenesená",J339,0)</f>
        <v>0</v>
      </c>
      <c r="BH339" s="208">
        <f>IF(N339="sníž. přenesená",J339,0)</f>
        <v>0</v>
      </c>
      <c r="BI339" s="208">
        <f>IF(N339="nulová",J339,0)</f>
        <v>0</v>
      </c>
      <c r="BJ339" s="17" t="s">
        <v>82</v>
      </c>
      <c r="BK339" s="208">
        <f>ROUND(I339*H339,2)</f>
        <v>0</v>
      </c>
      <c r="BL339" s="17" t="s">
        <v>145</v>
      </c>
      <c r="BM339" s="207" t="s">
        <v>980</v>
      </c>
    </row>
    <row r="340" s="2" customFormat="1">
      <c r="A340" s="38"/>
      <c r="B340" s="39"/>
      <c r="C340" s="40"/>
      <c r="D340" s="209" t="s">
        <v>146</v>
      </c>
      <c r="E340" s="40"/>
      <c r="F340" s="210" t="s">
        <v>981</v>
      </c>
      <c r="G340" s="40"/>
      <c r="H340" s="40"/>
      <c r="I340" s="211"/>
      <c r="J340" s="40"/>
      <c r="K340" s="40"/>
      <c r="L340" s="44"/>
      <c r="M340" s="212"/>
      <c r="N340" s="213"/>
      <c r="O340" s="84"/>
      <c r="P340" s="84"/>
      <c r="Q340" s="84"/>
      <c r="R340" s="84"/>
      <c r="S340" s="84"/>
      <c r="T340" s="85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146</v>
      </c>
      <c r="AU340" s="17" t="s">
        <v>84</v>
      </c>
    </row>
    <row r="341" s="11" customFormat="1" ht="22.8" customHeight="1">
      <c r="A341" s="11"/>
      <c r="B341" s="182"/>
      <c r="C341" s="183"/>
      <c r="D341" s="184" t="s">
        <v>73</v>
      </c>
      <c r="E341" s="225" t="s">
        <v>174</v>
      </c>
      <c r="F341" s="225" t="s">
        <v>982</v>
      </c>
      <c r="G341" s="183"/>
      <c r="H341" s="183"/>
      <c r="I341" s="186"/>
      <c r="J341" s="226">
        <f>BK341</f>
        <v>0</v>
      </c>
      <c r="K341" s="183"/>
      <c r="L341" s="188"/>
      <c r="M341" s="189"/>
      <c r="N341" s="190"/>
      <c r="O341" s="190"/>
      <c r="P341" s="191">
        <f>SUM(P342:P404)</f>
        <v>0</v>
      </c>
      <c r="Q341" s="190"/>
      <c r="R341" s="191">
        <f>SUM(R342:R404)</f>
        <v>211.65122120000001</v>
      </c>
      <c r="S341" s="190"/>
      <c r="T341" s="192">
        <f>SUM(T342:T404)</f>
        <v>6.1600000000000001</v>
      </c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R341" s="193" t="s">
        <v>82</v>
      </c>
      <c r="AT341" s="194" t="s">
        <v>73</v>
      </c>
      <c r="AU341" s="194" t="s">
        <v>82</v>
      </c>
      <c r="AY341" s="193" t="s">
        <v>139</v>
      </c>
      <c r="BK341" s="195">
        <f>SUM(BK342:BK404)</f>
        <v>0</v>
      </c>
    </row>
    <row r="342" s="2" customFormat="1" ht="16.5" customHeight="1">
      <c r="A342" s="38"/>
      <c r="B342" s="39"/>
      <c r="C342" s="196" t="s">
        <v>267</v>
      </c>
      <c r="D342" s="196" t="s">
        <v>140</v>
      </c>
      <c r="E342" s="197" t="s">
        <v>983</v>
      </c>
      <c r="F342" s="198" t="s">
        <v>984</v>
      </c>
      <c r="G342" s="199" t="s">
        <v>255</v>
      </c>
      <c r="H342" s="200">
        <v>18</v>
      </c>
      <c r="I342" s="201"/>
      <c r="J342" s="202">
        <f>ROUND(I342*H342,2)</f>
        <v>0</v>
      </c>
      <c r="K342" s="198" t="s">
        <v>661</v>
      </c>
      <c r="L342" s="44"/>
      <c r="M342" s="203" t="s">
        <v>19</v>
      </c>
      <c r="N342" s="204" t="s">
        <v>45</v>
      </c>
      <c r="O342" s="84"/>
      <c r="P342" s="205">
        <f>O342*H342</f>
        <v>0</v>
      </c>
      <c r="Q342" s="205">
        <v>0.00069999999999999999</v>
      </c>
      <c r="R342" s="205">
        <f>Q342*H342</f>
        <v>0.0126</v>
      </c>
      <c r="S342" s="205">
        <v>0</v>
      </c>
      <c r="T342" s="206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07" t="s">
        <v>145</v>
      </c>
      <c r="AT342" s="207" t="s">
        <v>140</v>
      </c>
      <c r="AU342" s="207" t="s">
        <v>84</v>
      </c>
      <c r="AY342" s="17" t="s">
        <v>139</v>
      </c>
      <c r="BE342" s="208">
        <f>IF(N342="základní",J342,0)</f>
        <v>0</v>
      </c>
      <c r="BF342" s="208">
        <f>IF(N342="snížená",J342,0)</f>
        <v>0</v>
      </c>
      <c r="BG342" s="208">
        <f>IF(N342="zákl. přenesená",J342,0)</f>
        <v>0</v>
      </c>
      <c r="BH342" s="208">
        <f>IF(N342="sníž. přenesená",J342,0)</f>
        <v>0</v>
      </c>
      <c r="BI342" s="208">
        <f>IF(N342="nulová",J342,0)</f>
        <v>0</v>
      </c>
      <c r="BJ342" s="17" t="s">
        <v>82</v>
      </c>
      <c r="BK342" s="208">
        <f>ROUND(I342*H342,2)</f>
        <v>0</v>
      </c>
      <c r="BL342" s="17" t="s">
        <v>145</v>
      </c>
      <c r="BM342" s="207" t="s">
        <v>985</v>
      </c>
    </row>
    <row r="343" s="2" customFormat="1">
      <c r="A343" s="38"/>
      <c r="B343" s="39"/>
      <c r="C343" s="40"/>
      <c r="D343" s="209" t="s">
        <v>146</v>
      </c>
      <c r="E343" s="40"/>
      <c r="F343" s="210" t="s">
        <v>984</v>
      </c>
      <c r="G343" s="40"/>
      <c r="H343" s="40"/>
      <c r="I343" s="211"/>
      <c r="J343" s="40"/>
      <c r="K343" s="40"/>
      <c r="L343" s="44"/>
      <c r="M343" s="212"/>
      <c r="N343" s="213"/>
      <c r="O343" s="84"/>
      <c r="P343" s="84"/>
      <c r="Q343" s="84"/>
      <c r="R343" s="84"/>
      <c r="S343" s="84"/>
      <c r="T343" s="85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T343" s="17" t="s">
        <v>146</v>
      </c>
      <c r="AU343" s="17" t="s">
        <v>84</v>
      </c>
    </row>
    <row r="344" s="2" customFormat="1">
      <c r="A344" s="38"/>
      <c r="B344" s="39"/>
      <c r="C344" s="40"/>
      <c r="D344" s="227" t="s">
        <v>664</v>
      </c>
      <c r="E344" s="40"/>
      <c r="F344" s="228" t="s">
        <v>986</v>
      </c>
      <c r="G344" s="40"/>
      <c r="H344" s="40"/>
      <c r="I344" s="211"/>
      <c r="J344" s="40"/>
      <c r="K344" s="40"/>
      <c r="L344" s="44"/>
      <c r="M344" s="212"/>
      <c r="N344" s="213"/>
      <c r="O344" s="84"/>
      <c r="P344" s="84"/>
      <c r="Q344" s="84"/>
      <c r="R344" s="84"/>
      <c r="S344" s="84"/>
      <c r="T344" s="85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664</v>
      </c>
      <c r="AU344" s="17" t="s">
        <v>84</v>
      </c>
    </row>
    <row r="345" s="2" customFormat="1" ht="16.5" customHeight="1">
      <c r="A345" s="38"/>
      <c r="B345" s="39"/>
      <c r="C345" s="240" t="s">
        <v>256</v>
      </c>
      <c r="D345" s="240" t="s">
        <v>758</v>
      </c>
      <c r="E345" s="241" t="s">
        <v>987</v>
      </c>
      <c r="F345" s="242" t="s">
        <v>988</v>
      </c>
      <c r="G345" s="243" t="s">
        <v>255</v>
      </c>
      <c r="H345" s="244">
        <v>9</v>
      </c>
      <c r="I345" s="245"/>
      <c r="J345" s="246">
        <f>ROUND(I345*H345,2)</f>
        <v>0</v>
      </c>
      <c r="K345" s="242" t="s">
        <v>661</v>
      </c>
      <c r="L345" s="247"/>
      <c r="M345" s="248" t="s">
        <v>19</v>
      </c>
      <c r="N345" s="249" t="s">
        <v>45</v>
      </c>
      <c r="O345" s="84"/>
      <c r="P345" s="205">
        <f>O345*H345</f>
        <v>0</v>
      </c>
      <c r="Q345" s="205">
        <v>0.0040000000000000001</v>
      </c>
      <c r="R345" s="205">
        <f>Q345*H345</f>
        <v>0.036000000000000004</v>
      </c>
      <c r="S345" s="205">
        <v>0</v>
      </c>
      <c r="T345" s="206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07" t="s">
        <v>156</v>
      </c>
      <c r="AT345" s="207" t="s">
        <v>758</v>
      </c>
      <c r="AU345" s="207" t="s">
        <v>84</v>
      </c>
      <c r="AY345" s="17" t="s">
        <v>139</v>
      </c>
      <c r="BE345" s="208">
        <f>IF(N345="základní",J345,0)</f>
        <v>0</v>
      </c>
      <c r="BF345" s="208">
        <f>IF(N345="snížená",J345,0)</f>
        <v>0</v>
      </c>
      <c r="BG345" s="208">
        <f>IF(N345="zákl. přenesená",J345,0)</f>
        <v>0</v>
      </c>
      <c r="BH345" s="208">
        <f>IF(N345="sníž. přenesená",J345,0)</f>
        <v>0</v>
      </c>
      <c r="BI345" s="208">
        <f>IF(N345="nulová",J345,0)</f>
        <v>0</v>
      </c>
      <c r="BJ345" s="17" t="s">
        <v>82</v>
      </c>
      <c r="BK345" s="208">
        <f>ROUND(I345*H345,2)</f>
        <v>0</v>
      </c>
      <c r="BL345" s="17" t="s">
        <v>145</v>
      </c>
      <c r="BM345" s="207" t="s">
        <v>989</v>
      </c>
    </row>
    <row r="346" s="2" customFormat="1">
      <c r="A346" s="38"/>
      <c r="B346" s="39"/>
      <c r="C346" s="40"/>
      <c r="D346" s="209" t="s">
        <v>146</v>
      </c>
      <c r="E346" s="40"/>
      <c r="F346" s="210" t="s">
        <v>990</v>
      </c>
      <c r="G346" s="40"/>
      <c r="H346" s="40"/>
      <c r="I346" s="211"/>
      <c r="J346" s="40"/>
      <c r="K346" s="40"/>
      <c r="L346" s="44"/>
      <c r="M346" s="212"/>
      <c r="N346" s="213"/>
      <c r="O346" s="84"/>
      <c r="P346" s="84"/>
      <c r="Q346" s="84"/>
      <c r="R346" s="84"/>
      <c r="S346" s="84"/>
      <c r="T346" s="85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T346" s="17" t="s">
        <v>146</v>
      </c>
      <c r="AU346" s="17" t="s">
        <v>84</v>
      </c>
    </row>
    <row r="347" s="2" customFormat="1" ht="16.5" customHeight="1">
      <c r="A347" s="38"/>
      <c r="B347" s="39"/>
      <c r="C347" s="240" t="s">
        <v>381</v>
      </c>
      <c r="D347" s="240" t="s">
        <v>758</v>
      </c>
      <c r="E347" s="241" t="s">
        <v>991</v>
      </c>
      <c r="F347" s="242" t="s">
        <v>992</v>
      </c>
      <c r="G347" s="243" t="s">
        <v>255</v>
      </c>
      <c r="H347" s="244">
        <v>9</v>
      </c>
      <c r="I347" s="245"/>
      <c r="J347" s="246">
        <f>ROUND(I347*H347,2)</f>
        <v>0</v>
      </c>
      <c r="K347" s="242" t="s">
        <v>661</v>
      </c>
      <c r="L347" s="247"/>
      <c r="M347" s="248" t="s">
        <v>19</v>
      </c>
      <c r="N347" s="249" t="s">
        <v>45</v>
      </c>
      <c r="O347" s="84"/>
      <c r="P347" s="205">
        <f>O347*H347</f>
        <v>0</v>
      </c>
      <c r="Q347" s="205">
        <v>0.0077000000000000002</v>
      </c>
      <c r="R347" s="205">
        <f>Q347*H347</f>
        <v>0.0693</v>
      </c>
      <c r="S347" s="205">
        <v>0</v>
      </c>
      <c r="T347" s="206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07" t="s">
        <v>156</v>
      </c>
      <c r="AT347" s="207" t="s">
        <v>758</v>
      </c>
      <c r="AU347" s="207" t="s">
        <v>84</v>
      </c>
      <c r="AY347" s="17" t="s">
        <v>139</v>
      </c>
      <c r="BE347" s="208">
        <f>IF(N347="základní",J347,0)</f>
        <v>0</v>
      </c>
      <c r="BF347" s="208">
        <f>IF(N347="snížená",J347,0)</f>
        <v>0</v>
      </c>
      <c r="BG347" s="208">
        <f>IF(N347="zákl. přenesená",J347,0)</f>
        <v>0</v>
      </c>
      <c r="BH347" s="208">
        <f>IF(N347="sníž. přenesená",J347,0)</f>
        <v>0</v>
      </c>
      <c r="BI347" s="208">
        <f>IF(N347="nulová",J347,0)</f>
        <v>0</v>
      </c>
      <c r="BJ347" s="17" t="s">
        <v>82</v>
      </c>
      <c r="BK347" s="208">
        <f>ROUND(I347*H347,2)</f>
        <v>0</v>
      </c>
      <c r="BL347" s="17" t="s">
        <v>145</v>
      </c>
      <c r="BM347" s="207" t="s">
        <v>993</v>
      </c>
    </row>
    <row r="348" s="2" customFormat="1">
      <c r="A348" s="38"/>
      <c r="B348" s="39"/>
      <c r="C348" s="40"/>
      <c r="D348" s="209" t="s">
        <v>146</v>
      </c>
      <c r="E348" s="40"/>
      <c r="F348" s="210" t="s">
        <v>992</v>
      </c>
      <c r="G348" s="40"/>
      <c r="H348" s="40"/>
      <c r="I348" s="211"/>
      <c r="J348" s="40"/>
      <c r="K348" s="40"/>
      <c r="L348" s="44"/>
      <c r="M348" s="212"/>
      <c r="N348" s="213"/>
      <c r="O348" s="84"/>
      <c r="P348" s="84"/>
      <c r="Q348" s="84"/>
      <c r="R348" s="84"/>
      <c r="S348" s="84"/>
      <c r="T348" s="85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146</v>
      </c>
      <c r="AU348" s="17" t="s">
        <v>84</v>
      </c>
    </row>
    <row r="349" s="2" customFormat="1" ht="16.5" customHeight="1">
      <c r="A349" s="38"/>
      <c r="B349" s="39"/>
      <c r="C349" s="196" t="s">
        <v>262</v>
      </c>
      <c r="D349" s="196" t="s">
        <v>140</v>
      </c>
      <c r="E349" s="197" t="s">
        <v>994</v>
      </c>
      <c r="F349" s="198" t="s">
        <v>995</v>
      </c>
      <c r="G349" s="199" t="s">
        <v>255</v>
      </c>
      <c r="H349" s="200">
        <v>22</v>
      </c>
      <c r="I349" s="201"/>
      <c r="J349" s="202">
        <f>ROUND(I349*H349,2)</f>
        <v>0</v>
      </c>
      <c r="K349" s="198" t="s">
        <v>661</v>
      </c>
      <c r="L349" s="44"/>
      <c r="M349" s="203" t="s">
        <v>19</v>
      </c>
      <c r="N349" s="204" t="s">
        <v>45</v>
      </c>
      <c r="O349" s="84"/>
      <c r="P349" s="205">
        <f>O349*H349</f>
        <v>0</v>
      </c>
      <c r="Q349" s="205">
        <v>0.11241</v>
      </c>
      <c r="R349" s="205">
        <f>Q349*H349</f>
        <v>2.47302</v>
      </c>
      <c r="S349" s="205">
        <v>0</v>
      </c>
      <c r="T349" s="206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07" t="s">
        <v>145</v>
      </c>
      <c r="AT349" s="207" t="s">
        <v>140</v>
      </c>
      <c r="AU349" s="207" t="s">
        <v>84</v>
      </c>
      <c r="AY349" s="17" t="s">
        <v>139</v>
      </c>
      <c r="BE349" s="208">
        <f>IF(N349="základní",J349,0)</f>
        <v>0</v>
      </c>
      <c r="BF349" s="208">
        <f>IF(N349="snížená",J349,0)</f>
        <v>0</v>
      </c>
      <c r="BG349" s="208">
        <f>IF(N349="zákl. přenesená",J349,0)</f>
        <v>0</v>
      </c>
      <c r="BH349" s="208">
        <f>IF(N349="sníž. přenesená",J349,0)</f>
        <v>0</v>
      </c>
      <c r="BI349" s="208">
        <f>IF(N349="nulová",J349,0)</f>
        <v>0</v>
      </c>
      <c r="BJ349" s="17" t="s">
        <v>82</v>
      </c>
      <c r="BK349" s="208">
        <f>ROUND(I349*H349,2)</f>
        <v>0</v>
      </c>
      <c r="BL349" s="17" t="s">
        <v>145</v>
      </c>
      <c r="BM349" s="207" t="s">
        <v>996</v>
      </c>
    </row>
    <row r="350" s="2" customFormat="1">
      <c r="A350" s="38"/>
      <c r="B350" s="39"/>
      <c r="C350" s="40"/>
      <c r="D350" s="209" t="s">
        <v>146</v>
      </c>
      <c r="E350" s="40"/>
      <c r="F350" s="210" t="s">
        <v>997</v>
      </c>
      <c r="G350" s="40"/>
      <c r="H350" s="40"/>
      <c r="I350" s="211"/>
      <c r="J350" s="40"/>
      <c r="K350" s="40"/>
      <c r="L350" s="44"/>
      <c r="M350" s="212"/>
      <c r="N350" s="213"/>
      <c r="O350" s="84"/>
      <c r="P350" s="84"/>
      <c r="Q350" s="84"/>
      <c r="R350" s="84"/>
      <c r="S350" s="84"/>
      <c r="T350" s="85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146</v>
      </c>
      <c r="AU350" s="17" t="s">
        <v>84</v>
      </c>
    </row>
    <row r="351" s="2" customFormat="1">
      <c r="A351" s="38"/>
      <c r="B351" s="39"/>
      <c r="C351" s="40"/>
      <c r="D351" s="227" t="s">
        <v>664</v>
      </c>
      <c r="E351" s="40"/>
      <c r="F351" s="228" t="s">
        <v>998</v>
      </c>
      <c r="G351" s="40"/>
      <c r="H351" s="40"/>
      <c r="I351" s="211"/>
      <c r="J351" s="40"/>
      <c r="K351" s="40"/>
      <c r="L351" s="44"/>
      <c r="M351" s="212"/>
      <c r="N351" s="213"/>
      <c r="O351" s="84"/>
      <c r="P351" s="84"/>
      <c r="Q351" s="84"/>
      <c r="R351" s="84"/>
      <c r="S351" s="84"/>
      <c r="T351" s="85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T351" s="17" t="s">
        <v>664</v>
      </c>
      <c r="AU351" s="17" t="s">
        <v>84</v>
      </c>
    </row>
    <row r="352" s="2" customFormat="1" ht="16.5" customHeight="1">
      <c r="A352" s="38"/>
      <c r="B352" s="39"/>
      <c r="C352" s="240" t="s">
        <v>388</v>
      </c>
      <c r="D352" s="240" t="s">
        <v>758</v>
      </c>
      <c r="E352" s="241" t="s">
        <v>999</v>
      </c>
      <c r="F352" s="242" t="s">
        <v>1000</v>
      </c>
      <c r="G352" s="243" t="s">
        <v>255</v>
      </c>
      <c r="H352" s="244">
        <v>22</v>
      </c>
      <c r="I352" s="245"/>
      <c r="J352" s="246">
        <f>ROUND(I352*H352,2)</f>
        <v>0</v>
      </c>
      <c r="K352" s="242" t="s">
        <v>661</v>
      </c>
      <c r="L352" s="247"/>
      <c r="M352" s="248" t="s">
        <v>19</v>
      </c>
      <c r="N352" s="249" t="s">
        <v>45</v>
      </c>
      <c r="O352" s="84"/>
      <c r="P352" s="205">
        <f>O352*H352</f>
        <v>0</v>
      </c>
      <c r="Q352" s="205">
        <v>0.0061000000000000004</v>
      </c>
      <c r="R352" s="205">
        <f>Q352*H352</f>
        <v>0.13420000000000001</v>
      </c>
      <c r="S352" s="205">
        <v>0</v>
      </c>
      <c r="T352" s="206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07" t="s">
        <v>156</v>
      </c>
      <c r="AT352" s="207" t="s">
        <v>758</v>
      </c>
      <c r="AU352" s="207" t="s">
        <v>84</v>
      </c>
      <c r="AY352" s="17" t="s">
        <v>139</v>
      </c>
      <c r="BE352" s="208">
        <f>IF(N352="základní",J352,0)</f>
        <v>0</v>
      </c>
      <c r="BF352" s="208">
        <f>IF(N352="snížená",J352,0)</f>
        <v>0</v>
      </c>
      <c r="BG352" s="208">
        <f>IF(N352="zákl. přenesená",J352,0)</f>
        <v>0</v>
      </c>
      <c r="BH352" s="208">
        <f>IF(N352="sníž. přenesená",J352,0)</f>
        <v>0</v>
      </c>
      <c r="BI352" s="208">
        <f>IF(N352="nulová",J352,0)</f>
        <v>0</v>
      </c>
      <c r="BJ352" s="17" t="s">
        <v>82</v>
      </c>
      <c r="BK352" s="208">
        <f>ROUND(I352*H352,2)</f>
        <v>0</v>
      </c>
      <c r="BL352" s="17" t="s">
        <v>145</v>
      </c>
      <c r="BM352" s="207" t="s">
        <v>1001</v>
      </c>
    </row>
    <row r="353" s="2" customFormat="1">
      <c r="A353" s="38"/>
      <c r="B353" s="39"/>
      <c r="C353" s="40"/>
      <c r="D353" s="209" t="s">
        <v>146</v>
      </c>
      <c r="E353" s="40"/>
      <c r="F353" s="210" t="s">
        <v>1002</v>
      </c>
      <c r="G353" s="40"/>
      <c r="H353" s="40"/>
      <c r="I353" s="211"/>
      <c r="J353" s="40"/>
      <c r="K353" s="40"/>
      <c r="L353" s="44"/>
      <c r="M353" s="212"/>
      <c r="N353" s="213"/>
      <c r="O353" s="84"/>
      <c r="P353" s="84"/>
      <c r="Q353" s="84"/>
      <c r="R353" s="84"/>
      <c r="S353" s="84"/>
      <c r="T353" s="85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T353" s="17" t="s">
        <v>146</v>
      </c>
      <c r="AU353" s="17" t="s">
        <v>84</v>
      </c>
    </row>
    <row r="354" s="2" customFormat="1" ht="16.5" customHeight="1">
      <c r="A354" s="38"/>
      <c r="B354" s="39"/>
      <c r="C354" s="240" t="s">
        <v>266</v>
      </c>
      <c r="D354" s="240" t="s">
        <v>758</v>
      </c>
      <c r="E354" s="241" t="s">
        <v>1003</v>
      </c>
      <c r="F354" s="242" t="s">
        <v>1004</v>
      </c>
      <c r="G354" s="243" t="s">
        <v>255</v>
      </c>
      <c r="H354" s="244">
        <v>22</v>
      </c>
      <c r="I354" s="245"/>
      <c r="J354" s="246">
        <f>ROUND(I354*H354,2)</f>
        <v>0</v>
      </c>
      <c r="K354" s="242" t="s">
        <v>661</v>
      </c>
      <c r="L354" s="247"/>
      <c r="M354" s="248" t="s">
        <v>19</v>
      </c>
      <c r="N354" s="249" t="s">
        <v>45</v>
      </c>
      <c r="O354" s="84"/>
      <c r="P354" s="205">
        <f>O354*H354</f>
        <v>0</v>
      </c>
      <c r="Q354" s="205">
        <v>0.0030000000000000001</v>
      </c>
      <c r="R354" s="205">
        <f>Q354*H354</f>
        <v>0.066000000000000003</v>
      </c>
      <c r="S354" s="205">
        <v>0</v>
      </c>
      <c r="T354" s="206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07" t="s">
        <v>156</v>
      </c>
      <c r="AT354" s="207" t="s">
        <v>758</v>
      </c>
      <c r="AU354" s="207" t="s">
        <v>84</v>
      </c>
      <c r="AY354" s="17" t="s">
        <v>139</v>
      </c>
      <c r="BE354" s="208">
        <f>IF(N354="základní",J354,0)</f>
        <v>0</v>
      </c>
      <c r="BF354" s="208">
        <f>IF(N354="snížená",J354,0)</f>
        <v>0</v>
      </c>
      <c r="BG354" s="208">
        <f>IF(N354="zákl. přenesená",J354,0)</f>
        <v>0</v>
      </c>
      <c r="BH354" s="208">
        <f>IF(N354="sníž. přenesená",J354,0)</f>
        <v>0</v>
      </c>
      <c r="BI354" s="208">
        <f>IF(N354="nulová",J354,0)</f>
        <v>0</v>
      </c>
      <c r="BJ354" s="17" t="s">
        <v>82</v>
      </c>
      <c r="BK354" s="208">
        <f>ROUND(I354*H354,2)</f>
        <v>0</v>
      </c>
      <c r="BL354" s="17" t="s">
        <v>145</v>
      </c>
      <c r="BM354" s="207" t="s">
        <v>1005</v>
      </c>
    </row>
    <row r="355" s="2" customFormat="1">
      <c r="A355" s="38"/>
      <c r="B355" s="39"/>
      <c r="C355" s="40"/>
      <c r="D355" s="209" t="s">
        <v>146</v>
      </c>
      <c r="E355" s="40"/>
      <c r="F355" s="210" t="s">
        <v>1006</v>
      </c>
      <c r="G355" s="40"/>
      <c r="H355" s="40"/>
      <c r="I355" s="211"/>
      <c r="J355" s="40"/>
      <c r="K355" s="40"/>
      <c r="L355" s="44"/>
      <c r="M355" s="212"/>
      <c r="N355" s="213"/>
      <c r="O355" s="84"/>
      <c r="P355" s="84"/>
      <c r="Q355" s="84"/>
      <c r="R355" s="84"/>
      <c r="S355" s="84"/>
      <c r="T355" s="85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T355" s="17" t="s">
        <v>146</v>
      </c>
      <c r="AU355" s="17" t="s">
        <v>84</v>
      </c>
    </row>
    <row r="356" s="2" customFormat="1" ht="16.5" customHeight="1">
      <c r="A356" s="38"/>
      <c r="B356" s="39"/>
      <c r="C356" s="240" t="s">
        <v>395</v>
      </c>
      <c r="D356" s="240" t="s">
        <v>758</v>
      </c>
      <c r="E356" s="241" t="s">
        <v>1007</v>
      </c>
      <c r="F356" s="242" t="s">
        <v>1008</v>
      </c>
      <c r="G356" s="243" t="s">
        <v>255</v>
      </c>
      <c r="H356" s="244">
        <v>22</v>
      </c>
      <c r="I356" s="245"/>
      <c r="J356" s="246">
        <f>ROUND(I356*H356,2)</f>
        <v>0</v>
      </c>
      <c r="K356" s="242" t="s">
        <v>661</v>
      </c>
      <c r="L356" s="247"/>
      <c r="M356" s="248" t="s">
        <v>19</v>
      </c>
      <c r="N356" s="249" t="s">
        <v>45</v>
      </c>
      <c r="O356" s="84"/>
      <c r="P356" s="205">
        <f>O356*H356</f>
        <v>0</v>
      </c>
      <c r="Q356" s="205">
        <v>0.00010000000000000001</v>
      </c>
      <c r="R356" s="205">
        <f>Q356*H356</f>
        <v>0.0022000000000000001</v>
      </c>
      <c r="S356" s="205">
        <v>0</v>
      </c>
      <c r="T356" s="206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07" t="s">
        <v>156</v>
      </c>
      <c r="AT356" s="207" t="s">
        <v>758</v>
      </c>
      <c r="AU356" s="207" t="s">
        <v>84</v>
      </c>
      <c r="AY356" s="17" t="s">
        <v>139</v>
      </c>
      <c r="BE356" s="208">
        <f>IF(N356="základní",J356,0)</f>
        <v>0</v>
      </c>
      <c r="BF356" s="208">
        <f>IF(N356="snížená",J356,0)</f>
        <v>0</v>
      </c>
      <c r="BG356" s="208">
        <f>IF(N356="zákl. přenesená",J356,0)</f>
        <v>0</v>
      </c>
      <c r="BH356" s="208">
        <f>IF(N356="sníž. přenesená",J356,0)</f>
        <v>0</v>
      </c>
      <c r="BI356" s="208">
        <f>IF(N356="nulová",J356,0)</f>
        <v>0</v>
      </c>
      <c r="BJ356" s="17" t="s">
        <v>82</v>
      </c>
      <c r="BK356" s="208">
        <f>ROUND(I356*H356,2)</f>
        <v>0</v>
      </c>
      <c r="BL356" s="17" t="s">
        <v>145</v>
      </c>
      <c r="BM356" s="207" t="s">
        <v>1009</v>
      </c>
    </row>
    <row r="357" s="2" customFormat="1">
      <c r="A357" s="38"/>
      <c r="B357" s="39"/>
      <c r="C357" s="40"/>
      <c r="D357" s="209" t="s">
        <v>146</v>
      </c>
      <c r="E357" s="40"/>
      <c r="F357" s="210" t="s">
        <v>1010</v>
      </c>
      <c r="G357" s="40"/>
      <c r="H357" s="40"/>
      <c r="I357" s="211"/>
      <c r="J357" s="40"/>
      <c r="K357" s="40"/>
      <c r="L357" s="44"/>
      <c r="M357" s="212"/>
      <c r="N357" s="213"/>
      <c r="O357" s="84"/>
      <c r="P357" s="84"/>
      <c r="Q357" s="84"/>
      <c r="R357" s="84"/>
      <c r="S357" s="84"/>
      <c r="T357" s="85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146</v>
      </c>
      <c r="AU357" s="17" t="s">
        <v>84</v>
      </c>
    </row>
    <row r="358" s="2" customFormat="1" ht="16.5" customHeight="1">
      <c r="A358" s="38"/>
      <c r="B358" s="39"/>
      <c r="C358" s="240" t="s">
        <v>272</v>
      </c>
      <c r="D358" s="240" t="s">
        <v>758</v>
      </c>
      <c r="E358" s="241" t="s">
        <v>1011</v>
      </c>
      <c r="F358" s="242" t="s">
        <v>1012</v>
      </c>
      <c r="G358" s="243" t="s">
        <v>255</v>
      </c>
      <c r="H358" s="244">
        <v>54</v>
      </c>
      <c r="I358" s="245"/>
      <c r="J358" s="246">
        <f>ROUND(I358*H358,2)</f>
        <v>0</v>
      </c>
      <c r="K358" s="242" t="s">
        <v>661</v>
      </c>
      <c r="L358" s="247"/>
      <c r="M358" s="248" t="s">
        <v>19</v>
      </c>
      <c r="N358" s="249" t="s">
        <v>45</v>
      </c>
      <c r="O358" s="84"/>
      <c r="P358" s="205">
        <f>O358*H358</f>
        <v>0</v>
      </c>
      <c r="Q358" s="205">
        <v>0.00035</v>
      </c>
      <c r="R358" s="205">
        <f>Q358*H358</f>
        <v>0.0189</v>
      </c>
      <c r="S358" s="205">
        <v>0</v>
      </c>
      <c r="T358" s="206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07" t="s">
        <v>156</v>
      </c>
      <c r="AT358" s="207" t="s">
        <v>758</v>
      </c>
      <c r="AU358" s="207" t="s">
        <v>84</v>
      </c>
      <c r="AY358" s="17" t="s">
        <v>139</v>
      </c>
      <c r="BE358" s="208">
        <f>IF(N358="základní",J358,0)</f>
        <v>0</v>
      </c>
      <c r="BF358" s="208">
        <f>IF(N358="snížená",J358,0)</f>
        <v>0</v>
      </c>
      <c r="BG358" s="208">
        <f>IF(N358="zákl. přenesená",J358,0)</f>
        <v>0</v>
      </c>
      <c r="BH358" s="208">
        <f>IF(N358="sníž. přenesená",J358,0)</f>
        <v>0</v>
      </c>
      <c r="BI358" s="208">
        <f>IF(N358="nulová",J358,0)</f>
        <v>0</v>
      </c>
      <c r="BJ358" s="17" t="s">
        <v>82</v>
      </c>
      <c r="BK358" s="208">
        <f>ROUND(I358*H358,2)</f>
        <v>0</v>
      </c>
      <c r="BL358" s="17" t="s">
        <v>145</v>
      </c>
      <c r="BM358" s="207" t="s">
        <v>1013</v>
      </c>
    </row>
    <row r="359" s="2" customFormat="1">
      <c r="A359" s="38"/>
      <c r="B359" s="39"/>
      <c r="C359" s="40"/>
      <c r="D359" s="209" t="s">
        <v>146</v>
      </c>
      <c r="E359" s="40"/>
      <c r="F359" s="210" t="s">
        <v>1014</v>
      </c>
      <c r="G359" s="40"/>
      <c r="H359" s="40"/>
      <c r="I359" s="211"/>
      <c r="J359" s="40"/>
      <c r="K359" s="40"/>
      <c r="L359" s="44"/>
      <c r="M359" s="212"/>
      <c r="N359" s="213"/>
      <c r="O359" s="84"/>
      <c r="P359" s="84"/>
      <c r="Q359" s="84"/>
      <c r="R359" s="84"/>
      <c r="S359" s="84"/>
      <c r="T359" s="85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7" t="s">
        <v>146</v>
      </c>
      <c r="AU359" s="17" t="s">
        <v>84</v>
      </c>
    </row>
    <row r="360" s="2" customFormat="1" ht="16.5" customHeight="1">
      <c r="A360" s="38"/>
      <c r="B360" s="39"/>
      <c r="C360" s="196" t="s">
        <v>402</v>
      </c>
      <c r="D360" s="196" t="s">
        <v>140</v>
      </c>
      <c r="E360" s="197" t="s">
        <v>1015</v>
      </c>
      <c r="F360" s="198" t="s">
        <v>1016</v>
      </c>
      <c r="G360" s="199" t="s">
        <v>255</v>
      </c>
      <c r="H360" s="200">
        <v>9</v>
      </c>
      <c r="I360" s="201"/>
      <c r="J360" s="202">
        <f>ROUND(I360*H360,2)</f>
        <v>0</v>
      </c>
      <c r="K360" s="198" t="s">
        <v>19</v>
      </c>
      <c r="L360" s="44"/>
      <c r="M360" s="203" t="s">
        <v>19</v>
      </c>
      <c r="N360" s="204" t="s">
        <v>45</v>
      </c>
      <c r="O360" s="84"/>
      <c r="P360" s="205">
        <f>O360*H360</f>
        <v>0</v>
      </c>
      <c r="Q360" s="205">
        <v>0</v>
      </c>
      <c r="R360" s="205">
        <f>Q360*H360</f>
        <v>0</v>
      </c>
      <c r="S360" s="205">
        <v>0</v>
      </c>
      <c r="T360" s="206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07" t="s">
        <v>145</v>
      </c>
      <c r="AT360" s="207" t="s">
        <v>140</v>
      </c>
      <c r="AU360" s="207" t="s">
        <v>84</v>
      </c>
      <c r="AY360" s="17" t="s">
        <v>139</v>
      </c>
      <c r="BE360" s="208">
        <f>IF(N360="základní",J360,0)</f>
        <v>0</v>
      </c>
      <c r="BF360" s="208">
        <f>IF(N360="snížená",J360,0)</f>
        <v>0</v>
      </c>
      <c r="BG360" s="208">
        <f>IF(N360="zákl. přenesená",J360,0)</f>
        <v>0</v>
      </c>
      <c r="BH360" s="208">
        <f>IF(N360="sníž. přenesená",J360,0)</f>
        <v>0</v>
      </c>
      <c r="BI360" s="208">
        <f>IF(N360="nulová",J360,0)</f>
        <v>0</v>
      </c>
      <c r="BJ360" s="17" t="s">
        <v>82</v>
      </c>
      <c r="BK360" s="208">
        <f>ROUND(I360*H360,2)</f>
        <v>0</v>
      </c>
      <c r="BL360" s="17" t="s">
        <v>145</v>
      </c>
      <c r="BM360" s="207" t="s">
        <v>1017</v>
      </c>
    </row>
    <row r="361" s="2" customFormat="1">
      <c r="A361" s="38"/>
      <c r="B361" s="39"/>
      <c r="C361" s="40"/>
      <c r="D361" s="209" t="s">
        <v>146</v>
      </c>
      <c r="E361" s="40"/>
      <c r="F361" s="210" t="s">
        <v>1018</v>
      </c>
      <c r="G361" s="40"/>
      <c r="H361" s="40"/>
      <c r="I361" s="211"/>
      <c r="J361" s="40"/>
      <c r="K361" s="40"/>
      <c r="L361" s="44"/>
      <c r="M361" s="212"/>
      <c r="N361" s="213"/>
      <c r="O361" s="84"/>
      <c r="P361" s="84"/>
      <c r="Q361" s="84"/>
      <c r="R361" s="84"/>
      <c r="S361" s="84"/>
      <c r="T361" s="85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7" t="s">
        <v>146</v>
      </c>
      <c r="AU361" s="17" t="s">
        <v>84</v>
      </c>
    </row>
    <row r="362" s="2" customFormat="1" ht="16.5" customHeight="1">
      <c r="A362" s="38"/>
      <c r="B362" s="39"/>
      <c r="C362" s="196" t="s">
        <v>277</v>
      </c>
      <c r="D362" s="196" t="s">
        <v>140</v>
      </c>
      <c r="E362" s="197" t="s">
        <v>1019</v>
      </c>
      <c r="F362" s="198" t="s">
        <v>1018</v>
      </c>
      <c r="G362" s="199" t="s">
        <v>255</v>
      </c>
      <c r="H362" s="200">
        <v>11</v>
      </c>
      <c r="I362" s="201"/>
      <c r="J362" s="202">
        <f>ROUND(I362*H362,2)</f>
        <v>0</v>
      </c>
      <c r="K362" s="198" t="s">
        <v>19</v>
      </c>
      <c r="L362" s="44"/>
      <c r="M362" s="203" t="s">
        <v>19</v>
      </c>
      <c r="N362" s="204" t="s">
        <v>45</v>
      </c>
      <c r="O362" s="84"/>
      <c r="P362" s="205">
        <f>O362*H362</f>
        <v>0</v>
      </c>
      <c r="Q362" s="205">
        <v>0</v>
      </c>
      <c r="R362" s="205">
        <f>Q362*H362</f>
        <v>0</v>
      </c>
      <c r="S362" s="205">
        <v>0</v>
      </c>
      <c r="T362" s="206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07" t="s">
        <v>145</v>
      </c>
      <c r="AT362" s="207" t="s">
        <v>140</v>
      </c>
      <c r="AU362" s="207" t="s">
        <v>84</v>
      </c>
      <c r="AY362" s="17" t="s">
        <v>139</v>
      </c>
      <c r="BE362" s="208">
        <f>IF(N362="základní",J362,0)</f>
        <v>0</v>
      </c>
      <c r="BF362" s="208">
        <f>IF(N362="snížená",J362,0)</f>
        <v>0</v>
      </c>
      <c r="BG362" s="208">
        <f>IF(N362="zákl. přenesená",J362,0)</f>
        <v>0</v>
      </c>
      <c r="BH362" s="208">
        <f>IF(N362="sníž. přenesená",J362,0)</f>
        <v>0</v>
      </c>
      <c r="BI362" s="208">
        <f>IF(N362="nulová",J362,0)</f>
        <v>0</v>
      </c>
      <c r="BJ362" s="17" t="s">
        <v>82</v>
      </c>
      <c r="BK362" s="208">
        <f>ROUND(I362*H362,2)</f>
        <v>0</v>
      </c>
      <c r="BL362" s="17" t="s">
        <v>145</v>
      </c>
      <c r="BM362" s="207" t="s">
        <v>1020</v>
      </c>
    </row>
    <row r="363" s="2" customFormat="1">
      <c r="A363" s="38"/>
      <c r="B363" s="39"/>
      <c r="C363" s="40"/>
      <c r="D363" s="209" t="s">
        <v>146</v>
      </c>
      <c r="E363" s="40"/>
      <c r="F363" s="210" t="s">
        <v>1018</v>
      </c>
      <c r="G363" s="40"/>
      <c r="H363" s="40"/>
      <c r="I363" s="211"/>
      <c r="J363" s="40"/>
      <c r="K363" s="40"/>
      <c r="L363" s="44"/>
      <c r="M363" s="212"/>
      <c r="N363" s="213"/>
      <c r="O363" s="84"/>
      <c r="P363" s="84"/>
      <c r="Q363" s="84"/>
      <c r="R363" s="84"/>
      <c r="S363" s="84"/>
      <c r="T363" s="85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17" t="s">
        <v>146</v>
      </c>
      <c r="AU363" s="17" t="s">
        <v>84</v>
      </c>
    </row>
    <row r="364" s="2" customFormat="1" ht="16.5" customHeight="1">
      <c r="A364" s="38"/>
      <c r="B364" s="39"/>
      <c r="C364" s="196" t="s">
        <v>409</v>
      </c>
      <c r="D364" s="196" t="s">
        <v>140</v>
      </c>
      <c r="E364" s="197" t="s">
        <v>1021</v>
      </c>
      <c r="F364" s="198" t="s">
        <v>1022</v>
      </c>
      <c r="G364" s="199" t="s">
        <v>152</v>
      </c>
      <c r="H364" s="200">
        <v>19</v>
      </c>
      <c r="I364" s="201"/>
      <c r="J364" s="202">
        <f>ROUND(I364*H364,2)</f>
        <v>0</v>
      </c>
      <c r="K364" s="198" t="s">
        <v>661</v>
      </c>
      <c r="L364" s="44"/>
      <c r="M364" s="203" t="s">
        <v>19</v>
      </c>
      <c r="N364" s="204" t="s">
        <v>45</v>
      </c>
      <c r="O364" s="84"/>
      <c r="P364" s="205">
        <f>O364*H364</f>
        <v>0</v>
      </c>
      <c r="Q364" s="205">
        <v>0.00012999999999999999</v>
      </c>
      <c r="R364" s="205">
        <f>Q364*H364</f>
        <v>0.00247</v>
      </c>
      <c r="S364" s="205">
        <v>0</v>
      </c>
      <c r="T364" s="206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07" t="s">
        <v>145</v>
      </c>
      <c r="AT364" s="207" t="s">
        <v>140</v>
      </c>
      <c r="AU364" s="207" t="s">
        <v>84</v>
      </c>
      <c r="AY364" s="17" t="s">
        <v>139</v>
      </c>
      <c r="BE364" s="208">
        <f>IF(N364="základní",J364,0)</f>
        <v>0</v>
      </c>
      <c r="BF364" s="208">
        <f>IF(N364="snížená",J364,0)</f>
        <v>0</v>
      </c>
      <c r="BG364" s="208">
        <f>IF(N364="zákl. přenesená",J364,0)</f>
        <v>0</v>
      </c>
      <c r="BH364" s="208">
        <f>IF(N364="sníž. přenesená",J364,0)</f>
        <v>0</v>
      </c>
      <c r="BI364" s="208">
        <f>IF(N364="nulová",J364,0)</f>
        <v>0</v>
      </c>
      <c r="BJ364" s="17" t="s">
        <v>82</v>
      </c>
      <c r="BK364" s="208">
        <f>ROUND(I364*H364,2)</f>
        <v>0</v>
      </c>
      <c r="BL364" s="17" t="s">
        <v>145</v>
      </c>
      <c r="BM364" s="207" t="s">
        <v>1023</v>
      </c>
    </row>
    <row r="365" s="2" customFormat="1">
      <c r="A365" s="38"/>
      <c r="B365" s="39"/>
      <c r="C365" s="40"/>
      <c r="D365" s="209" t="s">
        <v>146</v>
      </c>
      <c r="E365" s="40"/>
      <c r="F365" s="210" t="s">
        <v>1024</v>
      </c>
      <c r="G365" s="40"/>
      <c r="H365" s="40"/>
      <c r="I365" s="211"/>
      <c r="J365" s="40"/>
      <c r="K365" s="40"/>
      <c r="L365" s="44"/>
      <c r="M365" s="212"/>
      <c r="N365" s="213"/>
      <c r="O365" s="84"/>
      <c r="P365" s="84"/>
      <c r="Q365" s="84"/>
      <c r="R365" s="84"/>
      <c r="S365" s="84"/>
      <c r="T365" s="85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17" t="s">
        <v>146</v>
      </c>
      <c r="AU365" s="17" t="s">
        <v>84</v>
      </c>
    </row>
    <row r="366" s="2" customFormat="1">
      <c r="A366" s="38"/>
      <c r="B366" s="39"/>
      <c r="C366" s="40"/>
      <c r="D366" s="227" t="s">
        <v>664</v>
      </c>
      <c r="E366" s="40"/>
      <c r="F366" s="228" t="s">
        <v>1025</v>
      </c>
      <c r="G366" s="40"/>
      <c r="H366" s="40"/>
      <c r="I366" s="211"/>
      <c r="J366" s="40"/>
      <c r="K366" s="40"/>
      <c r="L366" s="44"/>
      <c r="M366" s="212"/>
      <c r="N366" s="213"/>
      <c r="O366" s="84"/>
      <c r="P366" s="84"/>
      <c r="Q366" s="84"/>
      <c r="R366" s="84"/>
      <c r="S366" s="84"/>
      <c r="T366" s="85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T366" s="17" t="s">
        <v>664</v>
      </c>
      <c r="AU366" s="17" t="s">
        <v>84</v>
      </c>
    </row>
    <row r="367" s="2" customFormat="1" ht="16.5" customHeight="1">
      <c r="A367" s="38"/>
      <c r="B367" s="39"/>
      <c r="C367" s="196" t="s">
        <v>283</v>
      </c>
      <c r="D367" s="196" t="s">
        <v>140</v>
      </c>
      <c r="E367" s="197" t="s">
        <v>1026</v>
      </c>
      <c r="F367" s="198" t="s">
        <v>1027</v>
      </c>
      <c r="G367" s="199" t="s">
        <v>143</v>
      </c>
      <c r="H367" s="200">
        <v>1</v>
      </c>
      <c r="I367" s="201"/>
      <c r="J367" s="202">
        <f>ROUND(I367*H367,2)</f>
        <v>0</v>
      </c>
      <c r="K367" s="198" t="s">
        <v>661</v>
      </c>
      <c r="L367" s="44"/>
      <c r="M367" s="203" t="s">
        <v>19</v>
      </c>
      <c r="N367" s="204" t="s">
        <v>45</v>
      </c>
      <c r="O367" s="84"/>
      <c r="P367" s="205">
        <f>O367*H367</f>
        <v>0</v>
      </c>
      <c r="Q367" s="205">
        <v>0.0016000000000000001</v>
      </c>
      <c r="R367" s="205">
        <f>Q367*H367</f>
        <v>0.0016000000000000001</v>
      </c>
      <c r="S367" s="205">
        <v>0</v>
      </c>
      <c r="T367" s="206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07" t="s">
        <v>145</v>
      </c>
      <c r="AT367" s="207" t="s">
        <v>140</v>
      </c>
      <c r="AU367" s="207" t="s">
        <v>84</v>
      </c>
      <c r="AY367" s="17" t="s">
        <v>139</v>
      </c>
      <c r="BE367" s="208">
        <f>IF(N367="základní",J367,0)</f>
        <v>0</v>
      </c>
      <c r="BF367" s="208">
        <f>IF(N367="snížená",J367,0)</f>
        <v>0</v>
      </c>
      <c r="BG367" s="208">
        <f>IF(N367="zákl. přenesená",J367,0)</f>
        <v>0</v>
      </c>
      <c r="BH367" s="208">
        <f>IF(N367="sníž. přenesená",J367,0)</f>
        <v>0</v>
      </c>
      <c r="BI367" s="208">
        <f>IF(N367="nulová",J367,0)</f>
        <v>0</v>
      </c>
      <c r="BJ367" s="17" t="s">
        <v>82</v>
      </c>
      <c r="BK367" s="208">
        <f>ROUND(I367*H367,2)</f>
        <v>0</v>
      </c>
      <c r="BL367" s="17" t="s">
        <v>145</v>
      </c>
      <c r="BM367" s="207" t="s">
        <v>1028</v>
      </c>
    </row>
    <row r="368" s="2" customFormat="1">
      <c r="A368" s="38"/>
      <c r="B368" s="39"/>
      <c r="C368" s="40"/>
      <c r="D368" s="209" t="s">
        <v>146</v>
      </c>
      <c r="E368" s="40"/>
      <c r="F368" s="210" t="s">
        <v>1029</v>
      </c>
      <c r="G368" s="40"/>
      <c r="H368" s="40"/>
      <c r="I368" s="211"/>
      <c r="J368" s="40"/>
      <c r="K368" s="40"/>
      <c r="L368" s="44"/>
      <c r="M368" s="212"/>
      <c r="N368" s="213"/>
      <c r="O368" s="84"/>
      <c r="P368" s="84"/>
      <c r="Q368" s="84"/>
      <c r="R368" s="84"/>
      <c r="S368" s="84"/>
      <c r="T368" s="85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T368" s="17" t="s">
        <v>146</v>
      </c>
      <c r="AU368" s="17" t="s">
        <v>84</v>
      </c>
    </row>
    <row r="369" s="2" customFormat="1">
      <c r="A369" s="38"/>
      <c r="B369" s="39"/>
      <c r="C369" s="40"/>
      <c r="D369" s="227" t="s">
        <v>664</v>
      </c>
      <c r="E369" s="40"/>
      <c r="F369" s="228" t="s">
        <v>1030</v>
      </c>
      <c r="G369" s="40"/>
      <c r="H369" s="40"/>
      <c r="I369" s="211"/>
      <c r="J369" s="40"/>
      <c r="K369" s="40"/>
      <c r="L369" s="44"/>
      <c r="M369" s="212"/>
      <c r="N369" s="213"/>
      <c r="O369" s="84"/>
      <c r="P369" s="84"/>
      <c r="Q369" s="84"/>
      <c r="R369" s="84"/>
      <c r="S369" s="84"/>
      <c r="T369" s="85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T369" s="17" t="s">
        <v>664</v>
      </c>
      <c r="AU369" s="17" t="s">
        <v>84</v>
      </c>
    </row>
    <row r="370" s="2" customFormat="1" ht="16.5" customHeight="1">
      <c r="A370" s="38"/>
      <c r="B370" s="39"/>
      <c r="C370" s="196" t="s">
        <v>417</v>
      </c>
      <c r="D370" s="196" t="s">
        <v>140</v>
      </c>
      <c r="E370" s="197" t="s">
        <v>1031</v>
      </c>
      <c r="F370" s="198" t="s">
        <v>1032</v>
      </c>
      <c r="G370" s="199" t="s">
        <v>152</v>
      </c>
      <c r="H370" s="200">
        <v>19</v>
      </c>
      <c r="I370" s="201"/>
      <c r="J370" s="202">
        <f>ROUND(I370*H370,2)</f>
        <v>0</v>
      </c>
      <c r="K370" s="198" t="s">
        <v>661</v>
      </c>
      <c r="L370" s="44"/>
      <c r="M370" s="203" t="s">
        <v>19</v>
      </c>
      <c r="N370" s="204" t="s">
        <v>45</v>
      </c>
      <c r="O370" s="84"/>
      <c r="P370" s="205">
        <f>O370*H370</f>
        <v>0</v>
      </c>
      <c r="Q370" s="205">
        <v>0</v>
      </c>
      <c r="R370" s="205">
        <f>Q370*H370</f>
        <v>0</v>
      </c>
      <c r="S370" s="205">
        <v>0</v>
      </c>
      <c r="T370" s="206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07" t="s">
        <v>145</v>
      </c>
      <c r="AT370" s="207" t="s">
        <v>140</v>
      </c>
      <c r="AU370" s="207" t="s">
        <v>84</v>
      </c>
      <c r="AY370" s="17" t="s">
        <v>139</v>
      </c>
      <c r="BE370" s="208">
        <f>IF(N370="základní",J370,0)</f>
        <v>0</v>
      </c>
      <c r="BF370" s="208">
        <f>IF(N370="snížená",J370,0)</f>
        <v>0</v>
      </c>
      <c r="BG370" s="208">
        <f>IF(N370="zákl. přenesená",J370,0)</f>
        <v>0</v>
      </c>
      <c r="BH370" s="208">
        <f>IF(N370="sníž. přenesená",J370,0)</f>
        <v>0</v>
      </c>
      <c r="BI370" s="208">
        <f>IF(N370="nulová",J370,0)</f>
        <v>0</v>
      </c>
      <c r="BJ370" s="17" t="s">
        <v>82</v>
      </c>
      <c r="BK370" s="208">
        <f>ROUND(I370*H370,2)</f>
        <v>0</v>
      </c>
      <c r="BL370" s="17" t="s">
        <v>145</v>
      </c>
      <c r="BM370" s="207" t="s">
        <v>1033</v>
      </c>
    </row>
    <row r="371" s="2" customFormat="1">
      <c r="A371" s="38"/>
      <c r="B371" s="39"/>
      <c r="C371" s="40"/>
      <c r="D371" s="209" t="s">
        <v>146</v>
      </c>
      <c r="E371" s="40"/>
      <c r="F371" s="210" t="s">
        <v>1034</v>
      </c>
      <c r="G371" s="40"/>
      <c r="H371" s="40"/>
      <c r="I371" s="211"/>
      <c r="J371" s="40"/>
      <c r="K371" s="40"/>
      <c r="L371" s="44"/>
      <c r="M371" s="212"/>
      <c r="N371" s="213"/>
      <c r="O371" s="84"/>
      <c r="P371" s="84"/>
      <c r="Q371" s="84"/>
      <c r="R371" s="84"/>
      <c r="S371" s="84"/>
      <c r="T371" s="85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7" t="s">
        <v>146</v>
      </c>
      <c r="AU371" s="17" t="s">
        <v>84</v>
      </c>
    </row>
    <row r="372" s="2" customFormat="1">
      <c r="A372" s="38"/>
      <c r="B372" s="39"/>
      <c r="C372" s="40"/>
      <c r="D372" s="227" t="s">
        <v>664</v>
      </c>
      <c r="E372" s="40"/>
      <c r="F372" s="228" t="s">
        <v>1035</v>
      </c>
      <c r="G372" s="40"/>
      <c r="H372" s="40"/>
      <c r="I372" s="211"/>
      <c r="J372" s="40"/>
      <c r="K372" s="40"/>
      <c r="L372" s="44"/>
      <c r="M372" s="212"/>
      <c r="N372" s="213"/>
      <c r="O372" s="84"/>
      <c r="P372" s="84"/>
      <c r="Q372" s="84"/>
      <c r="R372" s="84"/>
      <c r="S372" s="84"/>
      <c r="T372" s="85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T372" s="17" t="s">
        <v>664</v>
      </c>
      <c r="AU372" s="17" t="s">
        <v>84</v>
      </c>
    </row>
    <row r="373" s="2" customFormat="1" ht="16.5" customHeight="1">
      <c r="A373" s="38"/>
      <c r="B373" s="39"/>
      <c r="C373" s="196" t="s">
        <v>288</v>
      </c>
      <c r="D373" s="196" t="s">
        <v>140</v>
      </c>
      <c r="E373" s="197" t="s">
        <v>1036</v>
      </c>
      <c r="F373" s="198" t="s">
        <v>1037</v>
      </c>
      <c r="G373" s="199" t="s">
        <v>143</v>
      </c>
      <c r="H373" s="200">
        <v>1</v>
      </c>
      <c r="I373" s="201"/>
      <c r="J373" s="202">
        <f>ROUND(I373*H373,2)</f>
        <v>0</v>
      </c>
      <c r="K373" s="198" t="s">
        <v>661</v>
      </c>
      <c r="L373" s="44"/>
      <c r="M373" s="203" t="s">
        <v>19</v>
      </c>
      <c r="N373" s="204" t="s">
        <v>45</v>
      </c>
      <c r="O373" s="84"/>
      <c r="P373" s="205">
        <f>O373*H373</f>
        <v>0</v>
      </c>
      <c r="Q373" s="205">
        <v>1.0000000000000001E-05</v>
      </c>
      <c r="R373" s="205">
        <f>Q373*H373</f>
        <v>1.0000000000000001E-05</v>
      </c>
      <c r="S373" s="205">
        <v>0</v>
      </c>
      <c r="T373" s="206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07" t="s">
        <v>145</v>
      </c>
      <c r="AT373" s="207" t="s">
        <v>140</v>
      </c>
      <c r="AU373" s="207" t="s">
        <v>84</v>
      </c>
      <c r="AY373" s="17" t="s">
        <v>139</v>
      </c>
      <c r="BE373" s="208">
        <f>IF(N373="základní",J373,0)</f>
        <v>0</v>
      </c>
      <c r="BF373" s="208">
        <f>IF(N373="snížená",J373,0)</f>
        <v>0</v>
      </c>
      <c r="BG373" s="208">
        <f>IF(N373="zákl. přenesená",J373,0)</f>
        <v>0</v>
      </c>
      <c r="BH373" s="208">
        <f>IF(N373="sníž. přenesená",J373,0)</f>
        <v>0</v>
      </c>
      <c r="BI373" s="208">
        <f>IF(N373="nulová",J373,0)</f>
        <v>0</v>
      </c>
      <c r="BJ373" s="17" t="s">
        <v>82</v>
      </c>
      <c r="BK373" s="208">
        <f>ROUND(I373*H373,2)</f>
        <v>0</v>
      </c>
      <c r="BL373" s="17" t="s">
        <v>145</v>
      </c>
      <c r="BM373" s="207" t="s">
        <v>1038</v>
      </c>
    </row>
    <row r="374" s="2" customFormat="1">
      <c r="A374" s="38"/>
      <c r="B374" s="39"/>
      <c r="C374" s="40"/>
      <c r="D374" s="209" t="s">
        <v>146</v>
      </c>
      <c r="E374" s="40"/>
      <c r="F374" s="210" t="s">
        <v>1039</v>
      </c>
      <c r="G374" s="40"/>
      <c r="H374" s="40"/>
      <c r="I374" s="211"/>
      <c r="J374" s="40"/>
      <c r="K374" s="40"/>
      <c r="L374" s="44"/>
      <c r="M374" s="212"/>
      <c r="N374" s="213"/>
      <c r="O374" s="84"/>
      <c r="P374" s="84"/>
      <c r="Q374" s="84"/>
      <c r="R374" s="84"/>
      <c r="S374" s="84"/>
      <c r="T374" s="85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T374" s="17" t="s">
        <v>146</v>
      </c>
      <c r="AU374" s="17" t="s">
        <v>84</v>
      </c>
    </row>
    <row r="375" s="2" customFormat="1">
      <c r="A375" s="38"/>
      <c r="B375" s="39"/>
      <c r="C375" s="40"/>
      <c r="D375" s="227" t="s">
        <v>664</v>
      </c>
      <c r="E375" s="40"/>
      <c r="F375" s="228" t="s">
        <v>1040</v>
      </c>
      <c r="G375" s="40"/>
      <c r="H375" s="40"/>
      <c r="I375" s="211"/>
      <c r="J375" s="40"/>
      <c r="K375" s="40"/>
      <c r="L375" s="44"/>
      <c r="M375" s="212"/>
      <c r="N375" s="213"/>
      <c r="O375" s="84"/>
      <c r="P375" s="84"/>
      <c r="Q375" s="84"/>
      <c r="R375" s="84"/>
      <c r="S375" s="84"/>
      <c r="T375" s="85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664</v>
      </c>
      <c r="AU375" s="17" t="s">
        <v>84</v>
      </c>
    </row>
    <row r="376" s="2" customFormat="1" ht="16.5" customHeight="1">
      <c r="A376" s="38"/>
      <c r="B376" s="39"/>
      <c r="C376" s="196" t="s">
        <v>426</v>
      </c>
      <c r="D376" s="196" t="s">
        <v>140</v>
      </c>
      <c r="E376" s="197" t="s">
        <v>1041</v>
      </c>
      <c r="F376" s="198" t="s">
        <v>1042</v>
      </c>
      <c r="G376" s="199" t="s">
        <v>152</v>
      </c>
      <c r="H376" s="200">
        <v>471</v>
      </c>
      <c r="I376" s="201"/>
      <c r="J376" s="202">
        <f>ROUND(I376*H376,2)</f>
        <v>0</v>
      </c>
      <c r="K376" s="198" t="s">
        <v>661</v>
      </c>
      <c r="L376" s="44"/>
      <c r="M376" s="203" t="s">
        <v>19</v>
      </c>
      <c r="N376" s="204" t="s">
        <v>45</v>
      </c>
      <c r="O376" s="84"/>
      <c r="P376" s="205">
        <f>O376*H376</f>
        <v>0</v>
      </c>
      <c r="Q376" s="205">
        <v>0.15540000000000001</v>
      </c>
      <c r="R376" s="205">
        <f>Q376*H376</f>
        <v>73.193400000000011</v>
      </c>
      <c r="S376" s="205">
        <v>0</v>
      </c>
      <c r="T376" s="206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07" t="s">
        <v>145</v>
      </c>
      <c r="AT376" s="207" t="s">
        <v>140</v>
      </c>
      <c r="AU376" s="207" t="s">
        <v>84</v>
      </c>
      <c r="AY376" s="17" t="s">
        <v>139</v>
      </c>
      <c r="BE376" s="208">
        <f>IF(N376="základní",J376,0)</f>
        <v>0</v>
      </c>
      <c r="BF376" s="208">
        <f>IF(N376="snížená",J376,0)</f>
        <v>0</v>
      </c>
      <c r="BG376" s="208">
        <f>IF(N376="zákl. přenesená",J376,0)</f>
        <v>0</v>
      </c>
      <c r="BH376" s="208">
        <f>IF(N376="sníž. přenesená",J376,0)</f>
        <v>0</v>
      </c>
      <c r="BI376" s="208">
        <f>IF(N376="nulová",J376,0)</f>
        <v>0</v>
      </c>
      <c r="BJ376" s="17" t="s">
        <v>82</v>
      </c>
      <c r="BK376" s="208">
        <f>ROUND(I376*H376,2)</f>
        <v>0</v>
      </c>
      <c r="BL376" s="17" t="s">
        <v>145</v>
      </c>
      <c r="BM376" s="207" t="s">
        <v>1043</v>
      </c>
    </row>
    <row r="377" s="2" customFormat="1">
      <c r="A377" s="38"/>
      <c r="B377" s="39"/>
      <c r="C377" s="40"/>
      <c r="D377" s="209" t="s">
        <v>146</v>
      </c>
      <c r="E377" s="40"/>
      <c r="F377" s="210" t="s">
        <v>1044</v>
      </c>
      <c r="G377" s="40"/>
      <c r="H377" s="40"/>
      <c r="I377" s="211"/>
      <c r="J377" s="40"/>
      <c r="K377" s="40"/>
      <c r="L377" s="44"/>
      <c r="M377" s="212"/>
      <c r="N377" s="213"/>
      <c r="O377" s="84"/>
      <c r="P377" s="84"/>
      <c r="Q377" s="84"/>
      <c r="R377" s="84"/>
      <c r="S377" s="84"/>
      <c r="T377" s="85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T377" s="17" t="s">
        <v>146</v>
      </c>
      <c r="AU377" s="17" t="s">
        <v>84</v>
      </c>
    </row>
    <row r="378" s="2" customFormat="1">
      <c r="A378" s="38"/>
      <c r="B378" s="39"/>
      <c r="C378" s="40"/>
      <c r="D378" s="227" t="s">
        <v>664</v>
      </c>
      <c r="E378" s="40"/>
      <c r="F378" s="228" t="s">
        <v>1045</v>
      </c>
      <c r="G378" s="40"/>
      <c r="H378" s="40"/>
      <c r="I378" s="211"/>
      <c r="J378" s="40"/>
      <c r="K378" s="40"/>
      <c r="L378" s="44"/>
      <c r="M378" s="212"/>
      <c r="N378" s="213"/>
      <c r="O378" s="84"/>
      <c r="P378" s="84"/>
      <c r="Q378" s="84"/>
      <c r="R378" s="84"/>
      <c r="S378" s="84"/>
      <c r="T378" s="85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7" t="s">
        <v>664</v>
      </c>
      <c r="AU378" s="17" t="s">
        <v>84</v>
      </c>
    </row>
    <row r="379" s="13" customFormat="1">
      <c r="A379" s="13"/>
      <c r="B379" s="229"/>
      <c r="C379" s="230"/>
      <c r="D379" s="209" t="s">
        <v>681</v>
      </c>
      <c r="E379" s="231" t="s">
        <v>19</v>
      </c>
      <c r="F379" s="232" t="s">
        <v>1046</v>
      </c>
      <c r="G379" s="230"/>
      <c r="H379" s="233">
        <v>471</v>
      </c>
      <c r="I379" s="234"/>
      <c r="J379" s="230"/>
      <c r="K379" s="230"/>
      <c r="L379" s="235"/>
      <c r="M379" s="236"/>
      <c r="N379" s="237"/>
      <c r="O379" s="237"/>
      <c r="P379" s="237"/>
      <c r="Q379" s="237"/>
      <c r="R379" s="237"/>
      <c r="S379" s="237"/>
      <c r="T379" s="238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9" t="s">
        <v>681</v>
      </c>
      <c r="AU379" s="239" t="s">
        <v>84</v>
      </c>
      <c r="AV379" s="13" t="s">
        <v>84</v>
      </c>
      <c r="AW379" s="13" t="s">
        <v>35</v>
      </c>
      <c r="AX379" s="13" t="s">
        <v>82</v>
      </c>
      <c r="AY379" s="239" t="s">
        <v>139</v>
      </c>
    </row>
    <row r="380" s="2" customFormat="1" ht="16.5" customHeight="1">
      <c r="A380" s="38"/>
      <c r="B380" s="39"/>
      <c r="C380" s="240" t="s">
        <v>292</v>
      </c>
      <c r="D380" s="240" t="s">
        <v>758</v>
      </c>
      <c r="E380" s="241" t="s">
        <v>1047</v>
      </c>
      <c r="F380" s="242" t="s">
        <v>1048</v>
      </c>
      <c r="G380" s="243" t="s">
        <v>152</v>
      </c>
      <c r="H380" s="244">
        <v>92.819999999999993</v>
      </c>
      <c r="I380" s="245"/>
      <c r="J380" s="246">
        <f>ROUND(I380*H380,2)</f>
        <v>0</v>
      </c>
      <c r="K380" s="242" t="s">
        <v>661</v>
      </c>
      <c r="L380" s="247"/>
      <c r="M380" s="248" t="s">
        <v>19</v>
      </c>
      <c r="N380" s="249" t="s">
        <v>45</v>
      </c>
      <c r="O380" s="84"/>
      <c r="P380" s="205">
        <f>O380*H380</f>
        <v>0</v>
      </c>
      <c r="Q380" s="205">
        <v>0.048300000000000003</v>
      </c>
      <c r="R380" s="205">
        <f>Q380*H380</f>
        <v>4.483206</v>
      </c>
      <c r="S380" s="205">
        <v>0</v>
      </c>
      <c r="T380" s="206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07" t="s">
        <v>156</v>
      </c>
      <c r="AT380" s="207" t="s">
        <v>758</v>
      </c>
      <c r="AU380" s="207" t="s">
        <v>84</v>
      </c>
      <c r="AY380" s="17" t="s">
        <v>139</v>
      </c>
      <c r="BE380" s="208">
        <f>IF(N380="základní",J380,0)</f>
        <v>0</v>
      </c>
      <c r="BF380" s="208">
        <f>IF(N380="snížená",J380,0)</f>
        <v>0</v>
      </c>
      <c r="BG380" s="208">
        <f>IF(N380="zákl. přenesená",J380,0)</f>
        <v>0</v>
      </c>
      <c r="BH380" s="208">
        <f>IF(N380="sníž. přenesená",J380,0)</f>
        <v>0</v>
      </c>
      <c r="BI380" s="208">
        <f>IF(N380="nulová",J380,0)</f>
        <v>0</v>
      </c>
      <c r="BJ380" s="17" t="s">
        <v>82</v>
      </c>
      <c r="BK380" s="208">
        <f>ROUND(I380*H380,2)</f>
        <v>0</v>
      </c>
      <c r="BL380" s="17" t="s">
        <v>145</v>
      </c>
      <c r="BM380" s="207" t="s">
        <v>1049</v>
      </c>
    </row>
    <row r="381" s="2" customFormat="1">
      <c r="A381" s="38"/>
      <c r="B381" s="39"/>
      <c r="C381" s="40"/>
      <c r="D381" s="209" t="s">
        <v>146</v>
      </c>
      <c r="E381" s="40"/>
      <c r="F381" s="210" t="s">
        <v>1048</v>
      </c>
      <c r="G381" s="40"/>
      <c r="H381" s="40"/>
      <c r="I381" s="211"/>
      <c r="J381" s="40"/>
      <c r="K381" s="40"/>
      <c r="L381" s="44"/>
      <c r="M381" s="212"/>
      <c r="N381" s="213"/>
      <c r="O381" s="84"/>
      <c r="P381" s="84"/>
      <c r="Q381" s="84"/>
      <c r="R381" s="84"/>
      <c r="S381" s="84"/>
      <c r="T381" s="85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7" t="s">
        <v>146</v>
      </c>
      <c r="AU381" s="17" t="s">
        <v>84</v>
      </c>
    </row>
    <row r="382" s="13" customFormat="1">
      <c r="A382" s="13"/>
      <c r="B382" s="229"/>
      <c r="C382" s="230"/>
      <c r="D382" s="209" t="s">
        <v>681</v>
      </c>
      <c r="E382" s="230"/>
      <c r="F382" s="232" t="s">
        <v>1050</v>
      </c>
      <c r="G382" s="230"/>
      <c r="H382" s="233">
        <v>92.819999999999993</v>
      </c>
      <c r="I382" s="234"/>
      <c r="J382" s="230"/>
      <c r="K382" s="230"/>
      <c r="L382" s="235"/>
      <c r="M382" s="236"/>
      <c r="N382" s="237"/>
      <c r="O382" s="237"/>
      <c r="P382" s="237"/>
      <c r="Q382" s="237"/>
      <c r="R382" s="237"/>
      <c r="S382" s="237"/>
      <c r="T382" s="238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9" t="s">
        <v>681</v>
      </c>
      <c r="AU382" s="239" t="s">
        <v>84</v>
      </c>
      <c r="AV382" s="13" t="s">
        <v>84</v>
      </c>
      <c r="AW382" s="13" t="s">
        <v>4</v>
      </c>
      <c r="AX382" s="13" t="s">
        <v>82</v>
      </c>
      <c r="AY382" s="239" t="s">
        <v>139</v>
      </c>
    </row>
    <row r="383" s="2" customFormat="1" ht="16.5" customHeight="1">
      <c r="A383" s="38"/>
      <c r="B383" s="39"/>
      <c r="C383" s="240" t="s">
        <v>435</v>
      </c>
      <c r="D383" s="240" t="s">
        <v>758</v>
      </c>
      <c r="E383" s="241" t="s">
        <v>1051</v>
      </c>
      <c r="F383" s="242" t="s">
        <v>1052</v>
      </c>
      <c r="G383" s="243" t="s">
        <v>152</v>
      </c>
      <c r="H383" s="244">
        <v>28.559999999999999</v>
      </c>
      <c r="I383" s="245"/>
      <c r="J383" s="246">
        <f>ROUND(I383*H383,2)</f>
        <v>0</v>
      </c>
      <c r="K383" s="242" t="s">
        <v>661</v>
      </c>
      <c r="L383" s="247"/>
      <c r="M383" s="248" t="s">
        <v>19</v>
      </c>
      <c r="N383" s="249" t="s">
        <v>45</v>
      </c>
      <c r="O383" s="84"/>
      <c r="P383" s="205">
        <f>O383*H383</f>
        <v>0</v>
      </c>
      <c r="Q383" s="205">
        <v>0.065670000000000006</v>
      </c>
      <c r="R383" s="205">
        <f>Q383*H383</f>
        <v>1.8755352000000001</v>
      </c>
      <c r="S383" s="205">
        <v>0</v>
      </c>
      <c r="T383" s="206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07" t="s">
        <v>156</v>
      </c>
      <c r="AT383" s="207" t="s">
        <v>758</v>
      </c>
      <c r="AU383" s="207" t="s">
        <v>84</v>
      </c>
      <c r="AY383" s="17" t="s">
        <v>139</v>
      </c>
      <c r="BE383" s="208">
        <f>IF(N383="základní",J383,0)</f>
        <v>0</v>
      </c>
      <c r="BF383" s="208">
        <f>IF(N383="snížená",J383,0)</f>
        <v>0</v>
      </c>
      <c r="BG383" s="208">
        <f>IF(N383="zákl. přenesená",J383,0)</f>
        <v>0</v>
      </c>
      <c r="BH383" s="208">
        <f>IF(N383="sníž. přenesená",J383,0)</f>
        <v>0</v>
      </c>
      <c r="BI383" s="208">
        <f>IF(N383="nulová",J383,0)</f>
        <v>0</v>
      </c>
      <c r="BJ383" s="17" t="s">
        <v>82</v>
      </c>
      <c r="BK383" s="208">
        <f>ROUND(I383*H383,2)</f>
        <v>0</v>
      </c>
      <c r="BL383" s="17" t="s">
        <v>145</v>
      </c>
      <c r="BM383" s="207" t="s">
        <v>1053</v>
      </c>
    </row>
    <row r="384" s="2" customFormat="1">
      <c r="A384" s="38"/>
      <c r="B384" s="39"/>
      <c r="C384" s="40"/>
      <c r="D384" s="209" t="s">
        <v>146</v>
      </c>
      <c r="E384" s="40"/>
      <c r="F384" s="210" t="s">
        <v>1052</v>
      </c>
      <c r="G384" s="40"/>
      <c r="H384" s="40"/>
      <c r="I384" s="211"/>
      <c r="J384" s="40"/>
      <c r="K384" s="40"/>
      <c r="L384" s="44"/>
      <c r="M384" s="212"/>
      <c r="N384" s="213"/>
      <c r="O384" s="84"/>
      <c r="P384" s="84"/>
      <c r="Q384" s="84"/>
      <c r="R384" s="84"/>
      <c r="S384" s="84"/>
      <c r="T384" s="85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T384" s="17" t="s">
        <v>146</v>
      </c>
      <c r="AU384" s="17" t="s">
        <v>84</v>
      </c>
    </row>
    <row r="385" s="13" customFormat="1">
      <c r="A385" s="13"/>
      <c r="B385" s="229"/>
      <c r="C385" s="230"/>
      <c r="D385" s="209" t="s">
        <v>681</v>
      </c>
      <c r="E385" s="230"/>
      <c r="F385" s="232" t="s">
        <v>1054</v>
      </c>
      <c r="G385" s="230"/>
      <c r="H385" s="233">
        <v>28.559999999999999</v>
      </c>
      <c r="I385" s="234"/>
      <c r="J385" s="230"/>
      <c r="K385" s="230"/>
      <c r="L385" s="235"/>
      <c r="M385" s="236"/>
      <c r="N385" s="237"/>
      <c r="O385" s="237"/>
      <c r="P385" s="237"/>
      <c r="Q385" s="237"/>
      <c r="R385" s="237"/>
      <c r="S385" s="237"/>
      <c r="T385" s="238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9" t="s">
        <v>681</v>
      </c>
      <c r="AU385" s="239" t="s">
        <v>84</v>
      </c>
      <c r="AV385" s="13" t="s">
        <v>84</v>
      </c>
      <c r="AW385" s="13" t="s">
        <v>4</v>
      </c>
      <c r="AX385" s="13" t="s">
        <v>82</v>
      </c>
      <c r="AY385" s="239" t="s">
        <v>139</v>
      </c>
    </row>
    <row r="386" s="2" customFormat="1" ht="16.5" customHeight="1">
      <c r="A386" s="38"/>
      <c r="B386" s="39"/>
      <c r="C386" s="240" t="s">
        <v>295</v>
      </c>
      <c r="D386" s="240" t="s">
        <v>758</v>
      </c>
      <c r="E386" s="241" t="s">
        <v>1055</v>
      </c>
      <c r="F386" s="242" t="s">
        <v>1056</v>
      </c>
      <c r="G386" s="243" t="s">
        <v>152</v>
      </c>
      <c r="H386" s="244">
        <v>359.04000000000002</v>
      </c>
      <c r="I386" s="245"/>
      <c r="J386" s="246">
        <f>ROUND(I386*H386,2)</f>
        <v>0</v>
      </c>
      <c r="K386" s="242" t="s">
        <v>661</v>
      </c>
      <c r="L386" s="247"/>
      <c r="M386" s="248" t="s">
        <v>19</v>
      </c>
      <c r="N386" s="249" t="s">
        <v>45</v>
      </c>
      <c r="O386" s="84"/>
      <c r="P386" s="205">
        <f>O386*H386</f>
        <v>0</v>
      </c>
      <c r="Q386" s="205">
        <v>0.080000000000000002</v>
      </c>
      <c r="R386" s="205">
        <f>Q386*H386</f>
        <v>28.723200000000002</v>
      </c>
      <c r="S386" s="205">
        <v>0</v>
      </c>
      <c r="T386" s="206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07" t="s">
        <v>156</v>
      </c>
      <c r="AT386" s="207" t="s">
        <v>758</v>
      </c>
      <c r="AU386" s="207" t="s">
        <v>84</v>
      </c>
      <c r="AY386" s="17" t="s">
        <v>139</v>
      </c>
      <c r="BE386" s="208">
        <f>IF(N386="základní",J386,0)</f>
        <v>0</v>
      </c>
      <c r="BF386" s="208">
        <f>IF(N386="snížená",J386,0)</f>
        <v>0</v>
      </c>
      <c r="BG386" s="208">
        <f>IF(N386="zákl. přenesená",J386,0)</f>
        <v>0</v>
      </c>
      <c r="BH386" s="208">
        <f>IF(N386="sníž. přenesená",J386,0)</f>
        <v>0</v>
      </c>
      <c r="BI386" s="208">
        <f>IF(N386="nulová",J386,0)</f>
        <v>0</v>
      </c>
      <c r="BJ386" s="17" t="s">
        <v>82</v>
      </c>
      <c r="BK386" s="208">
        <f>ROUND(I386*H386,2)</f>
        <v>0</v>
      </c>
      <c r="BL386" s="17" t="s">
        <v>145</v>
      </c>
      <c r="BM386" s="207" t="s">
        <v>1057</v>
      </c>
    </row>
    <row r="387" s="2" customFormat="1">
      <c r="A387" s="38"/>
      <c r="B387" s="39"/>
      <c r="C387" s="40"/>
      <c r="D387" s="209" t="s">
        <v>146</v>
      </c>
      <c r="E387" s="40"/>
      <c r="F387" s="210" t="s">
        <v>1056</v>
      </c>
      <c r="G387" s="40"/>
      <c r="H387" s="40"/>
      <c r="I387" s="211"/>
      <c r="J387" s="40"/>
      <c r="K387" s="40"/>
      <c r="L387" s="44"/>
      <c r="M387" s="212"/>
      <c r="N387" s="213"/>
      <c r="O387" s="84"/>
      <c r="P387" s="84"/>
      <c r="Q387" s="84"/>
      <c r="R387" s="84"/>
      <c r="S387" s="84"/>
      <c r="T387" s="85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T387" s="17" t="s">
        <v>146</v>
      </c>
      <c r="AU387" s="17" t="s">
        <v>84</v>
      </c>
    </row>
    <row r="388" s="13" customFormat="1">
      <c r="A388" s="13"/>
      <c r="B388" s="229"/>
      <c r="C388" s="230"/>
      <c r="D388" s="209" t="s">
        <v>681</v>
      </c>
      <c r="E388" s="230"/>
      <c r="F388" s="232" t="s">
        <v>1058</v>
      </c>
      <c r="G388" s="230"/>
      <c r="H388" s="233">
        <v>359.04000000000002</v>
      </c>
      <c r="I388" s="234"/>
      <c r="J388" s="230"/>
      <c r="K388" s="230"/>
      <c r="L388" s="235"/>
      <c r="M388" s="236"/>
      <c r="N388" s="237"/>
      <c r="O388" s="237"/>
      <c r="P388" s="237"/>
      <c r="Q388" s="237"/>
      <c r="R388" s="237"/>
      <c r="S388" s="237"/>
      <c r="T388" s="238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9" t="s">
        <v>681</v>
      </c>
      <c r="AU388" s="239" t="s">
        <v>84</v>
      </c>
      <c r="AV388" s="13" t="s">
        <v>84</v>
      </c>
      <c r="AW388" s="13" t="s">
        <v>4</v>
      </c>
      <c r="AX388" s="13" t="s">
        <v>82</v>
      </c>
      <c r="AY388" s="239" t="s">
        <v>139</v>
      </c>
    </row>
    <row r="389" s="2" customFormat="1" ht="16.5" customHeight="1">
      <c r="A389" s="38"/>
      <c r="B389" s="39"/>
      <c r="C389" s="196" t="s">
        <v>443</v>
      </c>
      <c r="D389" s="196" t="s">
        <v>140</v>
      </c>
      <c r="E389" s="197" t="s">
        <v>1059</v>
      </c>
      <c r="F389" s="198" t="s">
        <v>1060</v>
      </c>
      <c r="G389" s="199" t="s">
        <v>152</v>
      </c>
      <c r="H389" s="200">
        <v>680</v>
      </c>
      <c r="I389" s="201"/>
      <c r="J389" s="202">
        <f>ROUND(I389*H389,2)</f>
        <v>0</v>
      </c>
      <c r="K389" s="198" t="s">
        <v>661</v>
      </c>
      <c r="L389" s="44"/>
      <c r="M389" s="203" t="s">
        <v>19</v>
      </c>
      <c r="N389" s="204" t="s">
        <v>45</v>
      </c>
      <c r="O389" s="84"/>
      <c r="P389" s="205">
        <f>O389*H389</f>
        <v>0</v>
      </c>
      <c r="Q389" s="205">
        <v>0.10095</v>
      </c>
      <c r="R389" s="205">
        <f>Q389*H389</f>
        <v>68.646000000000001</v>
      </c>
      <c r="S389" s="205">
        <v>0</v>
      </c>
      <c r="T389" s="206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07" t="s">
        <v>145</v>
      </c>
      <c r="AT389" s="207" t="s">
        <v>140</v>
      </c>
      <c r="AU389" s="207" t="s">
        <v>84</v>
      </c>
      <c r="AY389" s="17" t="s">
        <v>139</v>
      </c>
      <c r="BE389" s="208">
        <f>IF(N389="základní",J389,0)</f>
        <v>0</v>
      </c>
      <c r="BF389" s="208">
        <f>IF(N389="snížená",J389,0)</f>
        <v>0</v>
      </c>
      <c r="BG389" s="208">
        <f>IF(N389="zákl. přenesená",J389,0)</f>
        <v>0</v>
      </c>
      <c r="BH389" s="208">
        <f>IF(N389="sníž. přenesená",J389,0)</f>
        <v>0</v>
      </c>
      <c r="BI389" s="208">
        <f>IF(N389="nulová",J389,0)</f>
        <v>0</v>
      </c>
      <c r="BJ389" s="17" t="s">
        <v>82</v>
      </c>
      <c r="BK389" s="208">
        <f>ROUND(I389*H389,2)</f>
        <v>0</v>
      </c>
      <c r="BL389" s="17" t="s">
        <v>145</v>
      </c>
      <c r="BM389" s="207" t="s">
        <v>1061</v>
      </c>
    </row>
    <row r="390" s="2" customFormat="1">
      <c r="A390" s="38"/>
      <c r="B390" s="39"/>
      <c r="C390" s="40"/>
      <c r="D390" s="209" t="s">
        <v>146</v>
      </c>
      <c r="E390" s="40"/>
      <c r="F390" s="210" t="s">
        <v>1062</v>
      </c>
      <c r="G390" s="40"/>
      <c r="H390" s="40"/>
      <c r="I390" s="211"/>
      <c r="J390" s="40"/>
      <c r="K390" s="40"/>
      <c r="L390" s="44"/>
      <c r="M390" s="212"/>
      <c r="N390" s="213"/>
      <c r="O390" s="84"/>
      <c r="P390" s="84"/>
      <c r="Q390" s="84"/>
      <c r="R390" s="84"/>
      <c r="S390" s="84"/>
      <c r="T390" s="85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T390" s="17" t="s">
        <v>146</v>
      </c>
      <c r="AU390" s="17" t="s">
        <v>84</v>
      </c>
    </row>
    <row r="391" s="2" customFormat="1">
      <c r="A391" s="38"/>
      <c r="B391" s="39"/>
      <c r="C391" s="40"/>
      <c r="D391" s="227" t="s">
        <v>664</v>
      </c>
      <c r="E391" s="40"/>
      <c r="F391" s="228" t="s">
        <v>1063</v>
      </c>
      <c r="G391" s="40"/>
      <c r="H391" s="40"/>
      <c r="I391" s="211"/>
      <c r="J391" s="40"/>
      <c r="K391" s="40"/>
      <c r="L391" s="44"/>
      <c r="M391" s="212"/>
      <c r="N391" s="213"/>
      <c r="O391" s="84"/>
      <c r="P391" s="84"/>
      <c r="Q391" s="84"/>
      <c r="R391" s="84"/>
      <c r="S391" s="84"/>
      <c r="T391" s="85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T391" s="17" t="s">
        <v>664</v>
      </c>
      <c r="AU391" s="17" t="s">
        <v>84</v>
      </c>
    </row>
    <row r="392" s="2" customFormat="1" ht="16.5" customHeight="1">
      <c r="A392" s="38"/>
      <c r="B392" s="39"/>
      <c r="C392" s="240" t="s">
        <v>299</v>
      </c>
      <c r="D392" s="240" t="s">
        <v>758</v>
      </c>
      <c r="E392" s="241" t="s">
        <v>1064</v>
      </c>
      <c r="F392" s="242" t="s">
        <v>1065</v>
      </c>
      <c r="G392" s="243" t="s">
        <v>152</v>
      </c>
      <c r="H392" s="244">
        <v>693.60000000000002</v>
      </c>
      <c r="I392" s="245"/>
      <c r="J392" s="246">
        <f>ROUND(I392*H392,2)</f>
        <v>0</v>
      </c>
      <c r="K392" s="242" t="s">
        <v>661</v>
      </c>
      <c r="L392" s="247"/>
      <c r="M392" s="248" t="s">
        <v>19</v>
      </c>
      <c r="N392" s="249" t="s">
        <v>45</v>
      </c>
      <c r="O392" s="84"/>
      <c r="P392" s="205">
        <f>O392*H392</f>
        <v>0</v>
      </c>
      <c r="Q392" s="205">
        <v>0.045999999999999999</v>
      </c>
      <c r="R392" s="205">
        <f>Q392*H392</f>
        <v>31.9056</v>
      </c>
      <c r="S392" s="205">
        <v>0</v>
      </c>
      <c r="T392" s="206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07" t="s">
        <v>156</v>
      </c>
      <c r="AT392" s="207" t="s">
        <v>758</v>
      </c>
      <c r="AU392" s="207" t="s">
        <v>84</v>
      </c>
      <c r="AY392" s="17" t="s">
        <v>139</v>
      </c>
      <c r="BE392" s="208">
        <f>IF(N392="základní",J392,0)</f>
        <v>0</v>
      </c>
      <c r="BF392" s="208">
        <f>IF(N392="snížená",J392,0)</f>
        <v>0</v>
      </c>
      <c r="BG392" s="208">
        <f>IF(N392="zákl. přenesená",J392,0)</f>
        <v>0</v>
      </c>
      <c r="BH392" s="208">
        <f>IF(N392="sníž. přenesená",J392,0)</f>
        <v>0</v>
      </c>
      <c r="BI392" s="208">
        <f>IF(N392="nulová",J392,0)</f>
        <v>0</v>
      </c>
      <c r="BJ392" s="17" t="s">
        <v>82</v>
      </c>
      <c r="BK392" s="208">
        <f>ROUND(I392*H392,2)</f>
        <v>0</v>
      </c>
      <c r="BL392" s="17" t="s">
        <v>145</v>
      </c>
      <c r="BM392" s="207" t="s">
        <v>1066</v>
      </c>
    </row>
    <row r="393" s="2" customFormat="1">
      <c r="A393" s="38"/>
      <c r="B393" s="39"/>
      <c r="C393" s="40"/>
      <c r="D393" s="209" t="s">
        <v>146</v>
      </c>
      <c r="E393" s="40"/>
      <c r="F393" s="210" t="s">
        <v>1065</v>
      </c>
      <c r="G393" s="40"/>
      <c r="H393" s="40"/>
      <c r="I393" s="211"/>
      <c r="J393" s="40"/>
      <c r="K393" s="40"/>
      <c r="L393" s="44"/>
      <c r="M393" s="212"/>
      <c r="N393" s="213"/>
      <c r="O393" s="84"/>
      <c r="P393" s="84"/>
      <c r="Q393" s="84"/>
      <c r="R393" s="84"/>
      <c r="S393" s="84"/>
      <c r="T393" s="85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17" t="s">
        <v>146</v>
      </c>
      <c r="AU393" s="17" t="s">
        <v>84</v>
      </c>
    </row>
    <row r="394" s="13" customFormat="1">
      <c r="A394" s="13"/>
      <c r="B394" s="229"/>
      <c r="C394" s="230"/>
      <c r="D394" s="209" t="s">
        <v>681</v>
      </c>
      <c r="E394" s="230"/>
      <c r="F394" s="232" t="s">
        <v>1067</v>
      </c>
      <c r="G394" s="230"/>
      <c r="H394" s="233">
        <v>693.60000000000002</v>
      </c>
      <c r="I394" s="234"/>
      <c r="J394" s="230"/>
      <c r="K394" s="230"/>
      <c r="L394" s="235"/>
      <c r="M394" s="236"/>
      <c r="N394" s="237"/>
      <c r="O394" s="237"/>
      <c r="P394" s="237"/>
      <c r="Q394" s="237"/>
      <c r="R394" s="237"/>
      <c r="S394" s="237"/>
      <c r="T394" s="238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9" t="s">
        <v>681</v>
      </c>
      <c r="AU394" s="239" t="s">
        <v>84</v>
      </c>
      <c r="AV394" s="13" t="s">
        <v>84</v>
      </c>
      <c r="AW394" s="13" t="s">
        <v>4</v>
      </c>
      <c r="AX394" s="13" t="s">
        <v>82</v>
      </c>
      <c r="AY394" s="239" t="s">
        <v>139</v>
      </c>
    </row>
    <row r="395" s="2" customFormat="1" ht="16.5" customHeight="1">
      <c r="A395" s="38"/>
      <c r="B395" s="39"/>
      <c r="C395" s="196" t="s">
        <v>450</v>
      </c>
      <c r="D395" s="196" t="s">
        <v>140</v>
      </c>
      <c r="E395" s="197" t="s">
        <v>1068</v>
      </c>
      <c r="F395" s="198" t="s">
        <v>1069</v>
      </c>
      <c r="G395" s="199" t="s">
        <v>152</v>
      </c>
      <c r="H395" s="200">
        <v>133</v>
      </c>
      <c r="I395" s="201"/>
      <c r="J395" s="202">
        <f>ROUND(I395*H395,2)</f>
        <v>0</v>
      </c>
      <c r="K395" s="198" t="s">
        <v>661</v>
      </c>
      <c r="L395" s="44"/>
      <c r="M395" s="203" t="s">
        <v>19</v>
      </c>
      <c r="N395" s="204" t="s">
        <v>45</v>
      </c>
      <c r="O395" s="84"/>
      <c r="P395" s="205">
        <f>O395*H395</f>
        <v>0</v>
      </c>
      <c r="Q395" s="205">
        <v>6.0000000000000002E-05</v>
      </c>
      <c r="R395" s="205">
        <f>Q395*H395</f>
        <v>0.007980000000000001</v>
      </c>
      <c r="S395" s="205">
        <v>0</v>
      </c>
      <c r="T395" s="206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07" t="s">
        <v>145</v>
      </c>
      <c r="AT395" s="207" t="s">
        <v>140</v>
      </c>
      <c r="AU395" s="207" t="s">
        <v>84</v>
      </c>
      <c r="AY395" s="17" t="s">
        <v>139</v>
      </c>
      <c r="BE395" s="208">
        <f>IF(N395="základní",J395,0)</f>
        <v>0</v>
      </c>
      <c r="BF395" s="208">
        <f>IF(N395="snížená",J395,0)</f>
        <v>0</v>
      </c>
      <c r="BG395" s="208">
        <f>IF(N395="zákl. přenesená",J395,0)</f>
        <v>0</v>
      </c>
      <c r="BH395" s="208">
        <f>IF(N395="sníž. přenesená",J395,0)</f>
        <v>0</v>
      </c>
      <c r="BI395" s="208">
        <f>IF(N395="nulová",J395,0)</f>
        <v>0</v>
      </c>
      <c r="BJ395" s="17" t="s">
        <v>82</v>
      </c>
      <c r="BK395" s="208">
        <f>ROUND(I395*H395,2)</f>
        <v>0</v>
      </c>
      <c r="BL395" s="17" t="s">
        <v>145</v>
      </c>
      <c r="BM395" s="207" t="s">
        <v>1070</v>
      </c>
    </row>
    <row r="396" s="2" customFormat="1">
      <c r="A396" s="38"/>
      <c r="B396" s="39"/>
      <c r="C396" s="40"/>
      <c r="D396" s="209" t="s">
        <v>146</v>
      </c>
      <c r="E396" s="40"/>
      <c r="F396" s="210" t="s">
        <v>1071</v>
      </c>
      <c r="G396" s="40"/>
      <c r="H396" s="40"/>
      <c r="I396" s="211"/>
      <c r="J396" s="40"/>
      <c r="K396" s="40"/>
      <c r="L396" s="44"/>
      <c r="M396" s="212"/>
      <c r="N396" s="213"/>
      <c r="O396" s="84"/>
      <c r="P396" s="84"/>
      <c r="Q396" s="84"/>
      <c r="R396" s="84"/>
      <c r="S396" s="84"/>
      <c r="T396" s="85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T396" s="17" t="s">
        <v>146</v>
      </c>
      <c r="AU396" s="17" t="s">
        <v>84</v>
      </c>
    </row>
    <row r="397" s="2" customFormat="1">
      <c r="A397" s="38"/>
      <c r="B397" s="39"/>
      <c r="C397" s="40"/>
      <c r="D397" s="227" t="s">
        <v>664</v>
      </c>
      <c r="E397" s="40"/>
      <c r="F397" s="228" t="s">
        <v>1072</v>
      </c>
      <c r="G397" s="40"/>
      <c r="H397" s="40"/>
      <c r="I397" s="211"/>
      <c r="J397" s="40"/>
      <c r="K397" s="40"/>
      <c r="L397" s="44"/>
      <c r="M397" s="212"/>
      <c r="N397" s="213"/>
      <c r="O397" s="84"/>
      <c r="P397" s="84"/>
      <c r="Q397" s="84"/>
      <c r="R397" s="84"/>
      <c r="S397" s="84"/>
      <c r="T397" s="85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7" t="s">
        <v>664</v>
      </c>
      <c r="AU397" s="17" t="s">
        <v>84</v>
      </c>
    </row>
    <row r="398" s="2" customFormat="1" ht="16.5" customHeight="1">
      <c r="A398" s="38"/>
      <c r="B398" s="39"/>
      <c r="C398" s="196" t="s">
        <v>302</v>
      </c>
      <c r="D398" s="196" t="s">
        <v>140</v>
      </c>
      <c r="E398" s="197" t="s">
        <v>1073</v>
      </c>
      <c r="F398" s="198" t="s">
        <v>1074</v>
      </c>
      <c r="G398" s="199" t="s">
        <v>152</v>
      </c>
      <c r="H398" s="200">
        <v>133</v>
      </c>
      <c r="I398" s="201"/>
      <c r="J398" s="202">
        <f>ROUND(I398*H398,2)</f>
        <v>0</v>
      </c>
      <c r="K398" s="198" t="s">
        <v>661</v>
      </c>
      <c r="L398" s="44"/>
      <c r="M398" s="203" t="s">
        <v>19</v>
      </c>
      <c r="N398" s="204" t="s">
        <v>45</v>
      </c>
      <c r="O398" s="84"/>
      <c r="P398" s="205">
        <f>O398*H398</f>
        <v>0</v>
      </c>
      <c r="Q398" s="205">
        <v>0</v>
      </c>
      <c r="R398" s="205">
        <f>Q398*H398</f>
        <v>0</v>
      </c>
      <c r="S398" s="205">
        <v>0</v>
      </c>
      <c r="T398" s="206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07" t="s">
        <v>145</v>
      </c>
      <c r="AT398" s="207" t="s">
        <v>140</v>
      </c>
      <c r="AU398" s="207" t="s">
        <v>84</v>
      </c>
      <c r="AY398" s="17" t="s">
        <v>139</v>
      </c>
      <c r="BE398" s="208">
        <f>IF(N398="základní",J398,0)</f>
        <v>0</v>
      </c>
      <c r="BF398" s="208">
        <f>IF(N398="snížená",J398,0)</f>
        <v>0</v>
      </c>
      <c r="BG398" s="208">
        <f>IF(N398="zákl. přenesená",J398,0)</f>
        <v>0</v>
      </c>
      <c r="BH398" s="208">
        <f>IF(N398="sníž. přenesená",J398,0)</f>
        <v>0</v>
      </c>
      <c r="BI398" s="208">
        <f>IF(N398="nulová",J398,0)</f>
        <v>0</v>
      </c>
      <c r="BJ398" s="17" t="s">
        <v>82</v>
      </c>
      <c r="BK398" s="208">
        <f>ROUND(I398*H398,2)</f>
        <v>0</v>
      </c>
      <c r="BL398" s="17" t="s">
        <v>145</v>
      </c>
      <c r="BM398" s="207" t="s">
        <v>1075</v>
      </c>
    </row>
    <row r="399" s="2" customFormat="1">
      <c r="A399" s="38"/>
      <c r="B399" s="39"/>
      <c r="C399" s="40"/>
      <c r="D399" s="209" t="s">
        <v>146</v>
      </c>
      <c r="E399" s="40"/>
      <c r="F399" s="210" t="s">
        <v>1076</v>
      </c>
      <c r="G399" s="40"/>
      <c r="H399" s="40"/>
      <c r="I399" s="211"/>
      <c r="J399" s="40"/>
      <c r="K399" s="40"/>
      <c r="L399" s="44"/>
      <c r="M399" s="212"/>
      <c r="N399" s="213"/>
      <c r="O399" s="84"/>
      <c r="P399" s="84"/>
      <c r="Q399" s="84"/>
      <c r="R399" s="84"/>
      <c r="S399" s="84"/>
      <c r="T399" s="85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T399" s="17" t="s">
        <v>146</v>
      </c>
      <c r="AU399" s="17" t="s">
        <v>84</v>
      </c>
    </row>
    <row r="400" s="2" customFormat="1">
      <c r="A400" s="38"/>
      <c r="B400" s="39"/>
      <c r="C400" s="40"/>
      <c r="D400" s="227" t="s">
        <v>664</v>
      </c>
      <c r="E400" s="40"/>
      <c r="F400" s="228" t="s">
        <v>1077</v>
      </c>
      <c r="G400" s="40"/>
      <c r="H400" s="40"/>
      <c r="I400" s="211"/>
      <c r="J400" s="40"/>
      <c r="K400" s="40"/>
      <c r="L400" s="44"/>
      <c r="M400" s="212"/>
      <c r="N400" s="213"/>
      <c r="O400" s="84"/>
      <c r="P400" s="84"/>
      <c r="Q400" s="84"/>
      <c r="R400" s="84"/>
      <c r="S400" s="84"/>
      <c r="T400" s="85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T400" s="17" t="s">
        <v>664</v>
      </c>
      <c r="AU400" s="17" t="s">
        <v>84</v>
      </c>
    </row>
    <row r="401" s="2" customFormat="1" ht="21.75" customHeight="1">
      <c r="A401" s="38"/>
      <c r="B401" s="39"/>
      <c r="C401" s="196" t="s">
        <v>457</v>
      </c>
      <c r="D401" s="196" t="s">
        <v>140</v>
      </c>
      <c r="E401" s="197" t="s">
        <v>1078</v>
      </c>
      <c r="F401" s="198" t="s">
        <v>1079</v>
      </c>
      <c r="G401" s="199" t="s">
        <v>167</v>
      </c>
      <c r="H401" s="200">
        <v>2.7999999999999998</v>
      </c>
      <c r="I401" s="201"/>
      <c r="J401" s="202">
        <f>ROUND(I401*H401,2)</f>
        <v>0</v>
      </c>
      <c r="K401" s="198" t="s">
        <v>661</v>
      </c>
      <c r="L401" s="44"/>
      <c r="M401" s="203" t="s">
        <v>19</v>
      </c>
      <c r="N401" s="204" t="s">
        <v>45</v>
      </c>
      <c r="O401" s="84"/>
      <c r="P401" s="205">
        <f>O401*H401</f>
        <v>0</v>
      </c>
      <c r="Q401" s="205">
        <v>0</v>
      </c>
      <c r="R401" s="205">
        <f>Q401*H401</f>
        <v>0</v>
      </c>
      <c r="S401" s="205">
        <v>2.2000000000000002</v>
      </c>
      <c r="T401" s="206">
        <f>S401*H401</f>
        <v>6.1600000000000001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07" t="s">
        <v>145</v>
      </c>
      <c r="AT401" s="207" t="s">
        <v>140</v>
      </c>
      <c r="AU401" s="207" t="s">
        <v>84</v>
      </c>
      <c r="AY401" s="17" t="s">
        <v>139</v>
      </c>
      <c r="BE401" s="208">
        <f>IF(N401="základní",J401,0)</f>
        <v>0</v>
      </c>
      <c r="BF401" s="208">
        <f>IF(N401="snížená",J401,0)</f>
        <v>0</v>
      </c>
      <c r="BG401" s="208">
        <f>IF(N401="zákl. přenesená",J401,0)</f>
        <v>0</v>
      </c>
      <c r="BH401" s="208">
        <f>IF(N401="sníž. přenesená",J401,0)</f>
        <v>0</v>
      </c>
      <c r="BI401" s="208">
        <f>IF(N401="nulová",J401,0)</f>
        <v>0</v>
      </c>
      <c r="BJ401" s="17" t="s">
        <v>82</v>
      </c>
      <c r="BK401" s="208">
        <f>ROUND(I401*H401,2)</f>
        <v>0</v>
      </c>
      <c r="BL401" s="17" t="s">
        <v>145</v>
      </c>
      <c r="BM401" s="207" t="s">
        <v>1080</v>
      </c>
    </row>
    <row r="402" s="2" customFormat="1">
      <c r="A402" s="38"/>
      <c r="B402" s="39"/>
      <c r="C402" s="40"/>
      <c r="D402" s="209" t="s">
        <v>146</v>
      </c>
      <c r="E402" s="40"/>
      <c r="F402" s="210" t="s">
        <v>1081</v>
      </c>
      <c r="G402" s="40"/>
      <c r="H402" s="40"/>
      <c r="I402" s="211"/>
      <c r="J402" s="40"/>
      <c r="K402" s="40"/>
      <c r="L402" s="44"/>
      <c r="M402" s="212"/>
      <c r="N402" s="213"/>
      <c r="O402" s="84"/>
      <c r="P402" s="84"/>
      <c r="Q402" s="84"/>
      <c r="R402" s="84"/>
      <c r="S402" s="84"/>
      <c r="T402" s="85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T402" s="17" t="s">
        <v>146</v>
      </c>
      <c r="AU402" s="17" t="s">
        <v>84</v>
      </c>
    </row>
    <row r="403" s="2" customFormat="1">
      <c r="A403" s="38"/>
      <c r="B403" s="39"/>
      <c r="C403" s="40"/>
      <c r="D403" s="227" t="s">
        <v>664</v>
      </c>
      <c r="E403" s="40"/>
      <c r="F403" s="228" t="s">
        <v>1082</v>
      </c>
      <c r="G403" s="40"/>
      <c r="H403" s="40"/>
      <c r="I403" s="211"/>
      <c r="J403" s="40"/>
      <c r="K403" s="40"/>
      <c r="L403" s="44"/>
      <c r="M403" s="212"/>
      <c r="N403" s="213"/>
      <c r="O403" s="84"/>
      <c r="P403" s="84"/>
      <c r="Q403" s="84"/>
      <c r="R403" s="84"/>
      <c r="S403" s="84"/>
      <c r="T403" s="85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T403" s="17" t="s">
        <v>664</v>
      </c>
      <c r="AU403" s="17" t="s">
        <v>84</v>
      </c>
    </row>
    <row r="404" s="13" customFormat="1">
      <c r="A404" s="13"/>
      <c r="B404" s="229"/>
      <c r="C404" s="230"/>
      <c r="D404" s="209" t="s">
        <v>681</v>
      </c>
      <c r="E404" s="231" t="s">
        <v>19</v>
      </c>
      <c r="F404" s="232" t="s">
        <v>1083</v>
      </c>
      <c r="G404" s="230"/>
      <c r="H404" s="233">
        <v>2.7999999999999998</v>
      </c>
      <c r="I404" s="234"/>
      <c r="J404" s="230"/>
      <c r="K404" s="230"/>
      <c r="L404" s="235"/>
      <c r="M404" s="236"/>
      <c r="N404" s="237"/>
      <c r="O404" s="237"/>
      <c r="P404" s="237"/>
      <c r="Q404" s="237"/>
      <c r="R404" s="237"/>
      <c r="S404" s="237"/>
      <c r="T404" s="238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9" t="s">
        <v>681</v>
      </c>
      <c r="AU404" s="239" t="s">
        <v>84</v>
      </c>
      <c r="AV404" s="13" t="s">
        <v>84</v>
      </c>
      <c r="AW404" s="13" t="s">
        <v>35</v>
      </c>
      <c r="AX404" s="13" t="s">
        <v>82</v>
      </c>
      <c r="AY404" s="239" t="s">
        <v>139</v>
      </c>
    </row>
    <row r="405" s="11" customFormat="1" ht="22.8" customHeight="1">
      <c r="A405" s="11"/>
      <c r="B405" s="182"/>
      <c r="C405" s="183"/>
      <c r="D405" s="184" t="s">
        <v>73</v>
      </c>
      <c r="E405" s="225" t="s">
        <v>1084</v>
      </c>
      <c r="F405" s="225" t="s">
        <v>1085</v>
      </c>
      <c r="G405" s="183"/>
      <c r="H405" s="183"/>
      <c r="I405" s="186"/>
      <c r="J405" s="226">
        <f>BK405</f>
        <v>0</v>
      </c>
      <c r="K405" s="183"/>
      <c r="L405" s="188"/>
      <c r="M405" s="189"/>
      <c r="N405" s="190"/>
      <c r="O405" s="190"/>
      <c r="P405" s="191">
        <f>SUM(P406:P418)</f>
        <v>0</v>
      </c>
      <c r="Q405" s="190"/>
      <c r="R405" s="191">
        <f>SUM(R406:R418)</f>
        <v>0</v>
      </c>
      <c r="S405" s="190"/>
      <c r="T405" s="192">
        <f>SUM(T406:T418)</f>
        <v>0</v>
      </c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R405" s="193" t="s">
        <v>82</v>
      </c>
      <c r="AT405" s="194" t="s">
        <v>73</v>
      </c>
      <c r="AU405" s="194" t="s">
        <v>82</v>
      </c>
      <c r="AY405" s="193" t="s">
        <v>139</v>
      </c>
      <c r="BK405" s="195">
        <f>SUM(BK406:BK418)</f>
        <v>0</v>
      </c>
    </row>
    <row r="406" s="2" customFormat="1" ht="16.5" customHeight="1">
      <c r="A406" s="38"/>
      <c r="B406" s="39"/>
      <c r="C406" s="196" t="s">
        <v>306</v>
      </c>
      <c r="D406" s="196" t="s">
        <v>140</v>
      </c>
      <c r="E406" s="197" t="s">
        <v>1086</v>
      </c>
      <c r="F406" s="198" t="s">
        <v>1087</v>
      </c>
      <c r="G406" s="199" t="s">
        <v>242</v>
      </c>
      <c r="H406" s="200">
        <v>588.63</v>
      </c>
      <c r="I406" s="201"/>
      <c r="J406" s="202">
        <f>ROUND(I406*H406,2)</f>
        <v>0</v>
      </c>
      <c r="K406" s="198" t="s">
        <v>661</v>
      </c>
      <c r="L406" s="44"/>
      <c r="M406" s="203" t="s">
        <v>19</v>
      </c>
      <c r="N406" s="204" t="s">
        <v>45</v>
      </c>
      <c r="O406" s="84"/>
      <c r="P406" s="205">
        <f>O406*H406</f>
        <v>0</v>
      </c>
      <c r="Q406" s="205">
        <v>0</v>
      </c>
      <c r="R406" s="205">
        <f>Q406*H406</f>
        <v>0</v>
      </c>
      <c r="S406" s="205">
        <v>0</v>
      </c>
      <c r="T406" s="206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07" t="s">
        <v>145</v>
      </c>
      <c r="AT406" s="207" t="s">
        <v>140</v>
      </c>
      <c r="AU406" s="207" t="s">
        <v>84</v>
      </c>
      <c r="AY406" s="17" t="s">
        <v>139</v>
      </c>
      <c r="BE406" s="208">
        <f>IF(N406="základní",J406,0)</f>
        <v>0</v>
      </c>
      <c r="BF406" s="208">
        <f>IF(N406="snížená",J406,0)</f>
        <v>0</v>
      </c>
      <c r="BG406" s="208">
        <f>IF(N406="zákl. přenesená",J406,0)</f>
        <v>0</v>
      </c>
      <c r="BH406" s="208">
        <f>IF(N406="sníž. přenesená",J406,0)</f>
        <v>0</v>
      </c>
      <c r="BI406" s="208">
        <f>IF(N406="nulová",J406,0)</f>
        <v>0</v>
      </c>
      <c r="BJ406" s="17" t="s">
        <v>82</v>
      </c>
      <c r="BK406" s="208">
        <f>ROUND(I406*H406,2)</f>
        <v>0</v>
      </c>
      <c r="BL406" s="17" t="s">
        <v>145</v>
      </c>
      <c r="BM406" s="207" t="s">
        <v>1088</v>
      </c>
    </row>
    <row r="407" s="2" customFormat="1">
      <c r="A407" s="38"/>
      <c r="B407" s="39"/>
      <c r="C407" s="40"/>
      <c r="D407" s="209" t="s">
        <v>146</v>
      </c>
      <c r="E407" s="40"/>
      <c r="F407" s="210" t="s">
        <v>1089</v>
      </c>
      <c r="G407" s="40"/>
      <c r="H407" s="40"/>
      <c r="I407" s="211"/>
      <c r="J407" s="40"/>
      <c r="K407" s="40"/>
      <c r="L407" s="44"/>
      <c r="M407" s="212"/>
      <c r="N407" s="213"/>
      <c r="O407" s="84"/>
      <c r="P407" s="84"/>
      <c r="Q407" s="84"/>
      <c r="R407" s="84"/>
      <c r="S407" s="84"/>
      <c r="T407" s="85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T407" s="17" t="s">
        <v>146</v>
      </c>
      <c r="AU407" s="17" t="s">
        <v>84</v>
      </c>
    </row>
    <row r="408" s="2" customFormat="1">
      <c r="A408" s="38"/>
      <c r="B408" s="39"/>
      <c r="C408" s="40"/>
      <c r="D408" s="227" t="s">
        <v>664</v>
      </c>
      <c r="E408" s="40"/>
      <c r="F408" s="228" t="s">
        <v>1090</v>
      </c>
      <c r="G408" s="40"/>
      <c r="H408" s="40"/>
      <c r="I408" s="211"/>
      <c r="J408" s="40"/>
      <c r="K408" s="40"/>
      <c r="L408" s="44"/>
      <c r="M408" s="212"/>
      <c r="N408" s="213"/>
      <c r="O408" s="84"/>
      <c r="P408" s="84"/>
      <c r="Q408" s="84"/>
      <c r="R408" s="84"/>
      <c r="S408" s="84"/>
      <c r="T408" s="85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T408" s="17" t="s">
        <v>664</v>
      </c>
      <c r="AU408" s="17" t="s">
        <v>84</v>
      </c>
    </row>
    <row r="409" s="2" customFormat="1" ht="16.5" customHeight="1">
      <c r="A409" s="38"/>
      <c r="B409" s="39"/>
      <c r="C409" s="196" t="s">
        <v>278</v>
      </c>
      <c r="D409" s="196" t="s">
        <v>140</v>
      </c>
      <c r="E409" s="197" t="s">
        <v>1091</v>
      </c>
      <c r="F409" s="198" t="s">
        <v>1092</v>
      </c>
      <c r="G409" s="199" t="s">
        <v>242</v>
      </c>
      <c r="H409" s="200">
        <v>11183.969999999999</v>
      </c>
      <c r="I409" s="201"/>
      <c r="J409" s="202">
        <f>ROUND(I409*H409,2)</f>
        <v>0</v>
      </c>
      <c r="K409" s="198" t="s">
        <v>661</v>
      </c>
      <c r="L409" s="44"/>
      <c r="M409" s="203" t="s">
        <v>19</v>
      </c>
      <c r="N409" s="204" t="s">
        <v>45</v>
      </c>
      <c r="O409" s="84"/>
      <c r="P409" s="205">
        <f>O409*H409</f>
        <v>0</v>
      </c>
      <c r="Q409" s="205">
        <v>0</v>
      </c>
      <c r="R409" s="205">
        <f>Q409*H409</f>
        <v>0</v>
      </c>
      <c r="S409" s="205">
        <v>0</v>
      </c>
      <c r="T409" s="206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07" t="s">
        <v>145</v>
      </c>
      <c r="AT409" s="207" t="s">
        <v>140</v>
      </c>
      <c r="AU409" s="207" t="s">
        <v>84</v>
      </c>
      <c r="AY409" s="17" t="s">
        <v>139</v>
      </c>
      <c r="BE409" s="208">
        <f>IF(N409="základní",J409,0)</f>
        <v>0</v>
      </c>
      <c r="BF409" s="208">
        <f>IF(N409="snížená",J409,0)</f>
        <v>0</v>
      </c>
      <c r="BG409" s="208">
        <f>IF(N409="zákl. přenesená",J409,0)</f>
        <v>0</v>
      </c>
      <c r="BH409" s="208">
        <f>IF(N409="sníž. přenesená",J409,0)</f>
        <v>0</v>
      </c>
      <c r="BI409" s="208">
        <f>IF(N409="nulová",J409,0)</f>
        <v>0</v>
      </c>
      <c r="BJ409" s="17" t="s">
        <v>82</v>
      </c>
      <c r="BK409" s="208">
        <f>ROUND(I409*H409,2)</f>
        <v>0</v>
      </c>
      <c r="BL409" s="17" t="s">
        <v>145</v>
      </c>
      <c r="BM409" s="207" t="s">
        <v>1093</v>
      </c>
    </row>
    <row r="410" s="2" customFormat="1">
      <c r="A410" s="38"/>
      <c r="B410" s="39"/>
      <c r="C410" s="40"/>
      <c r="D410" s="209" t="s">
        <v>146</v>
      </c>
      <c r="E410" s="40"/>
      <c r="F410" s="210" t="s">
        <v>1094</v>
      </c>
      <c r="G410" s="40"/>
      <c r="H410" s="40"/>
      <c r="I410" s="211"/>
      <c r="J410" s="40"/>
      <c r="K410" s="40"/>
      <c r="L410" s="44"/>
      <c r="M410" s="212"/>
      <c r="N410" s="213"/>
      <c r="O410" s="84"/>
      <c r="P410" s="84"/>
      <c r="Q410" s="84"/>
      <c r="R410" s="84"/>
      <c r="S410" s="84"/>
      <c r="T410" s="85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T410" s="17" t="s">
        <v>146</v>
      </c>
      <c r="AU410" s="17" t="s">
        <v>84</v>
      </c>
    </row>
    <row r="411" s="2" customFormat="1">
      <c r="A411" s="38"/>
      <c r="B411" s="39"/>
      <c r="C411" s="40"/>
      <c r="D411" s="227" t="s">
        <v>664</v>
      </c>
      <c r="E411" s="40"/>
      <c r="F411" s="228" t="s">
        <v>1095</v>
      </c>
      <c r="G411" s="40"/>
      <c r="H411" s="40"/>
      <c r="I411" s="211"/>
      <c r="J411" s="40"/>
      <c r="K411" s="40"/>
      <c r="L411" s="44"/>
      <c r="M411" s="212"/>
      <c r="N411" s="213"/>
      <c r="O411" s="84"/>
      <c r="P411" s="84"/>
      <c r="Q411" s="84"/>
      <c r="R411" s="84"/>
      <c r="S411" s="84"/>
      <c r="T411" s="85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T411" s="17" t="s">
        <v>664</v>
      </c>
      <c r="AU411" s="17" t="s">
        <v>84</v>
      </c>
    </row>
    <row r="412" s="13" customFormat="1">
      <c r="A412" s="13"/>
      <c r="B412" s="229"/>
      <c r="C412" s="230"/>
      <c r="D412" s="209" t="s">
        <v>681</v>
      </c>
      <c r="E412" s="230"/>
      <c r="F412" s="232" t="s">
        <v>1096</v>
      </c>
      <c r="G412" s="230"/>
      <c r="H412" s="233">
        <v>11183.969999999999</v>
      </c>
      <c r="I412" s="234"/>
      <c r="J412" s="230"/>
      <c r="K412" s="230"/>
      <c r="L412" s="235"/>
      <c r="M412" s="236"/>
      <c r="N412" s="237"/>
      <c r="O412" s="237"/>
      <c r="P412" s="237"/>
      <c r="Q412" s="237"/>
      <c r="R412" s="237"/>
      <c r="S412" s="237"/>
      <c r="T412" s="238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9" t="s">
        <v>681</v>
      </c>
      <c r="AU412" s="239" t="s">
        <v>84</v>
      </c>
      <c r="AV412" s="13" t="s">
        <v>84</v>
      </c>
      <c r="AW412" s="13" t="s">
        <v>4</v>
      </c>
      <c r="AX412" s="13" t="s">
        <v>82</v>
      </c>
      <c r="AY412" s="239" t="s">
        <v>139</v>
      </c>
    </row>
    <row r="413" s="2" customFormat="1" ht="24.15" customHeight="1">
      <c r="A413" s="38"/>
      <c r="B413" s="39"/>
      <c r="C413" s="196" t="s">
        <v>309</v>
      </c>
      <c r="D413" s="196" t="s">
        <v>140</v>
      </c>
      <c r="E413" s="197" t="s">
        <v>1097</v>
      </c>
      <c r="F413" s="198" t="s">
        <v>1098</v>
      </c>
      <c r="G413" s="199" t="s">
        <v>242</v>
      </c>
      <c r="H413" s="200">
        <v>188.31</v>
      </c>
      <c r="I413" s="201"/>
      <c r="J413" s="202">
        <f>ROUND(I413*H413,2)</f>
        <v>0</v>
      </c>
      <c r="K413" s="198" t="s">
        <v>661</v>
      </c>
      <c r="L413" s="44"/>
      <c r="M413" s="203" t="s">
        <v>19</v>
      </c>
      <c r="N413" s="204" t="s">
        <v>45</v>
      </c>
      <c r="O413" s="84"/>
      <c r="P413" s="205">
        <f>O413*H413</f>
        <v>0</v>
      </c>
      <c r="Q413" s="205">
        <v>0</v>
      </c>
      <c r="R413" s="205">
        <f>Q413*H413</f>
        <v>0</v>
      </c>
      <c r="S413" s="205">
        <v>0</v>
      </c>
      <c r="T413" s="206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07" t="s">
        <v>145</v>
      </c>
      <c r="AT413" s="207" t="s">
        <v>140</v>
      </c>
      <c r="AU413" s="207" t="s">
        <v>84</v>
      </c>
      <c r="AY413" s="17" t="s">
        <v>139</v>
      </c>
      <c r="BE413" s="208">
        <f>IF(N413="základní",J413,0)</f>
        <v>0</v>
      </c>
      <c r="BF413" s="208">
        <f>IF(N413="snížená",J413,0)</f>
        <v>0</v>
      </c>
      <c r="BG413" s="208">
        <f>IF(N413="zákl. přenesená",J413,0)</f>
        <v>0</v>
      </c>
      <c r="BH413" s="208">
        <f>IF(N413="sníž. přenesená",J413,0)</f>
        <v>0</v>
      </c>
      <c r="BI413" s="208">
        <f>IF(N413="nulová",J413,0)</f>
        <v>0</v>
      </c>
      <c r="BJ413" s="17" t="s">
        <v>82</v>
      </c>
      <c r="BK413" s="208">
        <f>ROUND(I413*H413,2)</f>
        <v>0</v>
      </c>
      <c r="BL413" s="17" t="s">
        <v>145</v>
      </c>
      <c r="BM413" s="207" t="s">
        <v>1099</v>
      </c>
    </row>
    <row r="414" s="2" customFormat="1">
      <c r="A414" s="38"/>
      <c r="B414" s="39"/>
      <c r="C414" s="40"/>
      <c r="D414" s="209" t="s">
        <v>146</v>
      </c>
      <c r="E414" s="40"/>
      <c r="F414" s="210" t="s">
        <v>1100</v>
      </c>
      <c r="G414" s="40"/>
      <c r="H414" s="40"/>
      <c r="I414" s="211"/>
      <c r="J414" s="40"/>
      <c r="K414" s="40"/>
      <c r="L414" s="44"/>
      <c r="M414" s="212"/>
      <c r="N414" s="213"/>
      <c r="O414" s="84"/>
      <c r="P414" s="84"/>
      <c r="Q414" s="84"/>
      <c r="R414" s="84"/>
      <c r="S414" s="84"/>
      <c r="T414" s="85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T414" s="17" t="s">
        <v>146</v>
      </c>
      <c r="AU414" s="17" t="s">
        <v>84</v>
      </c>
    </row>
    <row r="415" s="2" customFormat="1">
      <c r="A415" s="38"/>
      <c r="B415" s="39"/>
      <c r="C415" s="40"/>
      <c r="D415" s="227" t="s">
        <v>664</v>
      </c>
      <c r="E415" s="40"/>
      <c r="F415" s="228" t="s">
        <v>1101</v>
      </c>
      <c r="G415" s="40"/>
      <c r="H415" s="40"/>
      <c r="I415" s="211"/>
      <c r="J415" s="40"/>
      <c r="K415" s="40"/>
      <c r="L415" s="44"/>
      <c r="M415" s="212"/>
      <c r="N415" s="213"/>
      <c r="O415" s="84"/>
      <c r="P415" s="84"/>
      <c r="Q415" s="84"/>
      <c r="R415" s="84"/>
      <c r="S415" s="84"/>
      <c r="T415" s="85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T415" s="17" t="s">
        <v>664</v>
      </c>
      <c r="AU415" s="17" t="s">
        <v>84</v>
      </c>
    </row>
    <row r="416" s="2" customFormat="1" ht="24.15" customHeight="1">
      <c r="A416" s="38"/>
      <c r="B416" s="39"/>
      <c r="C416" s="196" t="s">
        <v>470</v>
      </c>
      <c r="D416" s="196" t="s">
        <v>140</v>
      </c>
      <c r="E416" s="197" t="s">
        <v>1102</v>
      </c>
      <c r="F416" s="198" t="s">
        <v>1103</v>
      </c>
      <c r="G416" s="199" t="s">
        <v>242</v>
      </c>
      <c r="H416" s="200">
        <v>400.31999999999999</v>
      </c>
      <c r="I416" s="201"/>
      <c r="J416" s="202">
        <f>ROUND(I416*H416,2)</f>
        <v>0</v>
      </c>
      <c r="K416" s="198" t="s">
        <v>661</v>
      </c>
      <c r="L416" s="44"/>
      <c r="M416" s="203" t="s">
        <v>19</v>
      </c>
      <c r="N416" s="204" t="s">
        <v>45</v>
      </c>
      <c r="O416" s="84"/>
      <c r="P416" s="205">
        <f>O416*H416</f>
        <v>0</v>
      </c>
      <c r="Q416" s="205">
        <v>0</v>
      </c>
      <c r="R416" s="205">
        <f>Q416*H416</f>
        <v>0</v>
      </c>
      <c r="S416" s="205">
        <v>0</v>
      </c>
      <c r="T416" s="206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07" t="s">
        <v>145</v>
      </c>
      <c r="AT416" s="207" t="s">
        <v>140</v>
      </c>
      <c r="AU416" s="207" t="s">
        <v>84</v>
      </c>
      <c r="AY416" s="17" t="s">
        <v>139</v>
      </c>
      <c r="BE416" s="208">
        <f>IF(N416="základní",J416,0)</f>
        <v>0</v>
      </c>
      <c r="BF416" s="208">
        <f>IF(N416="snížená",J416,0)</f>
        <v>0</v>
      </c>
      <c r="BG416" s="208">
        <f>IF(N416="zákl. přenesená",J416,0)</f>
        <v>0</v>
      </c>
      <c r="BH416" s="208">
        <f>IF(N416="sníž. přenesená",J416,0)</f>
        <v>0</v>
      </c>
      <c r="BI416" s="208">
        <f>IF(N416="nulová",J416,0)</f>
        <v>0</v>
      </c>
      <c r="BJ416" s="17" t="s">
        <v>82</v>
      </c>
      <c r="BK416" s="208">
        <f>ROUND(I416*H416,2)</f>
        <v>0</v>
      </c>
      <c r="BL416" s="17" t="s">
        <v>145</v>
      </c>
      <c r="BM416" s="207" t="s">
        <v>1104</v>
      </c>
    </row>
    <row r="417" s="2" customFormat="1">
      <c r="A417" s="38"/>
      <c r="B417" s="39"/>
      <c r="C417" s="40"/>
      <c r="D417" s="209" t="s">
        <v>146</v>
      </c>
      <c r="E417" s="40"/>
      <c r="F417" s="210" t="s">
        <v>1103</v>
      </c>
      <c r="G417" s="40"/>
      <c r="H417" s="40"/>
      <c r="I417" s="211"/>
      <c r="J417" s="40"/>
      <c r="K417" s="40"/>
      <c r="L417" s="44"/>
      <c r="M417" s="212"/>
      <c r="N417" s="213"/>
      <c r="O417" s="84"/>
      <c r="P417" s="84"/>
      <c r="Q417" s="84"/>
      <c r="R417" s="84"/>
      <c r="S417" s="84"/>
      <c r="T417" s="85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T417" s="17" t="s">
        <v>146</v>
      </c>
      <c r="AU417" s="17" t="s">
        <v>84</v>
      </c>
    </row>
    <row r="418" s="2" customFormat="1">
      <c r="A418" s="38"/>
      <c r="B418" s="39"/>
      <c r="C418" s="40"/>
      <c r="D418" s="227" t="s">
        <v>664</v>
      </c>
      <c r="E418" s="40"/>
      <c r="F418" s="228" t="s">
        <v>1105</v>
      </c>
      <c r="G418" s="40"/>
      <c r="H418" s="40"/>
      <c r="I418" s="211"/>
      <c r="J418" s="40"/>
      <c r="K418" s="40"/>
      <c r="L418" s="44"/>
      <c r="M418" s="212"/>
      <c r="N418" s="213"/>
      <c r="O418" s="84"/>
      <c r="P418" s="84"/>
      <c r="Q418" s="84"/>
      <c r="R418" s="84"/>
      <c r="S418" s="84"/>
      <c r="T418" s="85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T418" s="17" t="s">
        <v>664</v>
      </c>
      <c r="AU418" s="17" t="s">
        <v>84</v>
      </c>
    </row>
    <row r="419" s="11" customFormat="1" ht="22.8" customHeight="1">
      <c r="A419" s="11"/>
      <c r="B419" s="182"/>
      <c r="C419" s="183"/>
      <c r="D419" s="184" t="s">
        <v>73</v>
      </c>
      <c r="E419" s="225" t="s">
        <v>1106</v>
      </c>
      <c r="F419" s="225" t="s">
        <v>1107</v>
      </c>
      <c r="G419" s="183"/>
      <c r="H419" s="183"/>
      <c r="I419" s="186"/>
      <c r="J419" s="226">
        <f>BK419</f>
        <v>0</v>
      </c>
      <c r="K419" s="183"/>
      <c r="L419" s="188"/>
      <c r="M419" s="189"/>
      <c r="N419" s="190"/>
      <c r="O419" s="190"/>
      <c r="P419" s="191">
        <f>SUM(P420:P422)</f>
        <v>0</v>
      </c>
      <c r="Q419" s="190"/>
      <c r="R419" s="191">
        <f>SUM(R420:R422)</f>
        <v>0</v>
      </c>
      <c r="S419" s="190"/>
      <c r="T419" s="192">
        <f>SUM(T420:T422)</f>
        <v>0</v>
      </c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R419" s="193" t="s">
        <v>82</v>
      </c>
      <c r="AT419" s="194" t="s">
        <v>73</v>
      </c>
      <c r="AU419" s="194" t="s">
        <v>82</v>
      </c>
      <c r="AY419" s="193" t="s">
        <v>139</v>
      </c>
      <c r="BK419" s="195">
        <f>SUM(BK420:BK422)</f>
        <v>0</v>
      </c>
    </row>
    <row r="420" s="2" customFormat="1" ht="21.75" customHeight="1">
      <c r="A420" s="38"/>
      <c r="B420" s="39"/>
      <c r="C420" s="196" t="s">
        <v>313</v>
      </c>
      <c r="D420" s="196" t="s">
        <v>140</v>
      </c>
      <c r="E420" s="197" t="s">
        <v>1108</v>
      </c>
      <c r="F420" s="198" t="s">
        <v>1109</v>
      </c>
      <c r="G420" s="199" t="s">
        <v>242</v>
      </c>
      <c r="H420" s="200">
        <v>4293.7380000000003</v>
      </c>
      <c r="I420" s="201"/>
      <c r="J420" s="202">
        <f>ROUND(I420*H420,2)</f>
        <v>0</v>
      </c>
      <c r="K420" s="198" t="s">
        <v>661</v>
      </c>
      <c r="L420" s="44"/>
      <c r="M420" s="203" t="s">
        <v>19</v>
      </c>
      <c r="N420" s="204" t="s">
        <v>45</v>
      </c>
      <c r="O420" s="84"/>
      <c r="P420" s="205">
        <f>O420*H420</f>
        <v>0</v>
      </c>
      <c r="Q420" s="205">
        <v>0</v>
      </c>
      <c r="R420" s="205">
        <f>Q420*H420</f>
        <v>0</v>
      </c>
      <c r="S420" s="205">
        <v>0</v>
      </c>
      <c r="T420" s="206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07" t="s">
        <v>145</v>
      </c>
      <c r="AT420" s="207" t="s">
        <v>140</v>
      </c>
      <c r="AU420" s="207" t="s">
        <v>84</v>
      </c>
      <c r="AY420" s="17" t="s">
        <v>139</v>
      </c>
      <c r="BE420" s="208">
        <f>IF(N420="základní",J420,0)</f>
        <v>0</v>
      </c>
      <c r="BF420" s="208">
        <f>IF(N420="snížená",J420,0)</f>
        <v>0</v>
      </c>
      <c r="BG420" s="208">
        <f>IF(N420="zákl. přenesená",J420,0)</f>
        <v>0</v>
      </c>
      <c r="BH420" s="208">
        <f>IF(N420="sníž. přenesená",J420,0)</f>
        <v>0</v>
      </c>
      <c r="BI420" s="208">
        <f>IF(N420="nulová",J420,0)</f>
        <v>0</v>
      </c>
      <c r="BJ420" s="17" t="s">
        <v>82</v>
      </c>
      <c r="BK420" s="208">
        <f>ROUND(I420*H420,2)</f>
        <v>0</v>
      </c>
      <c r="BL420" s="17" t="s">
        <v>145</v>
      </c>
      <c r="BM420" s="207" t="s">
        <v>1110</v>
      </c>
    </row>
    <row r="421" s="2" customFormat="1">
      <c r="A421" s="38"/>
      <c r="B421" s="39"/>
      <c r="C421" s="40"/>
      <c r="D421" s="209" t="s">
        <v>146</v>
      </c>
      <c r="E421" s="40"/>
      <c r="F421" s="210" t="s">
        <v>1109</v>
      </c>
      <c r="G421" s="40"/>
      <c r="H421" s="40"/>
      <c r="I421" s="211"/>
      <c r="J421" s="40"/>
      <c r="K421" s="40"/>
      <c r="L421" s="44"/>
      <c r="M421" s="212"/>
      <c r="N421" s="213"/>
      <c r="O421" s="84"/>
      <c r="P421" s="84"/>
      <c r="Q421" s="84"/>
      <c r="R421" s="84"/>
      <c r="S421" s="84"/>
      <c r="T421" s="85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T421" s="17" t="s">
        <v>146</v>
      </c>
      <c r="AU421" s="17" t="s">
        <v>84</v>
      </c>
    </row>
    <row r="422" s="2" customFormat="1">
      <c r="A422" s="38"/>
      <c r="B422" s="39"/>
      <c r="C422" s="40"/>
      <c r="D422" s="227" t="s">
        <v>664</v>
      </c>
      <c r="E422" s="40"/>
      <c r="F422" s="228" t="s">
        <v>1111</v>
      </c>
      <c r="G422" s="40"/>
      <c r="H422" s="40"/>
      <c r="I422" s="211"/>
      <c r="J422" s="40"/>
      <c r="K422" s="40"/>
      <c r="L422" s="44"/>
      <c r="M422" s="212"/>
      <c r="N422" s="213"/>
      <c r="O422" s="84"/>
      <c r="P422" s="84"/>
      <c r="Q422" s="84"/>
      <c r="R422" s="84"/>
      <c r="S422" s="84"/>
      <c r="T422" s="85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T422" s="17" t="s">
        <v>664</v>
      </c>
      <c r="AU422" s="17" t="s">
        <v>84</v>
      </c>
    </row>
    <row r="423" s="11" customFormat="1" ht="25.92" customHeight="1">
      <c r="A423" s="11"/>
      <c r="B423" s="182"/>
      <c r="C423" s="183"/>
      <c r="D423" s="184" t="s">
        <v>73</v>
      </c>
      <c r="E423" s="185" t="s">
        <v>1112</v>
      </c>
      <c r="F423" s="185" t="s">
        <v>1113</v>
      </c>
      <c r="G423" s="183"/>
      <c r="H423" s="183"/>
      <c r="I423" s="186"/>
      <c r="J423" s="187">
        <f>BK423</f>
        <v>0</v>
      </c>
      <c r="K423" s="183"/>
      <c r="L423" s="188"/>
      <c r="M423" s="189"/>
      <c r="N423" s="190"/>
      <c r="O423" s="190"/>
      <c r="P423" s="191">
        <f>P424</f>
        <v>0</v>
      </c>
      <c r="Q423" s="190"/>
      <c r="R423" s="191">
        <f>R424</f>
        <v>0.91301500000000013</v>
      </c>
      <c r="S423" s="190"/>
      <c r="T423" s="192">
        <f>T424</f>
        <v>0</v>
      </c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R423" s="193" t="s">
        <v>84</v>
      </c>
      <c r="AT423" s="194" t="s">
        <v>73</v>
      </c>
      <c r="AU423" s="194" t="s">
        <v>74</v>
      </c>
      <c r="AY423" s="193" t="s">
        <v>139</v>
      </c>
      <c r="BK423" s="195">
        <f>BK424</f>
        <v>0</v>
      </c>
    </row>
    <row r="424" s="11" customFormat="1" ht="22.8" customHeight="1">
      <c r="A424" s="11"/>
      <c r="B424" s="182"/>
      <c r="C424" s="183"/>
      <c r="D424" s="184" t="s">
        <v>73</v>
      </c>
      <c r="E424" s="225" t="s">
        <v>1114</v>
      </c>
      <c r="F424" s="225" t="s">
        <v>1115</v>
      </c>
      <c r="G424" s="183"/>
      <c r="H424" s="183"/>
      <c r="I424" s="186"/>
      <c r="J424" s="226">
        <f>BK424</f>
        <v>0</v>
      </c>
      <c r="K424" s="183"/>
      <c r="L424" s="188"/>
      <c r="M424" s="189"/>
      <c r="N424" s="190"/>
      <c r="O424" s="190"/>
      <c r="P424" s="191">
        <f>SUM(P425:P450)</f>
        <v>0</v>
      </c>
      <c r="Q424" s="190"/>
      <c r="R424" s="191">
        <f>SUM(R425:R450)</f>
        <v>0.91301500000000013</v>
      </c>
      <c r="S424" s="190"/>
      <c r="T424" s="192">
        <f>SUM(T425:T450)</f>
        <v>0</v>
      </c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R424" s="193" t="s">
        <v>84</v>
      </c>
      <c r="AT424" s="194" t="s">
        <v>73</v>
      </c>
      <c r="AU424" s="194" t="s">
        <v>82</v>
      </c>
      <c r="AY424" s="193" t="s">
        <v>139</v>
      </c>
      <c r="BK424" s="195">
        <f>SUM(BK425:BK450)</f>
        <v>0</v>
      </c>
    </row>
    <row r="425" s="2" customFormat="1" ht="16.5" customHeight="1">
      <c r="A425" s="38"/>
      <c r="B425" s="39"/>
      <c r="C425" s="196" t="s">
        <v>284</v>
      </c>
      <c r="D425" s="196" t="s">
        <v>140</v>
      </c>
      <c r="E425" s="197" t="s">
        <v>1116</v>
      </c>
      <c r="F425" s="198" t="s">
        <v>1117</v>
      </c>
      <c r="G425" s="199" t="s">
        <v>143</v>
      </c>
      <c r="H425" s="200">
        <v>1573</v>
      </c>
      <c r="I425" s="201"/>
      <c r="J425" s="202">
        <f>ROUND(I425*H425,2)</f>
        <v>0</v>
      </c>
      <c r="K425" s="198" t="s">
        <v>661</v>
      </c>
      <c r="L425" s="44"/>
      <c r="M425" s="203" t="s">
        <v>19</v>
      </c>
      <c r="N425" s="204" t="s">
        <v>45</v>
      </c>
      <c r="O425" s="84"/>
      <c r="P425" s="205">
        <f>O425*H425</f>
        <v>0</v>
      </c>
      <c r="Q425" s="205">
        <v>0</v>
      </c>
      <c r="R425" s="205">
        <f>Q425*H425</f>
        <v>0</v>
      </c>
      <c r="S425" s="205">
        <v>0</v>
      </c>
      <c r="T425" s="206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07" t="s">
        <v>173</v>
      </c>
      <c r="AT425" s="207" t="s">
        <v>140</v>
      </c>
      <c r="AU425" s="207" t="s">
        <v>84</v>
      </c>
      <c r="AY425" s="17" t="s">
        <v>139</v>
      </c>
      <c r="BE425" s="208">
        <f>IF(N425="základní",J425,0)</f>
        <v>0</v>
      </c>
      <c r="BF425" s="208">
        <f>IF(N425="snížená",J425,0)</f>
        <v>0</v>
      </c>
      <c r="BG425" s="208">
        <f>IF(N425="zákl. přenesená",J425,0)</f>
        <v>0</v>
      </c>
      <c r="BH425" s="208">
        <f>IF(N425="sníž. přenesená",J425,0)</f>
        <v>0</v>
      </c>
      <c r="BI425" s="208">
        <f>IF(N425="nulová",J425,0)</f>
        <v>0</v>
      </c>
      <c r="BJ425" s="17" t="s">
        <v>82</v>
      </c>
      <c r="BK425" s="208">
        <f>ROUND(I425*H425,2)</f>
        <v>0</v>
      </c>
      <c r="BL425" s="17" t="s">
        <v>173</v>
      </c>
      <c r="BM425" s="207" t="s">
        <v>1118</v>
      </c>
    </row>
    <row r="426" s="2" customFormat="1">
      <c r="A426" s="38"/>
      <c r="B426" s="39"/>
      <c r="C426" s="40"/>
      <c r="D426" s="209" t="s">
        <v>146</v>
      </c>
      <c r="E426" s="40"/>
      <c r="F426" s="210" t="s">
        <v>1119</v>
      </c>
      <c r="G426" s="40"/>
      <c r="H426" s="40"/>
      <c r="I426" s="211"/>
      <c r="J426" s="40"/>
      <c r="K426" s="40"/>
      <c r="L426" s="44"/>
      <c r="M426" s="212"/>
      <c r="N426" s="213"/>
      <c r="O426" s="84"/>
      <c r="P426" s="84"/>
      <c r="Q426" s="84"/>
      <c r="R426" s="84"/>
      <c r="S426" s="84"/>
      <c r="T426" s="85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T426" s="17" t="s">
        <v>146</v>
      </c>
      <c r="AU426" s="17" t="s">
        <v>84</v>
      </c>
    </row>
    <row r="427" s="2" customFormat="1">
      <c r="A427" s="38"/>
      <c r="B427" s="39"/>
      <c r="C427" s="40"/>
      <c r="D427" s="227" t="s">
        <v>664</v>
      </c>
      <c r="E427" s="40"/>
      <c r="F427" s="228" t="s">
        <v>1120</v>
      </c>
      <c r="G427" s="40"/>
      <c r="H427" s="40"/>
      <c r="I427" s="211"/>
      <c r="J427" s="40"/>
      <c r="K427" s="40"/>
      <c r="L427" s="44"/>
      <c r="M427" s="212"/>
      <c r="N427" s="213"/>
      <c r="O427" s="84"/>
      <c r="P427" s="84"/>
      <c r="Q427" s="84"/>
      <c r="R427" s="84"/>
      <c r="S427" s="84"/>
      <c r="T427" s="85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T427" s="17" t="s">
        <v>664</v>
      </c>
      <c r="AU427" s="17" t="s">
        <v>84</v>
      </c>
    </row>
    <row r="428" s="2" customFormat="1">
      <c r="A428" s="38"/>
      <c r="B428" s="39"/>
      <c r="C428" s="40"/>
      <c r="D428" s="209" t="s">
        <v>1121</v>
      </c>
      <c r="E428" s="40"/>
      <c r="F428" s="250" t="s">
        <v>1122</v>
      </c>
      <c r="G428" s="40"/>
      <c r="H428" s="40"/>
      <c r="I428" s="211"/>
      <c r="J428" s="40"/>
      <c r="K428" s="40"/>
      <c r="L428" s="44"/>
      <c r="M428" s="212"/>
      <c r="N428" s="213"/>
      <c r="O428" s="84"/>
      <c r="P428" s="84"/>
      <c r="Q428" s="84"/>
      <c r="R428" s="84"/>
      <c r="S428" s="84"/>
      <c r="T428" s="85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T428" s="17" t="s">
        <v>1121</v>
      </c>
      <c r="AU428" s="17" t="s">
        <v>84</v>
      </c>
    </row>
    <row r="429" s="13" customFormat="1">
      <c r="A429" s="13"/>
      <c r="B429" s="229"/>
      <c r="C429" s="230"/>
      <c r="D429" s="209" t="s">
        <v>681</v>
      </c>
      <c r="E429" s="231" t="s">
        <v>19</v>
      </c>
      <c r="F429" s="232" t="s">
        <v>1123</v>
      </c>
      <c r="G429" s="230"/>
      <c r="H429" s="233">
        <v>1113</v>
      </c>
      <c r="I429" s="234"/>
      <c r="J429" s="230"/>
      <c r="K429" s="230"/>
      <c r="L429" s="235"/>
      <c r="M429" s="236"/>
      <c r="N429" s="237"/>
      <c r="O429" s="237"/>
      <c r="P429" s="237"/>
      <c r="Q429" s="237"/>
      <c r="R429" s="237"/>
      <c r="S429" s="237"/>
      <c r="T429" s="238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9" t="s">
        <v>681</v>
      </c>
      <c r="AU429" s="239" t="s">
        <v>84</v>
      </c>
      <c r="AV429" s="13" t="s">
        <v>84</v>
      </c>
      <c r="AW429" s="13" t="s">
        <v>35</v>
      </c>
      <c r="AX429" s="13" t="s">
        <v>74</v>
      </c>
      <c r="AY429" s="239" t="s">
        <v>139</v>
      </c>
    </row>
    <row r="430" s="13" customFormat="1">
      <c r="A430" s="13"/>
      <c r="B430" s="229"/>
      <c r="C430" s="230"/>
      <c r="D430" s="209" t="s">
        <v>681</v>
      </c>
      <c r="E430" s="231" t="s">
        <v>19</v>
      </c>
      <c r="F430" s="232" t="s">
        <v>1124</v>
      </c>
      <c r="G430" s="230"/>
      <c r="H430" s="233">
        <v>44</v>
      </c>
      <c r="I430" s="234"/>
      <c r="J430" s="230"/>
      <c r="K430" s="230"/>
      <c r="L430" s="235"/>
      <c r="M430" s="236"/>
      <c r="N430" s="237"/>
      <c r="O430" s="237"/>
      <c r="P430" s="237"/>
      <c r="Q430" s="237"/>
      <c r="R430" s="237"/>
      <c r="S430" s="237"/>
      <c r="T430" s="238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9" t="s">
        <v>681</v>
      </c>
      <c r="AU430" s="239" t="s">
        <v>84</v>
      </c>
      <c r="AV430" s="13" t="s">
        <v>84</v>
      </c>
      <c r="AW430" s="13" t="s">
        <v>35</v>
      </c>
      <c r="AX430" s="13" t="s">
        <v>74</v>
      </c>
      <c r="AY430" s="239" t="s">
        <v>139</v>
      </c>
    </row>
    <row r="431" s="13" customFormat="1">
      <c r="A431" s="13"/>
      <c r="B431" s="229"/>
      <c r="C431" s="230"/>
      <c r="D431" s="209" t="s">
        <v>681</v>
      </c>
      <c r="E431" s="231" t="s">
        <v>19</v>
      </c>
      <c r="F431" s="232" t="s">
        <v>1125</v>
      </c>
      <c r="G431" s="230"/>
      <c r="H431" s="233">
        <v>377</v>
      </c>
      <c r="I431" s="234"/>
      <c r="J431" s="230"/>
      <c r="K431" s="230"/>
      <c r="L431" s="235"/>
      <c r="M431" s="236"/>
      <c r="N431" s="237"/>
      <c r="O431" s="237"/>
      <c r="P431" s="237"/>
      <c r="Q431" s="237"/>
      <c r="R431" s="237"/>
      <c r="S431" s="237"/>
      <c r="T431" s="238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9" t="s">
        <v>681</v>
      </c>
      <c r="AU431" s="239" t="s">
        <v>84</v>
      </c>
      <c r="AV431" s="13" t="s">
        <v>84</v>
      </c>
      <c r="AW431" s="13" t="s">
        <v>35</v>
      </c>
      <c r="AX431" s="13" t="s">
        <v>74</v>
      </c>
      <c r="AY431" s="239" t="s">
        <v>139</v>
      </c>
    </row>
    <row r="432" s="13" customFormat="1">
      <c r="A432" s="13"/>
      <c r="B432" s="229"/>
      <c r="C432" s="230"/>
      <c r="D432" s="209" t="s">
        <v>681</v>
      </c>
      <c r="E432" s="231" t="s">
        <v>19</v>
      </c>
      <c r="F432" s="232" t="s">
        <v>1126</v>
      </c>
      <c r="G432" s="230"/>
      <c r="H432" s="233">
        <v>39</v>
      </c>
      <c r="I432" s="234"/>
      <c r="J432" s="230"/>
      <c r="K432" s="230"/>
      <c r="L432" s="235"/>
      <c r="M432" s="236"/>
      <c r="N432" s="237"/>
      <c r="O432" s="237"/>
      <c r="P432" s="237"/>
      <c r="Q432" s="237"/>
      <c r="R432" s="237"/>
      <c r="S432" s="237"/>
      <c r="T432" s="238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9" t="s">
        <v>681</v>
      </c>
      <c r="AU432" s="239" t="s">
        <v>84</v>
      </c>
      <c r="AV432" s="13" t="s">
        <v>84</v>
      </c>
      <c r="AW432" s="13" t="s">
        <v>35</v>
      </c>
      <c r="AX432" s="13" t="s">
        <v>74</v>
      </c>
      <c r="AY432" s="239" t="s">
        <v>139</v>
      </c>
    </row>
    <row r="433" s="2" customFormat="1" ht="16.5" customHeight="1">
      <c r="A433" s="38"/>
      <c r="B433" s="39"/>
      <c r="C433" s="240" t="s">
        <v>316</v>
      </c>
      <c r="D433" s="240" t="s">
        <v>758</v>
      </c>
      <c r="E433" s="241" t="s">
        <v>1127</v>
      </c>
      <c r="F433" s="242" t="s">
        <v>1128</v>
      </c>
      <c r="G433" s="243" t="s">
        <v>143</v>
      </c>
      <c r="H433" s="244">
        <v>1808.9500000000001</v>
      </c>
      <c r="I433" s="245"/>
      <c r="J433" s="246">
        <f>ROUND(I433*H433,2)</f>
        <v>0</v>
      </c>
      <c r="K433" s="242" t="s">
        <v>661</v>
      </c>
      <c r="L433" s="247"/>
      <c r="M433" s="248" t="s">
        <v>19</v>
      </c>
      <c r="N433" s="249" t="s">
        <v>45</v>
      </c>
      <c r="O433" s="84"/>
      <c r="P433" s="205">
        <f>O433*H433</f>
        <v>0</v>
      </c>
      <c r="Q433" s="205">
        <v>0.00050000000000000001</v>
      </c>
      <c r="R433" s="205">
        <f>Q433*H433</f>
        <v>0.90447500000000003</v>
      </c>
      <c r="S433" s="205">
        <v>0</v>
      </c>
      <c r="T433" s="206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07" t="s">
        <v>199</v>
      </c>
      <c r="AT433" s="207" t="s">
        <v>758</v>
      </c>
      <c r="AU433" s="207" t="s">
        <v>84</v>
      </c>
      <c r="AY433" s="17" t="s">
        <v>139</v>
      </c>
      <c r="BE433" s="208">
        <f>IF(N433="základní",J433,0)</f>
        <v>0</v>
      </c>
      <c r="BF433" s="208">
        <f>IF(N433="snížená",J433,0)</f>
        <v>0</v>
      </c>
      <c r="BG433" s="208">
        <f>IF(N433="zákl. přenesená",J433,0)</f>
        <v>0</v>
      </c>
      <c r="BH433" s="208">
        <f>IF(N433="sníž. přenesená",J433,0)</f>
        <v>0</v>
      </c>
      <c r="BI433" s="208">
        <f>IF(N433="nulová",J433,0)</f>
        <v>0</v>
      </c>
      <c r="BJ433" s="17" t="s">
        <v>82</v>
      </c>
      <c r="BK433" s="208">
        <f>ROUND(I433*H433,2)</f>
        <v>0</v>
      </c>
      <c r="BL433" s="17" t="s">
        <v>173</v>
      </c>
      <c r="BM433" s="207" t="s">
        <v>1129</v>
      </c>
    </row>
    <row r="434" s="2" customFormat="1">
      <c r="A434" s="38"/>
      <c r="B434" s="39"/>
      <c r="C434" s="40"/>
      <c r="D434" s="209" t="s">
        <v>146</v>
      </c>
      <c r="E434" s="40"/>
      <c r="F434" s="210" t="s">
        <v>1130</v>
      </c>
      <c r="G434" s="40"/>
      <c r="H434" s="40"/>
      <c r="I434" s="211"/>
      <c r="J434" s="40"/>
      <c r="K434" s="40"/>
      <c r="L434" s="44"/>
      <c r="M434" s="212"/>
      <c r="N434" s="213"/>
      <c r="O434" s="84"/>
      <c r="P434" s="84"/>
      <c r="Q434" s="84"/>
      <c r="R434" s="84"/>
      <c r="S434" s="84"/>
      <c r="T434" s="85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T434" s="17" t="s">
        <v>146</v>
      </c>
      <c r="AU434" s="17" t="s">
        <v>84</v>
      </c>
    </row>
    <row r="435" s="2" customFormat="1">
      <c r="A435" s="38"/>
      <c r="B435" s="39"/>
      <c r="C435" s="40"/>
      <c r="D435" s="209" t="s">
        <v>1121</v>
      </c>
      <c r="E435" s="40"/>
      <c r="F435" s="250" t="s">
        <v>1122</v>
      </c>
      <c r="G435" s="40"/>
      <c r="H435" s="40"/>
      <c r="I435" s="211"/>
      <c r="J435" s="40"/>
      <c r="K435" s="40"/>
      <c r="L435" s="44"/>
      <c r="M435" s="212"/>
      <c r="N435" s="213"/>
      <c r="O435" s="84"/>
      <c r="P435" s="84"/>
      <c r="Q435" s="84"/>
      <c r="R435" s="84"/>
      <c r="S435" s="84"/>
      <c r="T435" s="85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T435" s="17" t="s">
        <v>1121</v>
      </c>
      <c r="AU435" s="17" t="s">
        <v>84</v>
      </c>
    </row>
    <row r="436" s="13" customFormat="1">
      <c r="A436" s="13"/>
      <c r="B436" s="229"/>
      <c r="C436" s="230"/>
      <c r="D436" s="209" t="s">
        <v>681</v>
      </c>
      <c r="E436" s="230"/>
      <c r="F436" s="232" t="s">
        <v>1131</v>
      </c>
      <c r="G436" s="230"/>
      <c r="H436" s="233">
        <v>1808.9500000000001</v>
      </c>
      <c r="I436" s="234"/>
      <c r="J436" s="230"/>
      <c r="K436" s="230"/>
      <c r="L436" s="235"/>
      <c r="M436" s="236"/>
      <c r="N436" s="237"/>
      <c r="O436" s="237"/>
      <c r="P436" s="237"/>
      <c r="Q436" s="237"/>
      <c r="R436" s="237"/>
      <c r="S436" s="237"/>
      <c r="T436" s="238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9" t="s">
        <v>681</v>
      </c>
      <c r="AU436" s="239" t="s">
        <v>84</v>
      </c>
      <c r="AV436" s="13" t="s">
        <v>84</v>
      </c>
      <c r="AW436" s="13" t="s">
        <v>4</v>
      </c>
      <c r="AX436" s="13" t="s">
        <v>82</v>
      </c>
      <c r="AY436" s="239" t="s">
        <v>139</v>
      </c>
    </row>
    <row r="437" s="2" customFormat="1" ht="16.5" customHeight="1">
      <c r="A437" s="38"/>
      <c r="B437" s="39"/>
      <c r="C437" s="196" t="s">
        <v>317</v>
      </c>
      <c r="D437" s="196" t="s">
        <v>140</v>
      </c>
      <c r="E437" s="197" t="s">
        <v>1132</v>
      </c>
      <c r="F437" s="198" t="s">
        <v>1133</v>
      </c>
      <c r="G437" s="199" t="s">
        <v>143</v>
      </c>
      <c r="H437" s="200">
        <v>8.4000000000000004</v>
      </c>
      <c r="I437" s="201"/>
      <c r="J437" s="202">
        <f>ROUND(I437*H437,2)</f>
        <v>0</v>
      </c>
      <c r="K437" s="198" t="s">
        <v>661</v>
      </c>
      <c r="L437" s="44"/>
      <c r="M437" s="203" t="s">
        <v>19</v>
      </c>
      <c r="N437" s="204" t="s">
        <v>45</v>
      </c>
      <c r="O437" s="84"/>
      <c r="P437" s="205">
        <f>O437*H437</f>
        <v>0</v>
      </c>
      <c r="Q437" s="205">
        <v>0.00035</v>
      </c>
      <c r="R437" s="205">
        <f>Q437*H437</f>
        <v>0.0029399999999999999</v>
      </c>
      <c r="S437" s="205">
        <v>0</v>
      </c>
      <c r="T437" s="206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07" t="s">
        <v>173</v>
      </c>
      <c r="AT437" s="207" t="s">
        <v>140</v>
      </c>
      <c r="AU437" s="207" t="s">
        <v>84</v>
      </c>
      <c r="AY437" s="17" t="s">
        <v>139</v>
      </c>
      <c r="BE437" s="208">
        <f>IF(N437="základní",J437,0)</f>
        <v>0</v>
      </c>
      <c r="BF437" s="208">
        <f>IF(N437="snížená",J437,0)</f>
        <v>0</v>
      </c>
      <c r="BG437" s="208">
        <f>IF(N437="zákl. přenesená",J437,0)</f>
        <v>0</v>
      </c>
      <c r="BH437" s="208">
        <f>IF(N437="sníž. přenesená",J437,0)</f>
        <v>0</v>
      </c>
      <c r="BI437" s="208">
        <f>IF(N437="nulová",J437,0)</f>
        <v>0</v>
      </c>
      <c r="BJ437" s="17" t="s">
        <v>82</v>
      </c>
      <c r="BK437" s="208">
        <f>ROUND(I437*H437,2)</f>
        <v>0</v>
      </c>
      <c r="BL437" s="17" t="s">
        <v>173</v>
      </c>
      <c r="BM437" s="207" t="s">
        <v>1134</v>
      </c>
    </row>
    <row r="438" s="2" customFormat="1">
      <c r="A438" s="38"/>
      <c r="B438" s="39"/>
      <c r="C438" s="40"/>
      <c r="D438" s="209" t="s">
        <v>146</v>
      </c>
      <c r="E438" s="40"/>
      <c r="F438" s="210" t="s">
        <v>1135</v>
      </c>
      <c r="G438" s="40"/>
      <c r="H438" s="40"/>
      <c r="I438" s="211"/>
      <c r="J438" s="40"/>
      <c r="K438" s="40"/>
      <c r="L438" s="44"/>
      <c r="M438" s="212"/>
      <c r="N438" s="213"/>
      <c r="O438" s="84"/>
      <c r="P438" s="84"/>
      <c r="Q438" s="84"/>
      <c r="R438" s="84"/>
      <c r="S438" s="84"/>
      <c r="T438" s="85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T438" s="17" t="s">
        <v>146</v>
      </c>
      <c r="AU438" s="17" t="s">
        <v>84</v>
      </c>
    </row>
    <row r="439" s="2" customFormat="1">
      <c r="A439" s="38"/>
      <c r="B439" s="39"/>
      <c r="C439" s="40"/>
      <c r="D439" s="227" t="s">
        <v>664</v>
      </c>
      <c r="E439" s="40"/>
      <c r="F439" s="228" t="s">
        <v>1136</v>
      </c>
      <c r="G439" s="40"/>
      <c r="H439" s="40"/>
      <c r="I439" s="211"/>
      <c r="J439" s="40"/>
      <c r="K439" s="40"/>
      <c r="L439" s="44"/>
      <c r="M439" s="212"/>
      <c r="N439" s="213"/>
      <c r="O439" s="84"/>
      <c r="P439" s="84"/>
      <c r="Q439" s="84"/>
      <c r="R439" s="84"/>
      <c r="S439" s="84"/>
      <c r="T439" s="85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T439" s="17" t="s">
        <v>664</v>
      </c>
      <c r="AU439" s="17" t="s">
        <v>84</v>
      </c>
    </row>
    <row r="440" s="13" customFormat="1">
      <c r="A440" s="13"/>
      <c r="B440" s="229"/>
      <c r="C440" s="230"/>
      <c r="D440" s="209" t="s">
        <v>681</v>
      </c>
      <c r="E440" s="231" t="s">
        <v>19</v>
      </c>
      <c r="F440" s="232" t="s">
        <v>1137</v>
      </c>
      <c r="G440" s="230"/>
      <c r="H440" s="233">
        <v>8.4000000000000004</v>
      </c>
      <c r="I440" s="234"/>
      <c r="J440" s="230"/>
      <c r="K440" s="230"/>
      <c r="L440" s="235"/>
      <c r="M440" s="236"/>
      <c r="N440" s="237"/>
      <c r="O440" s="237"/>
      <c r="P440" s="237"/>
      <c r="Q440" s="237"/>
      <c r="R440" s="237"/>
      <c r="S440" s="237"/>
      <c r="T440" s="238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9" t="s">
        <v>681</v>
      </c>
      <c r="AU440" s="239" t="s">
        <v>84</v>
      </c>
      <c r="AV440" s="13" t="s">
        <v>84</v>
      </c>
      <c r="AW440" s="13" t="s">
        <v>35</v>
      </c>
      <c r="AX440" s="13" t="s">
        <v>82</v>
      </c>
      <c r="AY440" s="239" t="s">
        <v>139</v>
      </c>
    </row>
    <row r="441" s="2" customFormat="1" ht="16.5" customHeight="1">
      <c r="A441" s="38"/>
      <c r="B441" s="39"/>
      <c r="C441" s="196" t="s">
        <v>321</v>
      </c>
      <c r="D441" s="196" t="s">
        <v>140</v>
      </c>
      <c r="E441" s="197" t="s">
        <v>1138</v>
      </c>
      <c r="F441" s="198" t="s">
        <v>1139</v>
      </c>
      <c r="G441" s="199" t="s">
        <v>143</v>
      </c>
      <c r="H441" s="200">
        <v>8.4000000000000004</v>
      </c>
      <c r="I441" s="201"/>
      <c r="J441" s="202">
        <f>ROUND(I441*H441,2)</f>
        <v>0</v>
      </c>
      <c r="K441" s="198" t="s">
        <v>661</v>
      </c>
      <c r="L441" s="44"/>
      <c r="M441" s="203" t="s">
        <v>19</v>
      </c>
      <c r="N441" s="204" t="s">
        <v>45</v>
      </c>
      <c r="O441" s="84"/>
      <c r="P441" s="205">
        <f>O441*H441</f>
        <v>0</v>
      </c>
      <c r="Q441" s="205">
        <v>0.00040000000000000002</v>
      </c>
      <c r="R441" s="205">
        <f>Q441*H441</f>
        <v>0.0033600000000000001</v>
      </c>
      <c r="S441" s="205">
        <v>0</v>
      </c>
      <c r="T441" s="206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207" t="s">
        <v>173</v>
      </c>
      <c r="AT441" s="207" t="s">
        <v>140</v>
      </c>
      <c r="AU441" s="207" t="s">
        <v>84</v>
      </c>
      <c r="AY441" s="17" t="s">
        <v>139</v>
      </c>
      <c r="BE441" s="208">
        <f>IF(N441="základní",J441,0)</f>
        <v>0</v>
      </c>
      <c r="BF441" s="208">
        <f>IF(N441="snížená",J441,0)</f>
        <v>0</v>
      </c>
      <c r="BG441" s="208">
        <f>IF(N441="zákl. přenesená",J441,0)</f>
        <v>0</v>
      </c>
      <c r="BH441" s="208">
        <f>IF(N441="sníž. přenesená",J441,0)</f>
        <v>0</v>
      </c>
      <c r="BI441" s="208">
        <f>IF(N441="nulová",J441,0)</f>
        <v>0</v>
      </c>
      <c r="BJ441" s="17" t="s">
        <v>82</v>
      </c>
      <c r="BK441" s="208">
        <f>ROUND(I441*H441,2)</f>
        <v>0</v>
      </c>
      <c r="BL441" s="17" t="s">
        <v>173</v>
      </c>
      <c r="BM441" s="207" t="s">
        <v>1140</v>
      </c>
    </row>
    <row r="442" s="2" customFormat="1">
      <c r="A442" s="38"/>
      <c r="B442" s="39"/>
      <c r="C442" s="40"/>
      <c r="D442" s="209" t="s">
        <v>146</v>
      </c>
      <c r="E442" s="40"/>
      <c r="F442" s="210" t="s">
        <v>1141</v>
      </c>
      <c r="G442" s="40"/>
      <c r="H442" s="40"/>
      <c r="I442" s="211"/>
      <c r="J442" s="40"/>
      <c r="K442" s="40"/>
      <c r="L442" s="44"/>
      <c r="M442" s="212"/>
      <c r="N442" s="213"/>
      <c r="O442" s="84"/>
      <c r="P442" s="84"/>
      <c r="Q442" s="84"/>
      <c r="R442" s="84"/>
      <c r="S442" s="84"/>
      <c r="T442" s="85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T442" s="17" t="s">
        <v>146</v>
      </c>
      <c r="AU442" s="17" t="s">
        <v>84</v>
      </c>
    </row>
    <row r="443" s="2" customFormat="1">
      <c r="A443" s="38"/>
      <c r="B443" s="39"/>
      <c r="C443" s="40"/>
      <c r="D443" s="227" t="s">
        <v>664</v>
      </c>
      <c r="E443" s="40"/>
      <c r="F443" s="228" t="s">
        <v>1142</v>
      </c>
      <c r="G443" s="40"/>
      <c r="H443" s="40"/>
      <c r="I443" s="211"/>
      <c r="J443" s="40"/>
      <c r="K443" s="40"/>
      <c r="L443" s="44"/>
      <c r="M443" s="212"/>
      <c r="N443" s="213"/>
      <c r="O443" s="84"/>
      <c r="P443" s="84"/>
      <c r="Q443" s="84"/>
      <c r="R443" s="84"/>
      <c r="S443" s="84"/>
      <c r="T443" s="85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T443" s="17" t="s">
        <v>664</v>
      </c>
      <c r="AU443" s="17" t="s">
        <v>84</v>
      </c>
    </row>
    <row r="444" s="13" customFormat="1">
      <c r="A444" s="13"/>
      <c r="B444" s="229"/>
      <c r="C444" s="230"/>
      <c r="D444" s="209" t="s">
        <v>681</v>
      </c>
      <c r="E444" s="231" t="s">
        <v>19</v>
      </c>
      <c r="F444" s="232" t="s">
        <v>1137</v>
      </c>
      <c r="G444" s="230"/>
      <c r="H444" s="233">
        <v>8.4000000000000004</v>
      </c>
      <c r="I444" s="234"/>
      <c r="J444" s="230"/>
      <c r="K444" s="230"/>
      <c r="L444" s="235"/>
      <c r="M444" s="236"/>
      <c r="N444" s="237"/>
      <c r="O444" s="237"/>
      <c r="P444" s="237"/>
      <c r="Q444" s="237"/>
      <c r="R444" s="237"/>
      <c r="S444" s="237"/>
      <c r="T444" s="238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9" t="s">
        <v>681</v>
      </c>
      <c r="AU444" s="239" t="s">
        <v>84</v>
      </c>
      <c r="AV444" s="13" t="s">
        <v>84</v>
      </c>
      <c r="AW444" s="13" t="s">
        <v>35</v>
      </c>
      <c r="AX444" s="13" t="s">
        <v>82</v>
      </c>
      <c r="AY444" s="239" t="s">
        <v>139</v>
      </c>
    </row>
    <row r="445" s="2" customFormat="1" ht="16.5" customHeight="1">
      <c r="A445" s="38"/>
      <c r="B445" s="39"/>
      <c r="C445" s="196" t="s">
        <v>491</v>
      </c>
      <c r="D445" s="196" t="s">
        <v>140</v>
      </c>
      <c r="E445" s="197" t="s">
        <v>1143</v>
      </c>
      <c r="F445" s="198" t="s">
        <v>1144</v>
      </c>
      <c r="G445" s="199" t="s">
        <v>152</v>
      </c>
      <c r="H445" s="200">
        <v>14</v>
      </c>
      <c r="I445" s="201"/>
      <c r="J445" s="202">
        <f>ROUND(I445*H445,2)</f>
        <v>0</v>
      </c>
      <c r="K445" s="198" t="s">
        <v>661</v>
      </c>
      <c r="L445" s="44"/>
      <c r="M445" s="203" t="s">
        <v>19</v>
      </c>
      <c r="N445" s="204" t="s">
        <v>45</v>
      </c>
      <c r="O445" s="84"/>
      <c r="P445" s="205">
        <f>O445*H445</f>
        <v>0</v>
      </c>
      <c r="Q445" s="205">
        <v>0.00016000000000000001</v>
      </c>
      <c r="R445" s="205">
        <f>Q445*H445</f>
        <v>0.0022400000000000002</v>
      </c>
      <c r="S445" s="205">
        <v>0</v>
      </c>
      <c r="T445" s="206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207" t="s">
        <v>173</v>
      </c>
      <c r="AT445" s="207" t="s">
        <v>140</v>
      </c>
      <c r="AU445" s="207" t="s">
        <v>84</v>
      </c>
      <c r="AY445" s="17" t="s">
        <v>139</v>
      </c>
      <c r="BE445" s="208">
        <f>IF(N445="základní",J445,0)</f>
        <v>0</v>
      </c>
      <c r="BF445" s="208">
        <f>IF(N445="snížená",J445,0)</f>
        <v>0</v>
      </c>
      <c r="BG445" s="208">
        <f>IF(N445="zákl. přenesená",J445,0)</f>
        <v>0</v>
      </c>
      <c r="BH445" s="208">
        <f>IF(N445="sníž. přenesená",J445,0)</f>
        <v>0</v>
      </c>
      <c r="BI445" s="208">
        <f>IF(N445="nulová",J445,0)</f>
        <v>0</v>
      </c>
      <c r="BJ445" s="17" t="s">
        <v>82</v>
      </c>
      <c r="BK445" s="208">
        <f>ROUND(I445*H445,2)</f>
        <v>0</v>
      </c>
      <c r="BL445" s="17" t="s">
        <v>173</v>
      </c>
      <c r="BM445" s="207" t="s">
        <v>1145</v>
      </c>
    </row>
    <row r="446" s="2" customFormat="1">
      <c r="A446" s="38"/>
      <c r="B446" s="39"/>
      <c r="C446" s="40"/>
      <c r="D446" s="209" t="s">
        <v>146</v>
      </c>
      <c r="E446" s="40"/>
      <c r="F446" s="210" t="s">
        <v>1146</v>
      </c>
      <c r="G446" s="40"/>
      <c r="H446" s="40"/>
      <c r="I446" s="211"/>
      <c r="J446" s="40"/>
      <c r="K446" s="40"/>
      <c r="L446" s="44"/>
      <c r="M446" s="212"/>
      <c r="N446" s="213"/>
      <c r="O446" s="84"/>
      <c r="P446" s="84"/>
      <c r="Q446" s="84"/>
      <c r="R446" s="84"/>
      <c r="S446" s="84"/>
      <c r="T446" s="85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T446" s="17" t="s">
        <v>146</v>
      </c>
      <c r="AU446" s="17" t="s">
        <v>84</v>
      </c>
    </row>
    <row r="447" s="2" customFormat="1">
      <c r="A447" s="38"/>
      <c r="B447" s="39"/>
      <c r="C447" s="40"/>
      <c r="D447" s="227" t="s">
        <v>664</v>
      </c>
      <c r="E447" s="40"/>
      <c r="F447" s="228" t="s">
        <v>1147</v>
      </c>
      <c r="G447" s="40"/>
      <c r="H447" s="40"/>
      <c r="I447" s="211"/>
      <c r="J447" s="40"/>
      <c r="K447" s="40"/>
      <c r="L447" s="44"/>
      <c r="M447" s="212"/>
      <c r="N447" s="213"/>
      <c r="O447" s="84"/>
      <c r="P447" s="84"/>
      <c r="Q447" s="84"/>
      <c r="R447" s="84"/>
      <c r="S447" s="84"/>
      <c r="T447" s="85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T447" s="17" t="s">
        <v>664</v>
      </c>
      <c r="AU447" s="17" t="s">
        <v>84</v>
      </c>
    </row>
    <row r="448" s="2" customFormat="1" ht="16.5" customHeight="1">
      <c r="A448" s="38"/>
      <c r="B448" s="39"/>
      <c r="C448" s="196" t="s">
        <v>325</v>
      </c>
      <c r="D448" s="196" t="s">
        <v>140</v>
      </c>
      <c r="E448" s="197" t="s">
        <v>1148</v>
      </c>
      <c r="F448" s="198" t="s">
        <v>1149</v>
      </c>
      <c r="G448" s="199" t="s">
        <v>642</v>
      </c>
      <c r="H448" s="218"/>
      <c r="I448" s="201"/>
      <c r="J448" s="202">
        <f>ROUND(I448*H448,2)</f>
        <v>0</v>
      </c>
      <c r="K448" s="198" t="s">
        <v>661</v>
      </c>
      <c r="L448" s="44"/>
      <c r="M448" s="203" t="s">
        <v>19</v>
      </c>
      <c r="N448" s="204" t="s">
        <v>45</v>
      </c>
      <c r="O448" s="84"/>
      <c r="P448" s="205">
        <f>O448*H448</f>
        <v>0</v>
      </c>
      <c r="Q448" s="205">
        <v>0</v>
      </c>
      <c r="R448" s="205">
        <f>Q448*H448</f>
        <v>0</v>
      </c>
      <c r="S448" s="205">
        <v>0</v>
      </c>
      <c r="T448" s="206">
        <f>S448*H448</f>
        <v>0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207" t="s">
        <v>173</v>
      </c>
      <c r="AT448" s="207" t="s">
        <v>140</v>
      </c>
      <c r="AU448" s="207" t="s">
        <v>84</v>
      </c>
      <c r="AY448" s="17" t="s">
        <v>139</v>
      </c>
      <c r="BE448" s="208">
        <f>IF(N448="základní",J448,0)</f>
        <v>0</v>
      </c>
      <c r="BF448" s="208">
        <f>IF(N448="snížená",J448,0)</f>
        <v>0</v>
      </c>
      <c r="BG448" s="208">
        <f>IF(N448="zákl. přenesená",J448,0)</f>
        <v>0</v>
      </c>
      <c r="BH448" s="208">
        <f>IF(N448="sníž. přenesená",J448,0)</f>
        <v>0</v>
      </c>
      <c r="BI448" s="208">
        <f>IF(N448="nulová",J448,0)</f>
        <v>0</v>
      </c>
      <c r="BJ448" s="17" t="s">
        <v>82</v>
      </c>
      <c r="BK448" s="208">
        <f>ROUND(I448*H448,2)</f>
        <v>0</v>
      </c>
      <c r="BL448" s="17" t="s">
        <v>173</v>
      </c>
      <c r="BM448" s="207" t="s">
        <v>1150</v>
      </c>
    </row>
    <row r="449" s="2" customFormat="1">
      <c r="A449" s="38"/>
      <c r="B449" s="39"/>
      <c r="C449" s="40"/>
      <c r="D449" s="209" t="s">
        <v>146</v>
      </c>
      <c r="E449" s="40"/>
      <c r="F449" s="210" t="s">
        <v>1151</v>
      </c>
      <c r="G449" s="40"/>
      <c r="H449" s="40"/>
      <c r="I449" s="211"/>
      <c r="J449" s="40"/>
      <c r="K449" s="40"/>
      <c r="L449" s="44"/>
      <c r="M449" s="212"/>
      <c r="N449" s="213"/>
      <c r="O449" s="84"/>
      <c r="P449" s="84"/>
      <c r="Q449" s="84"/>
      <c r="R449" s="84"/>
      <c r="S449" s="84"/>
      <c r="T449" s="85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T449" s="17" t="s">
        <v>146</v>
      </c>
      <c r="AU449" s="17" t="s">
        <v>84</v>
      </c>
    </row>
    <row r="450" s="2" customFormat="1">
      <c r="A450" s="38"/>
      <c r="B450" s="39"/>
      <c r="C450" s="40"/>
      <c r="D450" s="227" t="s">
        <v>664</v>
      </c>
      <c r="E450" s="40"/>
      <c r="F450" s="228" t="s">
        <v>1152</v>
      </c>
      <c r="G450" s="40"/>
      <c r="H450" s="40"/>
      <c r="I450" s="211"/>
      <c r="J450" s="40"/>
      <c r="K450" s="40"/>
      <c r="L450" s="44"/>
      <c r="M450" s="212"/>
      <c r="N450" s="213"/>
      <c r="O450" s="84"/>
      <c r="P450" s="84"/>
      <c r="Q450" s="84"/>
      <c r="R450" s="84"/>
      <c r="S450" s="84"/>
      <c r="T450" s="85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T450" s="17" t="s">
        <v>664</v>
      </c>
      <c r="AU450" s="17" t="s">
        <v>84</v>
      </c>
    </row>
    <row r="451" s="11" customFormat="1" ht="25.92" customHeight="1">
      <c r="A451" s="11"/>
      <c r="B451" s="182"/>
      <c r="C451" s="183"/>
      <c r="D451" s="184" t="s">
        <v>73</v>
      </c>
      <c r="E451" s="185" t="s">
        <v>1153</v>
      </c>
      <c r="F451" s="185" t="s">
        <v>1154</v>
      </c>
      <c r="G451" s="183"/>
      <c r="H451" s="183"/>
      <c r="I451" s="186"/>
      <c r="J451" s="187">
        <f>BK451</f>
        <v>0</v>
      </c>
      <c r="K451" s="183"/>
      <c r="L451" s="188"/>
      <c r="M451" s="189"/>
      <c r="N451" s="190"/>
      <c r="O451" s="190"/>
      <c r="P451" s="191">
        <f>SUM(P452:P457)</f>
        <v>0</v>
      </c>
      <c r="Q451" s="190"/>
      <c r="R451" s="191">
        <f>SUM(R452:R457)</f>
        <v>0</v>
      </c>
      <c r="S451" s="190"/>
      <c r="T451" s="192">
        <f>SUM(T452:T457)</f>
        <v>0</v>
      </c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R451" s="193" t="s">
        <v>145</v>
      </c>
      <c r="AT451" s="194" t="s">
        <v>73</v>
      </c>
      <c r="AU451" s="194" t="s">
        <v>74</v>
      </c>
      <c r="AY451" s="193" t="s">
        <v>139</v>
      </c>
      <c r="BK451" s="195">
        <f>SUM(BK452:BK457)</f>
        <v>0</v>
      </c>
    </row>
    <row r="452" s="2" customFormat="1" ht="16.5" customHeight="1">
      <c r="A452" s="38"/>
      <c r="B452" s="39"/>
      <c r="C452" s="196" t="s">
        <v>500</v>
      </c>
      <c r="D452" s="196" t="s">
        <v>140</v>
      </c>
      <c r="E452" s="197" t="s">
        <v>1155</v>
      </c>
      <c r="F452" s="198" t="s">
        <v>1156</v>
      </c>
      <c r="G452" s="199" t="s">
        <v>1157</v>
      </c>
      <c r="H452" s="200">
        <v>1</v>
      </c>
      <c r="I452" s="201"/>
      <c r="J452" s="202">
        <f>ROUND(I452*H452,2)</f>
        <v>0</v>
      </c>
      <c r="K452" s="198" t="s">
        <v>19</v>
      </c>
      <c r="L452" s="44"/>
      <c r="M452" s="203" t="s">
        <v>19</v>
      </c>
      <c r="N452" s="204" t="s">
        <v>45</v>
      </c>
      <c r="O452" s="84"/>
      <c r="P452" s="205">
        <f>O452*H452</f>
        <v>0</v>
      </c>
      <c r="Q452" s="205">
        <v>0</v>
      </c>
      <c r="R452" s="205">
        <f>Q452*H452</f>
        <v>0</v>
      </c>
      <c r="S452" s="205">
        <v>0</v>
      </c>
      <c r="T452" s="206">
        <f>S452*H452</f>
        <v>0</v>
      </c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R452" s="207" t="s">
        <v>145</v>
      </c>
      <c r="AT452" s="207" t="s">
        <v>140</v>
      </c>
      <c r="AU452" s="207" t="s">
        <v>82</v>
      </c>
      <c r="AY452" s="17" t="s">
        <v>139</v>
      </c>
      <c r="BE452" s="208">
        <f>IF(N452="základní",J452,0)</f>
        <v>0</v>
      </c>
      <c r="BF452" s="208">
        <f>IF(N452="snížená",J452,0)</f>
        <v>0</v>
      </c>
      <c r="BG452" s="208">
        <f>IF(N452="zákl. přenesená",J452,0)</f>
        <v>0</v>
      </c>
      <c r="BH452" s="208">
        <f>IF(N452="sníž. přenesená",J452,0)</f>
        <v>0</v>
      </c>
      <c r="BI452" s="208">
        <f>IF(N452="nulová",J452,0)</f>
        <v>0</v>
      </c>
      <c r="BJ452" s="17" t="s">
        <v>82</v>
      </c>
      <c r="BK452" s="208">
        <f>ROUND(I452*H452,2)</f>
        <v>0</v>
      </c>
      <c r="BL452" s="17" t="s">
        <v>145</v>
      </c>
      <c r="BM452" s="207" t="s">
        <v>1158</v>
      </c>
    </row>
    <row r="453" s="2" customFormat="1">
      <c r="A453" s="38"/>
      <c r="B453" s="39"/>
      <c r="C453" s="40"/>
      <c r="D453" s="209" t="s">
        <v>146</v>
      </c>
      <c r="E453" s="40"/>
      <c r="F453" s="210" t="s">
        <v>1156</v>
      </c>
      <c r="G453" s="40"/>
      <c r="H453" s="40"/>
      <c r="I453" s="211"/>
      <c r="J453" s="40"/>
      <c r="K453" s="40"/>
      <c r="L453" s="44"/>
      <c r="M453" s="212"/>
      <c r="N453" s="213"/>
      <c r="O453" s="84"/>
      <c r="P453" s="84"/>
      <c r="Q453" s="84"/>
      <c r="R453" s="84"/>
      <c r="S453" s="84"/>
      <c r="T453" s="85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T453" s="17" t="s">
        <v>146</v>
      </c>
      <c r="AU453" s="17" t="s">
        <v>82</v>
      </c>
    </row>
    <row r="454" s="2" customFormat="1" ht="16.5" customHeight="1">
      <c r="A454" s="38"/>
      <c r="B454" s="39"/>
      <c r="C454" s="196" t="s">
        <v>329</v>
      </c>
      <c r="D454" s="196" t="s">
        <v>140</v>
      </c>
      <c r="E454" s="197" t="s">
        <v>1159</v>
      </c>
      <c r="F454" s="198" t="s">
        <v>1160</v>
      </c>
      <c r="G454" s="199" t="s">
        <v>255</v>
      </c>
      <c r="H454" s="200">
        <v>4</v>
      </c>
      <c r="I454" s="201"/>
      <c r="J454" s="202">
        <f>ROUND(I454*H454,2)</f>
        <v>0</v>
      </c>
      <c r="K454" s="198" t="s">
        <v>19</v>
      </c>
      <c r="L454" s="44"/>
      <c r="M454" s="203" t="s">
        <v>19</v>
      </c>
      <c r="N454" s="204" t="s">
        <v>45</v>
      </c>
      <c r="O454" s="84"/>
      <c r="P454" s="205">
        <f>O454*H454</f>
        <v>0</v>
      </c>
      <c r="Q454" s="205">
        <v>0</v>
      </c>
      <c r="R454" s="205">
        <f>Q454*H454</f>
        <v>0</v>
      </c>
      <c r="S454" s="205">
        <v>0</v>
      </c>
      <c r="T454" s="206">
        <f>S454*H454</f>
        <v>0</v>
      </c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R454" s="207" t="s">
        <v>145</v>
      </c>
      <c r="AT454" s="207" t="s">
        <v>140</v>
      </c>
      <c r="AU454" s="207" t="s">
        <v>82</v>
      </c>
      <c r="AY454" s="17" t="s">
        <v>139</v>
      </c>
      <c r="BE454" s="208">
        <f>IF(N454="základní",J454,0)</f>
        <v>0</v>
      </c>
      <c r="BF454" s="208">
        <f>IF(N454="snížená",J454,0)</f>
        <v>0</v>
      </c>
      <c r="BG454" s="208">
        <f>IF(N454="zákl. přenesená",J454,0)</f>
        <v>0</v>
      </c>
      <c r="BH454" s="208">
        <f>IF(N454="sníž. přenesená",J454,0)</f>
        <v>0</v>
      </c>
      <c r="BI454" s="208">
        <f>IF(N454="nulová",J454,0)</f>
        <v>0</v>
      </c>
      <c r="BJ454" s="17" t="s">
        <v>82</v>
      </c>
      <c r="BK454" s="208">
        <f>ROUND(I454*H454,2)</f>
        <v>0</v>
      </c>
      <c r="BL454" s="17" t="s">
        <v>145</v>
      </c>
      <c r="BM454" s="207" t="s">
        <v>1161</v>
      </c>
    </row>
    <row r="455" s="2" customFormat="1">
      <c r="A455" s="38"/>
      <c r="B455" s="39"/>
      <c r="C455" s="40"/>
      <c r="D455" s="209" t="s">
        <v>146</v>
      </c>
      <c r="E455" s="40"/>
      <c r="F455" s="210" t="s">
        <v>1160</v>
      </c>
      <c r="G455" s="40"/>
      <c r="H455" s="40"/>
      <c r="I455" s="211"/>
      <c r="J455" s="40"/>
      <c r="K455" s="40"/>
      <c r="L455" s="44"/>
      <c r="M455" s="212"/>
      <c r="N455" s="213"/>
      <c r="O455" s="84"/>
      <c r="P455" s="84"/>
      <c r="Q455" s="84"/>
      <c r="R455" s="84"/>
      <c r="S455" s="84"/>
      <c r="T455" s="85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T455" s="17" t="s">
        <v>146</v>
      </c>
      <c r="AU455" s="17" t="s">
        <v>82</v>
      </c>
    </row>
    <row r="456" s="2" customFormat="1" ht="16.5" customHeight="1">
      <c r="A456" s="38"/>
      <c r="B456" s="39"/>
      <c r="C456" s="196" t="s">
        <v>508</v>
      </c>
      <c r="D456" s="196" t="s">
        <v>140</v>
      </c>
      <c r="E456" s="197" t="s">
        <v>1162</v>
      </c>
      <c r="F456" s="198" t="s">
        <v>1163</v>
      </c>
      <c r="G456" s="199" t="s">
        <v>1157</v>
      </c>
      <c r="H456" s="200">
        <v>1</v>
      </c>
      <c r="I456" s="201"/>
      <c r="J456" s="202">
        <f>ROUND(I456*H456,2)</f>
        <v>0</v>
      </c>
      <c r="K456" s="198" t="s">
        <v>19</v>
      </c>
      <c r="L456" s="44"/>
      <c r="M456" s="203" t="s">
        <v>19</v>
      </c>
      <c r="N456" s="204" t="s">
        <v>45</v>
      </c>
      <c r="O456" s="84"/>
      <c r="P456" s="205">
        <f>O456*H456</f>
        <v>0</v>
      </c>
      <c r="Q456" s="205">
        <v>0</v>
      </c>
      <c r="R456" s="205">
        <f>Q456*H456</f>
        <v>0</v>
      </c>
      <c r="S456" s="205">
        <v>0</v>
      </c>
      <c r="T456" s="206">
        <f>S456*H456</f>
        <v>0</v>
      </c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R456" s="207" t="s">
        <v>145</v>
      </c>
      <c r="AT456" s="207" t="s">
        <v>140</v>
      </c>
      <c r="AU456" s="207" t="s">
        <v>82</v>
      </c>
      <c r="AY456" s="17" t="s">
        <v>139</v>
      </c>
      <c r="BE456" s="208">
        <f>IF(N456="základní",J456,0)</f>
        <v>0</v>
      </c>
      <c r="BF456" s="208">
        <f>IF(N456="snížená",J456,0)</f>
        <v>0</v>
      </c>
      <c r="BG456" s="208">
        <f>IF(N456="zákl. přenesená",J456,0)</f>
        <v>0</v>
      </c>
      <c r="BH456" s="208">
        <f>IF(N456="sníž. přenesená",J456,0)</f>
        <v>0</v>
      </c>
      <c r="BI456" s="208">
        <f>IF(N456="nulová",J456,0)</f>
        <v>0</v>
      </c>
      <c r="BJ456" s="17" t="s">
        <v>82</v>
      </c>
      <c r="BK456" s="208">
        <f>ROUND(I456*H456,2)</f>
        <v>0</v>
      </c>
      <c r="BL456" s="17" t="s">
        <v>145</v>
      </c>
      <c r="BM456" s="207" t="s">
        <v>1164</v>
      </c>
    </row>
    <row r="457" s="2" customFormat="1">
      <c r="A457" s="38"/>
      <c r="B457" s="39"/>
      <c r="C457" s="40"/>
      <c r="D457" s="209" t="s">
        <v>146</v>
      </c>
      <c r="E457" s="40"/>
      <c r="F457" s="210" t="s">
        <v>1160</v>
      </c>
      <c r="G457" s="40"/>
      <c r="H457" s="40"/>
      <c r="I457" s="211"/>
      <c r="J457" s="40"/>
      <c r="K457" s="40"/>
      <c r="L457" s="44"/>
      <c r="M457" s="214"/>
      <c r="N457" s="215"/>
      <c r="O457" s="216"/>
      <c r="P457" s="216"/>
      <c r="Q457" s="216"/>
      <c r="R457" s="216"/>
      <c r="S457" s="216"/>
      <c r="T457" s="217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T457" s="17" t="s">
        <v>146</v>
      </c>
      <c r="AU457" s="17" t="s">
        <v>82</v>
      </c>
    </row>
    <row r="458" s="2" customFormat="1" ht="6.96" customHeight="1">
      <c r="A458" s="38"/>
      <c r="B458" s="59"/>
      <c r="C458" s="60"/>
      <c r="D458" s="60"/>
      <c r="E458" s="60"/>
      <c r="F458" s="60"/>
      <c r="G458" s="60"/>
      <c r="H458" s="60"/>
      <c r="I458" s="60"/>
      <c r="J458" s="60"/>
      <c r="K458" s="60"/>
      <c r="L458" s="44"/>
      <c r="M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</row>
  </sheetData>
  <sheetProtection sheet="1" autoFilter="0" formatColumns="0" formatRows="0" objects="1" scenarios="1" spinCount="100000" saltValue="qk+JGsVArpmI5kx//EKWHUGN67kmc6BDqsY3ugldW978O/kccTeIm7MLCZfhVJOHYj2Qabjglv7YjhS3hImjpg==" hashValue="Md4xvxK7auuOArHuhL+XYAlOyzzifqOtIibqpu9v+tjgYSMCTWbBowSylnripU7bcLNRLkAzaghvCnHZcRC1MA==" algorithmName="SHA-512" password="CC35"/>
  <autoFilter ref="C89:K457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5" r:id="rId1" display="https://podminky.urs.cz/item/CS_URS_2022_02/111211101"/>
    <hyperlink ref="F98" r:id="rId2" display="https://podminky.urs.cz/item/CS_URS_2022_02/112101101"/>
    <hyperlink ref="F101" r:id="rId3" display="https://podminky.urs.cz/item/CS_URS_2022_02/112251102"/>
    <hyperlink ref="F104" r:id="rId4" display="https://podminky.urs.cz/item/CS_URS_2022_02/113106187"/>
    <hyperlink ref="F108" r:id="rId5" display="https://podminky.urs.cz/item/CS_URS_2022_02/113107342"/>
    <hyperlink ref="F112" r:id="rId6" display="https://podminky.urs.cz/item/CS_URS_2022_02/113154113"/>
    <hyperlink ref="F116" r:id="rId7" display="https://podminky.urs.cz/item/CS_URS_2022_02/113154324"/>
    <hyperlink ref="F119" r:id="rId8" display="https://podminky.urs.cz/item/CS_URS_2022_02/113201112"/>
    <hyperlink ref="F124" r:id="rId9" display="https://podminky.urs.cz/item/CS_URS_2022_02/121151113"/>
    <hyperlink ref="F127" r:id="rId10" display="https://podminky.urs.cz/item/CS_URS_2022_02/122251105"/>
    <hyperlink ref="F142" r:id="rId11" display="https://podminky.urs.cz/item/CS_URS_2022_02/132251101"/>
    <hyperlink ref="F146" r:id="rId12" display="https://podminky.urs.cz/item/CS_URS_2022_02/162751117"/>
    <hyperlink ref="F150" r:id="rId13" display="https://podminky.urs.cz/item/CS_URS_2022_02/171201201"/>
    <hyperlink ref="F153" r:id="rId14" display="https://podminky.urs.cz/item/CS_URS_2022_02/171201231"/>
    <hyperlink ref="F157" r:id="rId15" display="https://podminky.urs.cz/item/CS_URS_2022_02/181311103"/>
    <hyperlink ref="F164" r:id="rId16" display="https://podminky.urs.cz/item/CS_URS_2022_02/181411131"/>
    <hyperlink ref="F171" r:id="rId17" display="https://podminky.urs.cz/item/CS_URS_2022_02/181951111"/>
    <hyperlink ref="F176" r:id="rId18" display="https://podminky.urs.cz/item/CS_URS_2022_02/181951112"/>
    <hyperlink ref="F188" r:id="rId19" display="https://podminky.urs.cz/item/CS_URS_2022_02/211561111"/>
    <hyperlink ref="F192" r:id="rId20" display="https://podminky.urs.cz/item/CS_URS_2022_02/211971110"/>
    <hyperlink ref="F200" r:id="rId21" display="https://podminky.urs.cz/item/CS_URS_2022_02/212572121"/>
    <hyperlink ref="F204" r:id="rId22" display="https://podminky.urs.cz/item/CS_URS_2022_02/212755214"/>
    <hyperlink ref="F208" r:id="rId23" display="https://podminky.urs.cz/item/CS_URS_2021_02/564760111"/>
    <hyperlink ref="F215" r:id="rId24" display="https://podminky.urs.cz/item/CS_URS_2022_02/564861111"/>
    <hyperlink ref="F231" r:id="rId25" display="https://podminky.urs.cz/item/CS_URS_2022_02/565165101"/>
    <hyperlink ref="F236" r:id="rId26" display="https://podminky.urs.cz/item/CS_URS_2022_02/571908111"/>
    <hyperlink ref="F240" r:id="rId27" display="https://podminky.urs.cz/item/CS_URS_2022_02/573111113"/>
    <hyperlink ref="F245" r:id="rId28" display="https://podminky.urs.cz/item/CS_URS_2022_02/573211112"/>
    <hyperlink ref="F251" r:id="rId29" display="https://podminky.urs.cz/item/CS_URS_2022_02/577134111"/>
    <hyperlink ref="F256" r:id="rId30" display="https://podminky.urs.cz/item/CS_URS_2022_02/577144111"/>
    <hyperlink ref="F260" r:id="rId31" display="https://podminky.urs.cz/item/CS_URS_2022_02/596211111"/>
    <hyperlink ref="F273" r:id="rId32" display="https://podminky.urs.cz/item/CS_URS_2022_02/596212231"/>
    <hyperlink ref="F291" r:id="rId33" display="https://podminky.urs.cz/item/CS_URS_2022_02/596212232"/>
    <hyperlink ref="F305" r:id="rId34" display="https://podminky.urs.cz/item/CS_URS_2022_02/895941302"/>
    <hyperlink ref="F310" r:id="rId35" display="https://podminky.urs.cz/item/CS_URS_2022_02/895941314"/>
    <hyperlink ref="F317" r:id="rId36" display="https://podminky.urs.cz/item/CS_URS_2022_02/895941322"/>
    <hyperlink ref="F322" r:id="rId37" display="https://podminky.urs.cz/item/CS_URS_2022_02/895941331"/>
    <hyperlink ref="F327" r:id="rId38" display="https://podminky.urs.cz/item/CS_URS_2022_02/899203112"/>
    <hyperlink ref="F334" r:id="rId39" display="https://podminky.urs.cz/item/CS_URS_2022_02/899331111"/>
    <hyperlink ref="F338" r:id="rId40" display="https://podminky.urs.cz/item/CS_URS_2022_02/899431111"/>
    <hyperlink ref="F344" r:id="rId41" display="https://podminky.urs.cz/item/CS_URS_2022_02/914111111"/>
    <hyperlink ref="F351" r:id="rId42" display="https://podminky.urs.cz/item/CS_URS_2022_02/914511112"/>
    <hyperlink ref="F366" r:id="rId43" display="https://podminky.urs.cz/item/CS_URS_2022_02/915221121"/>
    <hyperlink ref="F369" r:id="rId44" display="https://podminky.urs.cz/item/CS_URS_2022_02/915231111"/>
    <hyperlink ref="F372" r:id="rId45" display="https://podminky.urs.cz/item/CS_URS_2022_02/915611111"/>
    <hyperlink ref="F375" r:id="rId46" display="https://podminky.urs.cz/item/CS_URS_2022_02/915621111"/>
    <hyperlink ref="F378" r:id="rId47" display="https://podminky.urs.cz/item/CS_URS_2022_02/916131213"/>
    <hyperlink ref="F391" r:id="rId48" display="https://podminky.urs.cz/item/CS_URS_2022_02/916331112"/>
    <hyperlink ref="F397" r:id="rId49" display="https://podminky.urs.cz/item/CS_URS_2022_02/919121111"/>
    <hyperlink ref="F400" r:id="rId50" display="https://podminky.urs.cz/item/CS_URS_2022_02/919735112"/>
    <hyperlink ref="F403" r:id="rId51" display="https://podminky.urs.cz/item/CS_URS_2022_02/965042241"/>
    <hyperlink ref="F408" r:id="rId52" display="https://podminky.urs.cz/item/CS_URS_2022_02/997221551"/>
    <hyperlink ref="F411" r:id="rId53" display="https://podminky.urs.cz/item/CS_URS_2022_02/997221559"/>
    <hyperlink ref="F415" r:id="rId54" display="https://podminky.urs.cz/item/CS_URS_2022_02/997221861"/>
    <hyperlink ref="F418" r:id="rId55" display="https://podminky.urs.cz/item/CS_URS_2022_02/997221875"/>
    <hyperlink ref="F422" r:id="rId56" display="https://podminky.urs.cz/item/CS_URS_2022_02/998225111"/>
    <hyperlink ref="F427" r:id="rId57" display="https://podminky.urs.cz/item/CS_URS_2022_02/711131101"/>
    <hyperlink ref="F439" r:id="rId58" display="https://podminky.urs.cz/item/CS_URS_2022_02/711161112"/>
    <hyperlink ref="F443" r:id="rId59" display="https://podminky.urs.cz/item/CS_URS_2022_02/711161212"/>
    <hyperlink ref="F447" r:id="rId60" display="https://podminky.urs.cz/item/CS_URS_2022_02/711161384"/>
    <hyperlink ref="F450" r:id="rId61" display="https://podminky.urs.cz/item/CS_URS_2022_02/9987112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2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96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84</v>
      </c>
    </row>
    <row r="4" s="1" customFormat="1" ht="24.96" customHeight="1">
      <c r="B4" s="20"/>
      <c r="D4" s="130" t="s">
        <v>97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Obytná zóna Včelnice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98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1165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8. 3. 2023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1166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36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37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38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40</v>
      </c>
      <c r="E30" s="38"/>
      <c r="F30" s="38"/>
      <c r="G30" s="38"/>
      <c r="H30" s="38"/>
      <c r="I30" s="38"/>
      <c r="J30" s="144">
        <f>ROUND(J82,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42</v>
      </c>
      <c r="G32" s="38"/>
      <c r="H32" s="38"/>
      <c r="I32" s="145" t="s">
        <v>41</v>
      </c>
      <c r="J32" s="145" t="s">
        <v>43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44</v>
      </c>
      <c r="E33" s="132" t="s">
        <v>45</v>
      </c>
      <c r="F33" s="147">
        <f>ROUND((SUM(BE82:BE110)),  2)</f>
        <v>0</v>
      </c>
      <c r="G33" s="38"/>
      <c r="H33" s="38"/>
      <c r="I33" s="148">
        <v>0.20999999999999999</v>
      </c>
      <c r="J33" s="147">
        <f>ROUND(((SUM(BE82:BE110))*I33),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46</v>
      </c>
      <c r="F34" s="147">
        <f>ROUND((SUM(BF82:BF110)),  2)</f>
        <v>0</v>
      </c>
      <c r="G34" s="38"/>
      <c r="H34" s="38"/>
      <c r="I34" s="148">
        <v>0.12</v>
      </c>
      <c r="J34" s="147">
        <f>ROUND(((SUM(BF82:BF110))*I34),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47</v>
      </c>
      <c r="F35" s="147">
        <f>ROUND((SUM(BG82:BG110)),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48</v>
      </c>
      <c r="F36" s="147">
        <f>ROUND((SUM(BH82:BH110)),  2)</f>
        <v>0</v>
      </c>
      <c r="G36" s="38"/>
      <c r="H36" s="38"/>
      <c r="I36" s="148">
        <v>0.12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49</v>
      </c>
      <c r="F37" s="147">
        <f>ROUND((SUM(BI82:BI110)),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50</v>
      </c>
      <c r="E39" s="151"/>
      <c r="F39" s="151"/>
      <c r="G39" s="152" t="s">
        <v>51</v>
      </c>
      <c r="H39" s="153" t="s">
        <v>52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101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Obytná zóna Včelnice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98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SO101-VRN - vedlejší rozpočtové náklady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Chodová Planá</v>
      </c>
      <c r="G52" s="40"/>
      <c r="H52" s="40"/>
      <c r="I52" s="32" t="s">
        <v>23</v>
      </c>
      <c r="J52" s="72" t="str">
        <f>IF(J12="","",J12)</f>
        <v>8. 3. 2023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Městys Chodová Planá</v>
      </c>
      <c r="G54" s="40"/>
      <c r="H54" s="40"/>
      <c r="I54" s="32" t="s">
        <v>31</v>
      </c>
      <c r="J54" s="36" t="str">
        <f>E21</f>
        <v>Bc. Michal Pašava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>Milan Hájek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102</v>
      </c>
      <c r="D57" s="162"/>
      <c r="E57" s="162"/>
      <c r="F57" s="162"/>
      <c r="G57" s="162"/>
      <c r="H57" s="162"/>
      <c r="I57" s="162"/>
      <c r="J57" s="163" t="s">
        <v>103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72</v>
      </c>
      <c r="D59" s="40"/>
      <c r="E59" s="40"/>
      <c r="F59" s="40"/>
      <c r="G59" s="40"/>
      <c r="H59" s="40"/>
      <c r="I59" s="40"/>
      <c r="J59" s="102">
        <f>J82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104</v>
      </c>
    </row>
    <row r="60" s="9" customFormat="1" ht="24.96" customHeight="1">
      <c r="A60" s="9"/>
      <c r="B60" s="165"/>
      <c r="C60" s="166"/>
      <c r="D60" s="167" t="s">
        <v>1167</v>
      </c>
      <c r="E60" s="168"/>
      <c r="F60" s="168"/>
      <c r="G60" s="168"/>
      <c r="H60" s="168"/>
      <c r="I60" s="168"/>
      <c r="J60" s="169">
        <f>J83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2" customFormat="1" ht="19.92" customHeight="1">
      <c r="A61" s="12"/>
      <c r="B61" s="219"/>
      <c r="C61" s="220"/>
      <c r="D61" s="221" t="s">
        <v>1168</v>
      </c>
      <c r="E61" s="222"/>
      <c r="F61" s="222"/>
      <c r="G61" s="222"/>
      <c r="H61" s="222"/>
      <c r="I61" s="222"/>
      <c r="J61" s="223">
        <f>J86</f>
        <v>0</v>
      </c>
      <c r="K61" s="220"/>
      <c r="L61" s="224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s="12" customFormat="1" ht="19.92" customHeight="1">
      <c r="A62" s="12"/>
      <c r="B62" s="219"/>
      <c r="C62" s="220"/>
      <c r="D62" s="221" t="s">
        <v>1169</v>
      </c>
      <c r="E62" s="222"/>
      <c r="F62" s="222"/>
      <c r="G62" s="222"/>
      <c r="H62" s="222"/>
      <c r="I62" s="222"/>
      <c r="J62" s="223">
        <f>J99</f>
        <v>0</v>
      </c>
      <c r="K62" s="220"/>
      <c r="L62" s="224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s="2" customFormat="1" ht="21.84" customHeight="1">
      <c r="A63" s="38"/>
      <c r="B63" s="39"/>
      <c r="C63" s="40"/>
      <c r="D63" s="40"/>
      <c r="E63" s="40"/>
      <c r="F63" s="40"/>
      <c r="G63" s="40"/>
      <c r="H63" s="40"/>
      <c r="I63" s="40"/>
      <c r="J63" s="40"/>
      <c r="K63" s="40"/>
      <c r="L63" s="13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="2" customFormat="1" ht="6.96" customHeight="1">
      <c r="A64" s="38"/>
      <c r="B64" s="59"/>
      <c r="C64" s="60"/>
      <c r="D64" s="60"/>
      <c r="E64" s="60"/>
      <c r="F64" s="60"/>
      <c r="G64" s="60"/>
      <c r="H64" s="60"/>
      <c r="I64" s="60"/>
      <c r="J64" s="60"/>
      <c r="K64" s="6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8" s="2" customFormat="1" ht="6.96" customHeight="1">
      <c r="A68" s="38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24.96" customHeight="1">
      <c r="A69" s="38"/>
      <c r="B69" s="39"/>
      <c r="C69" s="23" t="s">
        <v>124</v>
      </c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2" customHeight="1">
      <c r="A71" s="38"/>
      <c r="B71" s="39"/>
      <c r="C71" s="32" t="s">
        <v>16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6.5" customHeight="1">
      <c r="A72" s="38"/>
      <c r="B72" s="39"/>
      <c r="C72" s="40"/>
      <c r="D72" s="40"/>
      <c r="E72" s="160" t="str">
        <f>E7</f>
        <v>Obytná zóna Včelnice</v>
      </c>
      <c r="F72" s="32"/>
      <c r="G72" s="32"/>
      <c r="H72" s="32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98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69" t="str">
        <f>E9</f>
        <v>SO101-VRN - vedlejší rozpočtové náklady</v>
      </c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21</v>
      </c>
      <c r="D76" s="40"/>
      <c r="E76" s="40"/>
      <c r="F76" s="27" t="str">
        <f>F12</f>
        <v>Chodová Planá</v>
      </c>
      <c r="G76" s="40"/>
      <c r="H76" s="40"/>
      <c r="I76" s="32" t="s">
        <v>23</v>
      </c>
      <c r="J76" s="72" t="str">
        <f>IF(J12="","",J12)</f>
        <v>8. 3. 2023</v>
      </c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25</v>
      </c>
      <c r="D78" s="40"/>
      <c r="E78" s="40"/>
      <c r="F78" s="27" t="str">
        <f>E15</f>
        <v>Městys Chodová Planá</v>
      </c>
      <c r="G78" s="40"/>
      <c r="H78" s="40"/>
      <c r="I78" s="32" t="s">
        <v>31</v>
      </c>
      <c r="J78" s="36" t="str">
        <f>E21</f>
        <v>Bc. Michal Pašava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29</v>
      </c>
      <c r="D79" s="40"/>
      <c r="E79" s="40"/>
      <c r="F79" s="27" t="str">
        <f>IF(E18="","",E18)</f>
        <v>Vyplň údaj</v>
      </c>
      <c r="G79" s="40"/>
      <c r="H79" s="40"/>
      <c r="I79" s="32" t="s">
        <v>36</v>
      </c>
      <c r="J79" s="36" t="str">
        <f>E24</f>
        <v>Milan Hájek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0.32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10" customFormat="1" ht="29.28" customHeight="1">
      <c r="A81" s="171"/>
      <c r="B81" s="172"/>
      <c r="C81" s="173" t="s">
        <v>125</v>
      </c>
      <c r="D81" s="174" t="s">
        <v>59</v>
      </c>
      <c r="E81" s="174" t="s">
        <v>55</v>
      </c>
      <c r="F81" s="174" t="s">
        <v>56</v>
      </c>
      <c r="G81" s="174" t="s">
        <v>126</v>
      </c>
      <c r="H81" s="174" t="s">
        <v>127</v>
      </c>
      <c r="I81" s="174" t="s">
        <v>128</v>
      </c>
      <c r="J81" s="174" t="s">
        <v>103</v>
      </c>
      <c r="K81" s="175" t="s">
        <v>129</v>
      </c>
      <c r="L81" s="176"/>
      <c r="M81" s="92" t="s">
        <v>19</v>
      </c>
      <c r="N81" s="93" t="s">
        <v>44</v>
      </c>
      <c r="O81" s="93" t="s">
        <v>130</v>
      </c>
      <c r="P81" s="93" t="s">
        <v>131</v>
      </c>
      <c r="Q81" s="93" t="s">
        <v>132</v>
      </c>
      <c r="R81" s="93" t="s">
        <v>133</v>
      </c>
      <c r="S81" s="93" t="s">
        <v>134</v>
      </c>
      <c r="T81" s="94" t="s">
        <v>135</v>
      </c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</row>
    <row r="82" s="2" customFormat="1" ht="22.8" customHeight="1">
      <c r="A82" s="38"/>
      <c r="B82" s="39"/>
      <c r="C82" s="99" t="s">
        <v>136</v>
      </c>
      <c r="D82" s="40"/>
      <c r="E82" s="40"/>
      <c r="F82" s="40"/>
      <c r="G82" s="40"/>
      <c r="H82" s="40"/>
      <c r="I82" s="40"/>
      <c r="J82" s="177">
        <f>BK82</f>
        <v>0</v>
      </c>
      <c r="K82" s="40"/>
      <c r="L82" s="44"/>
      <c r="M82" s="95"/>
      <c r="N82" s="178"/>
      <c r="O82" s="96"/>
      <c r="P82" s="179">
        <f>P83</f>
        <v>0</v>
      </c>
      <c r="Q82" s="96"/>
      <c r="R82" s="179">
        <f>R83</f>
        <v>0</v>
      </c>
      <c r="S82" s="96"/>
      <c r="T82" s="180">
        <f>T83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T82" s="17" t="s">
        <v>73</v>
      </c>
      <c r="AU82" s="17" t="s">
        <v>104</v>
      </c>
      <c r="BK82" s="181">
        <f>BK83</f>
        <v>0</v>
      </c>
    </row>
    <row r="83" s="11" customFormat="1" ht="25.92" customHeight="1">
      <c r="A83" s="11"/>
      <c r="B83" s="182"/>
      <c r="C83" s="183"/>
      <c r="D83" s="184" t="s">
        <v>73</v>
      </c>
      <c r="E83" s="185" t="s">
        <v>1170</v>
      </c>
      <c r="F83" s="185" t="s">
        <v>1171</v>
      </c>
      <c r="G83" s="183"/>
      <c r="H83" s="183"/>
      <c r="I83" s="186"/>
      <c r="J83" s="187">
        <f>BK83</f>
        <v>0</v>
      </c>
      <c r="K83" s="183"/>
      <c r="L83" s="188"/>
      <c r="M83" s="189"/>
      <c r="N83" s="190"/>
      <c r="O83" s="190"/>
      <c r="P83" s="191">
        <f>P84+P85+P86+P99</f>
        <v>0</v>
      </c>
      <c r="Q83" s="190"/>
      <c r="R83" s="191">
        <f>R84+R85+R86+R99</f>
        <v>0</v>
      </c>
      <c r="S83" s="190"/>
      <c r="T83" s="192">
        <f>T84+T85+T86+T99</f>
        <v>0</v>
      </c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R83" s="193" t="s">
        <v>157</v>
      </c>
      <c r="AT83" s="194" t="s">
        <v>73</v>
      </c>
      <c r="AU83" s="194" t="s">
        <v>74</v>
      </c>
      <c r="AY83" s="193" t="s">
        <v>139</v>
      </c>
      <c r="BK83" s="195">
        <f>BK84+BK85+BK86+BK99</f>
        <v>0</v>
      </c>
    </row>
    <row r="84" s="2" customFormat="1" ht="16.5" customHeight="1">
      <c r="A84" s="38"/>
      <c r="B84" s="39"/>
      <c r="C84" s="196" t="s">
        <v>82</v>
      </c>
      <c r="D84" s="196" t="s">
        <v>140</v>
      </c>
      <c r="E84" s="197" t="s">
        <v>1172</v>
      </c>
      <c r="F84" s="198" t="s">
        <v>1173</v>
      </c>
      <c r="G84" s="199" t="s">
        <v>1174</v>
      </c>
      <c r="H84" s="200">
        <v>1</v>
      </c>
      <c r="I84" s="201"/>
      <c r="J84" s="202">
        <f>ROUND(I84*H84,2)</f>
        <v>0</v>
      </c>
      <c r="K84" s="198" t="s">
        <v>19</v>
      </c>
      <c r="L84" s="44"/>
      <c r="M84" s="203" t="s">
        <v>19</v>
      </c>
      <c r="N84" s="204" t="s">
        <v>45</v>
      </c>
      <c r="O84" s="84"/>
      <c r="P84" s="205">
        <f>O84*H84</f>
        <v>0</v>
      </c>
      <c r="Q84" s="205">
        <v>0</v>
      </c>
      <c r="R84" s="205">
        <f>Q84*H84</f>
        <v>0</v>
      </c>
      <c r="S84" s="205">
        <v>0</v>
      </c>
      <c r="T84" s="206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07" t="s">
        <v>145</v>
      </c>
      <c r="AT84" s="207" t="s">
        <v>140</v>
      </c>
      <c r="AU84" s="207" t="s">
        <v>82</v>
      </c>
      <c r="AY84" s="17" t="s">
        <v>139</v>
      </c>
      <c r="BE84" s="208">
        <f>IF(N84="základní",J84,0)</f>
        <v>0</v>
      </c>
      <c r="BF84" s="208">
        <f>IF(N84="snížená",J84,0)</f>
        <v>0</v>
      </c>
      <c r="BG84" s="208">
        <f>IF(N84="zákl. přenesená",J84,0)</f>
        <v>0</v>
      </c>
      <c r="BH84" s="208">
        <f>IF(N84="sníž. přenesená",J84,0)</f>
        <v>0</v>
      </c>
      <c r="BI84" s="208">
        <f>IF(N84="nulová",J84,0)</f>
        <v>0</v>
      </c>
      <c r="BJ84" s="17" t="s">
        <v>82</v>
      </c>
      <c r="BK84" s="208">
        <f>ROUND(I84*H84,2)</f>
        <v>0</v>
      </c>
      <c r="BL84" s="17" t="s">
        <v>145</v>
      </c>
      <c r="BM84" s="207" t="s">
        <v>1175</v>
      </c>
    </row>
    <row r="85" s="2" customFormat="1">
      <c r="A85" s="38"/>
      <c r="B85" s="39"/>
      <c r="C85" s="40"/>
      <c r="D85" s="209" t="s">
        <v>146</v>
      </c>
      <c r="E85" s="40"/>
      <c r="F85" s="210" t="s">
        <v>1173</v>
      </c>
      <c r="G85" s="40"/>
      <c r="H85" s="40"/>
      <c r="I85" s="211"/>
      <c r="J85" s="40"/>
      <c r="K85" s="40"/>
      <c r="L85" s="44"/>
      <c r="M85" s="212"/>
      <c r="N85" s="213"/>
      <c r="O85" s="84"/>
      <c r="P85" s="84"/>
      <c r="Q85" s="84"/>
      <c r="R85" s="84"/>
      <c r="S85" s="84"/>
      <c r="T85" s="85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146</v>
      </c>
      <c r="AU85" s="17" t="s">
        <v>82</v>
      </c>
    </row>
    <row r="86" s="11" customFormat="1" ht="22.8" customHeight="1">
      <c r="A86" s="11"/>
      <c r="B86" s="182"/>
      <c r="C86" s="183"/>
      <c r="D86" s="184" t="s">
        <v>73</v>
      </c>
      <c r="E86" s="225" t="s">
        <v>1176</v>
      </c>
      <c r="F86" s="225" t="s">
        <v>1177</v>
      </c>
      <c r="G86" s="183"/>
      <c r="H86" s="183"/>
      <c r="I86" s="186"/>
      <c r="J86" s="226">
        <f>BK86</f>
        <v>0</v>
      </c>
      <c r="K86" s="183"/>
      <c r="L86" s="188"/>
      <c r="M86" s="189"/>
      <c r="N86" s="190"/>
      <c r="O86" s="190"/>
      <c r="P86" s="191">
        <f>SUM(P87:P98)</f>
        <v>0</v>
      </c>
      <c r="Q86" s="190"/>
      <c r="R86" s="191">
        <f>SUM(R87:R98)</f>
        <v>0</v>
      </c>
      <c r="S86" s="190"/>
      <c r="T86" s="192">
        <f>SUM(T87:T98)</f>
        <v>0</v>
      </c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R86" s="193" t="s">
        <v>157</v>
      </c>
      <c r="AT86" s="194" t="s">
        <v>73</v>
      </c>
      <c r="AU86" s="194" t="s">
        <v>82</v>
      </c>
      <c r="AY86" s="193" t="s">
        <v>139</v>
      </c>
      <c r="BK86" s="195">
        <f>SUM(BK87:BK98)</f>
        <v>0</v>
      </c>
    </row>
    <row r="87" s="2" customFormat="1" ht="16.5" customHeight="1">
      <c r="A87" s="38"/>
      <c r="B87" s="39"/>
      <c r="C87" s="196" t="s">
        <v>84</v>
      </c>
      <c r="D87" s="196" t="s">
        <v>140</v>
      </c>
      <c r="E87" s="197" t="s">
        <v>1178</v>
      </c>
      <c r="F87" s="198" t="s">
        <v>1179</v>
      </c>
      <c r="G87" s="199" t="s">
        <v>1180</v>
      </c>
      <c r="H87" s="200">
        <v>1</v>
      </c>
      <c r="I87" s="201"/>
      <c r="J87" s="202">
        <f>ROUND(I87*H87,2)</f>
        <v>0</v>
      </c>
      <c r="K87" s="198" t="s">
        <v>1181</v>
      </c>
      <c r="L87" s="44"/>
      <c r="M87" s="203" t="s">
        <v>19</v>
      </c>
      <c r="N87" s="204" t="s">
        <v>45</v>
      </c>
      <c r="O87" s="84"/>
      <c r="P87" s="205">
        <f>O87*H87</f>
        <v>0</v>
      </c>
      <c r="Q87" s="205">
        <v>0</v>
      </c>
      <c r="R87" s="205">
        <f>Q87*H87</f>
        <v>0</v>
      </c>
      <c r="S87" s="205">
        <v>0</v>
      </c>
      <c r="T87" s="206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07" t="s">
        <v>1182</v>
      </c>
      <c r="AT87" s="207" t="s">
        <v>140</v>
      </c>
      <c r="AU87" s="207" t="s">
        <v>84</v>
      </c>
      <c r="AY87" s="17" t="s">
        <v>139</v>
      </c>
      <c r="BE87" s="208">
        <f>IF(N87="základní",J87,0)</f>
        <v>0</v>
      </c>
      <c r="BF87" s="208">
        <f>IF(N87="snížená",J87,0)</f>
        <v>0</v>
      </c>
      <c r="BG87" s="208">
        <f>IF(N87="zákl. přenesená",J87,0)</f>
        <v>0</v>
      </c>
      <c r="BH87" s="208">
        <f>IF(N87="sníž. přenesená",J87,0)</f>
        <v>0</v>
      </c>
      <c r="BI87" s="208">
        <f>IF(N87="nulová",J87,0)</f>
        <v>0</v>
      </c>
      <c r="BJ87" s="17" t="s">
        <v>82</v>
      </c>
      <c r="BK87" s="208">
        <f>ROUND(I87*H87,2)</f>
        <v>0</v>
      </c>
      <c r="BL87" s="17" t="s">
        <v>1182</v>
      </c>
      <c r="BM87" s="207" t="s">
        <v>1183</v>
      </c>
    </row>
    <row r="88" s="2" customFormat="1">
      <c r="A88" s="38"/>
      <c r="B88" s="39"/>
      <c r="C88" s="40"/>
      <c r="D88" s="209" t="s">
        <v>146</v>
      </c>
      <c r="E88" s="40"/>
      <c r="F88" s="210" t="s">
        <v>1179</v>
      </c>
      <c r="G88" s="40"/>
      <c r="H88" s="40"/>
      <c r="I88" s="211"/>
      <c r="J88" s="40"/>
      <c r="K88" s="40"/>
      <c r="L88" s="44"/>
      <c r="M88" s="212"/>
      <c r="N88" s="213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146</v>
      </c>
      <c r="AU88" s="17" t="s">
        <v>84</v>
      </c>
    </row>
    <row r="89" s="2" customFormat="1">
      <c r="A89" s="38"/>
      <c r="B89" s="39"/>
      <c r="C89" s="40"/>
      <c r="D89" s="227" t="s">
        <v>664</v>
      </c>
      <c r="E89" s="40"/>
      <c r="F89" s="228" t="s">
        <v>1184</v>
      </c>
      <c r="G89" s="40"/>
      <c r="H89" s="40"/>
      <c r="I89" s="211"/>
      <c r="J89" s="40"/>
      <c r="K89" s="40"/>
      <c r="L89" s="44"/>
      <c r="M89" s="212"/>
      <c r="N89" s="213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664</v>
      </c>
      <c r="AU89" s="17" t="s">
        <v>84</v>
      </c>
    </row>
    <row r="90" s="2" customFormat="1" ht="16.5" customHeight="1">
      <c r="A90" s="38"/>
      <c r="B90" s="39"/>
      <c r="C90" s="196" t="s">
        <v>149</v>
      </c>
      <c r="D90" s="196" t="s">
        <v>140</v>
      </c>
      <c r="E90" s="197" t="s">
        <v>1185</v>
      </c>
      <c r="F90" s="198" t="s">
        <v>1186</v>
      </c>
      <c r="G90" s="199" t="s">
        <v>1180</v>
      </c>
      <c r="H90" s="200">
        <v>1</v>
      </c>
      <c r="I90" s="201"/>
      <c r="J90" s="202">
        <f>ROUND(I90*H90,2)</f>
        <v>0</v>
      </c>
      <c r="K90" s="198" t="s">
        <v>1181</v>
      </c>
      <c r="L90" s="44"/>
      <c r="M90" s="203" t="s">
        <v>19</v>
      </c>
      <c r="N90" s="204" t="s">
        <v>45</v>
      </c>
      <c r="O90" s="84"/>
      <c r="P90" s="205">
        <f>O90*H90</f>
        <v>0</v>
      </c>
      <c r="Q90" s="205">
        <v>0</v>
      </c>
      <c r="R90" s="205">
        <f>Q90*H90</f>
        <v>0</v>
      </c>
      <c r="S90" s="205">
        <v>0</v>
      </c>
      <c r="T90" s="206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07" t="s">
        <v>1182</v>
      </c>
      <c r="AT90" s="207" t="s">
        <v>140</v>
      </c>
      <c r="AU90" s="207" t="s">
        <v>84</v>
      </c>
      <c r="AY90" s="17" t="s">
        <v>139</v>
      </c>
      <c r="BE90" s="208">
        <f>IF(N90="základní",J90,0)</f>
        <v>0</v>
      </c>
      <c r="BF90" s="208">
        <f>IF(N90="snížená",J90,0)</f>
        <v>0</v>
      </c>
      <c r="BG90" s="208">
        <f>IF(N90="zákl. přenesená",J90,0)</f>
        <v>0</v>
      </c>
      <c r="BH90" s="208">
        <f>IF(N90="sníž. přenesená",J90,0)</f>
        <v>0</v>
      </c>
      <c r="BI90" s="208">
        <f>IF(N90="nulová",J90,0)</f>
        <v>0</v>
      </c>
      <c r="BJ90" s="17" t="s">
        <v>82</v>
      </c>
      <c r="BK90" s="208">
        <f>ROUND(I90*H90,2)</f>
        <v>0</v>
      </c>
      <c r="BL90" s="17" t="s">
        <v>1182</v>
      </c>
      <c r="BM90" s="207" t="s">
        <v>1187</v>
      </c>
    </row>
    <row r="91" s="2" customFormat="1">
      <c r="A91" s="38"/>
      <c r="B91" s="39"/>
      <c r="C91" s="40"/>
      <c r="D91" s="209" t="s">
        <v>146</v>
      </c>
      <c r="E91" s="40"/>
      <c r="F91" s="210" t="s">
        <v>1186</v>
      </c>
      <c r="G91" s="40"/>
      <c r="H91" s="40"/>
      <c r="I91" s="211"/>
      <c r="J91" s="40"/>
      <c r="K91" s="40"/>
      <c r="L91" s="44"/>
      <c r="M91" s="212"/>
      <c r="N91" s="213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146</v>
      </c>
      <c r="AU91" s="17" t="s">
        <v>84</v>
      </c>
    </row>
    <row r="92" s="2" customFormat="1">
      <c r="A92" s="38"/>
      <c r="B92" s="39"/>
      <c r="C92" s="40"/>
      <c r="D92" s="227" t="s">
        <v>664</v>
      </c>
      <c r="E92" s="40"/>
      <c r="F92" s="228" t="s">
        <v>1188</v>
      </c>
      <c r="G92" s="40"/>
      <c r="H92" s="40"/>
      <c r="I92" s="211"/>
      <c r="J92" s="40"/>
      <c r="K92" s="40"/>
      <c r="L92" s="44"/>
      <c r="M92" s="212"/>
      <c r="N92" s="213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664</v>
      </c>
      <c r="AU92" s="17" t="s">
        <v>84</v>
      </c>
    </row>
    <row r="93" s="2" customFormat="1" ht="16.5" customHeight="1">
      <c r="A93" s="38"/>
      <c r="B93" s="39"/>
      <c r="C93" s="196" t="s">
        <v>145</v>
      </c>
      <c r="D93" s="196" t="s">
        <v>140</v>
      </c>
      <c r="E93" s="197" t="s">
        <v>1189</v>
      </c>
      <c r="F93" s="198" t="s">
        <v>1190</v>
      </c>
      <c r="G93" s="199" t="s">
        <v>1180</v>
      </c>
      <c r="H93" s="200">
        <v>1</v>
      </c>
      <c r="I93" s="201"/>
      <c r="J93" s="202">
        <f>ROUND(I93*H93,2)</f>
        <v>0</v>
      </c>
      <c r="K93" s="198" t="s">
        <v>1181</v>
      </c>
      <c r="L93" s="44"/>
      <c r="M93" s="203" t="s">
        <v>19</v>
      </c>
      <c r="N93" s="204" t="s">
        <v>45</v>
      </c>
      <c r="O93" s="84"/>
      <c r="P93" s="205">
        <f>O93*H93</f>
        <v>0</v>
      </c>
      <c r="Q93" s="205">
        <v>0</v>
      </c>
      <c r="R93" s="205">
        <f>Q93*H93</f>
        <v>0</v>
      </c>
      <c r="S93" s="205">
        <v>0</v>
      </c>
      <c r="T93" s="206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07" t="s">
        <v>1182</v>
      </c>
      <c r="AT93" s="207" t="s">
        <v>140</v>
      </c>
      <c r="AU93" s="207" t="s">
        <v>84</v>
      </c>
      <c r="AY93" s="17" t="s">
        <v>139</v>
      </c>
      <c r="BE93" s="208">
        <f>IF(N93="základní",J93,0)</f>
        <v>0</v>
      </c>
      <c r="BF93" s="208">
        <f>IF(N93="snížená",J93,0)</f>
        <v>0</v>
      </c>
      <c r="BG93" s="208">
        <f>IF(N93="zákl. přenesená",J93,0)</f>
        <v>0</v>
      </c>
      <c r="BH93" s="208">
        <f>IF(N93="sníž. přenesená",J93,0)</f>
        <v>0</v>
      </c>
      <c r="BI93" s="208">
        <f>IF(N93="nulová",J93,0)</f>
        <v>0</v>
      </c>
      <c r="BJ93" s="17" t="s">
        <v>82</v>
      </c>
      <c r="BK93" s="208">
        <f>ROUND(I93*H93,2)</f>
        <v>0</v>
      </c>
      <c r="BL93" s="17" t="s">
        <v>1182</v>
      </c>
      <c r="BM93" s="207" t="s">
        <v>1191</v>
      </c>
    </row>
    <row r="94" s="2" customFormat="1">
      <c r="A94" s="38"/>
      <c r="B94" s="39"/>
      <c r="C94" s="40"/>
      <c r="D94" s="209" t="s">
        <v>146</v>
      </c>
      <c r="E94" s="40"/>
      <c r="F94" s="210" t="s">
        <v>1190</v>
      </c>
      <c r="G94" s="40"/>
      <c r="H94" s="40"/>
      <c r="I94" s="211"/>
      <c r="J94" s="40"/>
      <c r="K94" s="40"/>
      <c r="L94" s="44"/>
      <c r="M94" s="212"/>
      <c r="N94" s="213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146</v>
      </c>
      <c r="AU94" s="17" t="s">
        <v>84</v>
      </c>
    </row>
    <row r="95" s="2" customFormat="1">
      <c r="A95" s="38"/>
      <c r="B95" s="39"/>
      <c r="C95" s="40"/>
      <c r="D95" s="227" t="s">
        <v>664</v>
      </c>
      <c r="E95" s="40"/>
      <c r="F95" s="228" t="s">
        <v>1192</v>
      </c>
      <c r="G95" s="40"/>
      <c r="H95" s="40"/>
      <c r="I95" s="211"/>
      <c r="J95" s="40"/>
      <c r="K95" s="40"/>
      <c r="L95" s="44"/>
      <c r="M95" s="212"/>
      <c r="N95" s="213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664</v>
      </c>
      <c r="AU95" s="17" t="s">
        <v>84</v>
      </c>
    </row>
    <row r="96" s="2" customFormat="1" ht="16.5" customHeight="1">
      <c r="A96" s="38"/>
      <c r="B96" s="39"/>
      <c r="C96" s="196" t="s">
        <v>157</v>
      </c>
      <c r="D96" s="196" t="s">
        <v>140</v>
      </c>
      <c r="E96" s="197" t="s">
        <v>1193</v>
      </c>
      <c r="F96" s="198" t="s">
        <v>1194</v>
      </c>
      <c r="G96" s="199" t="s">
        <v>1180</v>
      </c>
      <c r="H96" s="200">
        <v>1</v>
      </c>
      <c r="I96" s="201"/>
      <c r="J96" s="202">
        <f>ROUND(I96*H96,2)</f>
        <v>0</v>
      </c>
      <c r="K96" s="198" t="s">
        <v>1181</v>
      </c>
      <c r="L96" s="44"/>
      <c r="M96" s="203" t="s">
        <v>19</v>
      </c>
      <c r="N96" s="204" t="s">
        <v>45</v>
      </c>
      <c r="O96" s="84"/>
      <c r="P96" s="205">
        <f>O96*H96</f>
        <v>0</v>
      </c>
      <c r="Q96" s="205">
        <v>0</v>
      </c>
      <c r="R96" s="205">
        <f>Q96*H96</f>
        <v>0</v>
      </c>
      <c r="S96" s="205">
        <v>0</v>
      </c>
      <c r="T96" s="206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07" t="s">
        <v>1182</v>
      </c>
      <c r="AT96" s="207" t="s">
        <v>140</v>
      </c>
      <c r="AU96" s="207" t="s">
        <v>84</v>
      </c>
      <c r="AY96" s="17" t="s">
        <v>139</v>
      </c>
      <c r="BE96" s="208">
        <f>IF(N96="základní",J96,0)</f>
        <v>0</v>
      </c>
      <c r="BF96" s="208">
        <f>IF(N96="snížená",J96,0)</f>
        <v>0</v>
      </c>
      <c r="BG96" s="208">
        <f>IF(N96="zákl. přenesená",J96,0)</f>
        <v>0</v>
      </c>
      <c r="BH96" s="208">
        <f>IF(N96="sníž. přenesená",J96,0)</f>
        <v>0</v>
      </c>
      <c r="BI96" s="208">
        <f>IF(N96="nulová",J96,0)</f>
        <v>0</v>
      </c>
      <c r="BJ96" s="17" t="s">
        <v>82</v>
      </c>
      <c r="BK96" s="208">
        <f>ROUND(I96*H96,2)</f>
        <v>0</v>
      </c>
      <c r="BL96" s="17" t="s">
        <v>1182</v>
      </c>
      <c r="BM96" s="207" t="s">
        <v>1195</v>
      </c>
    </row>
    <row r="97" s="2" customFormat="1">
      <c r="A97" s="38"/>
      <c r="B97" s="39"/>
      <c r="C97" s="40"/>
      <c r="D97" s="209" t="s">
        <v>146</v>
      </c>
      <c r="E97" s="40"/>
      <c r="F97" s="210" t="s">
        <v>1194</v>
      </c>
      <c r="G97" s="40"/>
      <c r="H97" s="40"/>
      <c r="I97" s="211"/>
      <c r="J97" s="40"/>
      <c r="K97" s="40"/>
      <c r="L97" s="44"/>
      <c r="M97" s="212"/>
      <c r="N97" s="213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146</v>
      </c>
      <c r="AU97" s="17" t="s">
        <v>84</v>
      </c>
    </row>
    <row r="98" s="2" customFormat="1">
      <c r="A98" s="38"/>
      <c r="B98" s="39"/>
      <c r="C98" s="40"/>
      <c r="D98" s="227" t="s">
        <v>664</v>
      </c>
      <c r="E98" s="40"/>
      <c r="F98" s="228" t="s">
        <v>1196</v>
      </c>
      <c r="G98" s="40"/>
      <c r="H98" s="40"/>
      <c r="I98" s="211"/>
      <c r="J98" s="40"/>
      <c r="K98" s="40"/>
      <c r="L98" s="44"/>
      <c r="M98" s="212"/>
      <c r="N98" s="213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664</v>
      </c>
      <c r="AU98" s="17" t="s">
        <v>84</v>
      </c>
    </row>
    <row r="99" s="11" customFormat="1" ht="22.8" customHeight="1">
      <c r="A99" s="11"/>
      <c r="B99" s="182"/>
      <c r="C99" s="183"/>
      <c r="D99" s="184" t="s">
        <v>73</v>
      </c>
      <c r="E99" s="225" t="s">
        <v>1197</v>
      </c>
      <c r="F99" s="225" t="s">
        <v>1198</v>
      </c>
      <c r="G99" s="183"/>
      <c r="H99" s="183"/>
      <c r="I99" s="186"/>
      <c r="J99" s="226">
        <f>BK99</f>
        <v>0</v>
      </c>
      <c r="K99" s="183"/>
      <c r="L99" s="188"/>
      <c r="M99" s="189"/>
      <c r="N99" s="190"/>
      <c r="O99" s="190"/>
      <c r="P99" s="191">
        <f>SUM(P100:P110)</f>
        <v>0</v>
      </c>
      <c r="Q99" s="190"/>
      <c r="R99" s="191">
        <f>SUM(R100:R110)</f>
        <v>0</v>
      </c>
      <c r="S99" s="190"/>
      <c r="T99" s="192">
        <f>SUM(T100:T110)</f>
        <v>0</v>
      </c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R99" s="193" t="s">
        <v>157</v>
      </c>
      <c r="AT99" s="194" t="s">
        <v>73</v>
      </c>
      <c r="AU99" s="194" t="s">
        <v>82</v>
      </c>
      <c r="AY99" s="193" t="s">
        <v>139</v>
      </c>
      <c r="BK99" s="195">
        <f>SUM(BK100:BK110)</f>
        <v>0</v>
      </c>
    </row>
    <row r="100" s="2" customFormat="1" ht="16.5" customHeight="1">
      <c r="A100" s="38"/>
      <c r="B100" s="39"/>
      <c r="C100" s="196" t="s">
        <v>153</v>
      </c>
      <c r="D100" s="196" t="s">
        <v>140</v>
      </c>
      <c r="E100" s="197" t="s">
        <v>1199</v>
      </c>
      <c r="F100" s="198" t="s">
        <v>1200</v>
      </c>
      <c r="G100" s="199" t="s">
        <v>255</v>
      </c>
      <c r="H100" s="200">
        <v>1</v>
      </c>
      <c r="I100" s="201"/>
      <c r="J100" s="202">
        <f>ROUND(I100*H100,2)</f>
        <v>0</v>
      </c>
      <c r="K100" s="198" t="s">
        <v>1201</v>
      </c>
      <c r="L100" s="44"/>
      <c r="M100" s="203" t="s">
        <v>19</v>
      </c>
      <c r="N100" s="204" t="s">
        <v>45</v>
      </c>
      <c r="O100" s="84"/>
      <c r="P100" s="205">
        <f>O100*H100</f>
        <v>0</v>
      </c>
      <c r="Q100" s="205">
        <v>0</v>
      </c>
      <c r="R100" s="205">
        <f>Q100*H100</f>
        <v>0</v>
      </c>
      <c r="S100" s="205">
        <v>0</v>
      </c>
      <c r="T100" s="206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07" t="s">
        <v>1182</v>
      </c>
      <c r="AT100" s="207" t="s">
        <v>140</v>
      </c>
      <c r="AU100" s="207" t="s">
        <v>84</v>
      </c>
      <c r="AY100" s="17" t="s">
        <v>139</v>
      </c>
      <c r="BE100" s="208">
        <f>IF(N100="základní",J100,0)</f>
        <v>0</v>
      </c>
      <c r="BF100" s="208">
        <f>IF(N100="snížená",J100,0)</f>
        <v>0</v>
      </c>
      <c r="BG100" s="208">
        <f>IF(N100="zákl. přenesená",J100,0)</f>
        <v>0</v>
      </c>
      <c r="BH100" s="208">
        <f>IF(N100="sníž. přenesená",J100,0)</f>
        <v>0</v>
      </c>
      <c r="BI100" s="208">
        <f>IF(N100="nulová",J100,0)</f>
        <v>0</v>
      </c>
      <c r="BJ100" s="17" t="s">
        <v>82</v>
      </c>
      <c r="BK100" s="208">
        <f>ROUND(I100*H100,2)</f>
        <v>0</v>
      </c>
      <c r="BL100" s="17" t="s">
        <v>1182</v>
      </c>
      <c r="BM100" s="207" t="s">
        <v>1202</v>
      </c>
    </row>
    <row r="101" s="2" customFormat="1">
      <c r="A101" s="38"/>
      <c r="B101" s="39"/>
      <c r="C101" s="40"/>
      <c r="D101" s="209" t="s">
        <v>146</v>
      </c>
      <c r="E101" s="40"/>
      <c r="F101" s="210" t="s">
        <v>1203</v>
      </c>
      <c r="G101" s="40"/>
      <c r="H101" s="40"/>
      <c r="I101" s="211"/>
      <c r="J101" s="40"/>
      <c r="K101" s="40"/>
      <c r="L101" s="44"/>
      <c r="M101" s="212"/>
      <c r="N101" s="213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146</v>
      </c>
      <c r="AU101" s="17" t="s">
        <v>84</v>
      </c>
    </row>
    <row r="102" s="2" customFormat="1">
      <c r="A102" s="38"/>
      <c r="B102" s="39"/>
      <c r="C102" s="40"/>
      <c r="D102" s="227" t="s">
        <v>664</v>
      </c>
      <c r="E102" s="40"/>
      <c r="F102" s="228" t="s">
        <v>1204</v>
      </c>
      <c r="G102" s="40"/>
      <c r="H102" s="40"/>
      <c r="I102" s="211"/>
      <c r="J102" s="40"/>
      <c r="K102" s="40"/>
      <c r="L102" s="44"/>
      <c r="M102" s="212"/>
      <c r="N102" s="213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664</v>
      </c>
      <c r="AU102" s="17" t="s">
        <v>84</v>
      </c>
    </row>
    <row r="103" s="2" customFormat="1" ht="16.5" customHeight="1">
      <c r="A103" s="38"/>
      <c r="B103" s="39"/>
      <c r="C103" s="196" t="s">
        <v>164</v>
      </c>
      <c r="D103" s="196" t="s">
        <v>140</v>
      </c>
      <c r="E103" s="197" t="s">
        <v>1205</v>
      </c>
      <c r="F103" s="198" t="s">
        <v>1206</v>
      </c>
      <c r="G103" s="199" t="s">
        <v>255</v>
      </c>
      <c r="H103" s="200">
        <v>1</v>
      </c>
      <c r="I103" s="201"/>
      <c r="J103" s="202">
        <f>ROUND(I103*H103,2)</f>
        <v>0</v>
      </c>
      <c r="K103" s="198" t="s">
        <v>1201</v>
      </c>
      <c r="L103" s="44"/>
      <c r="M103" s="203" t="s">
        <v>19</v>
      </c>
      <c r="N103" s="204" t="s">
        <v>45</v>
      </c>
      <c r="O103" s="84"/>
      <c r="P103" s="205">
        <f>O103*H103</f>
        <v>0</v>
      </c>
      <c r="Q103" s="205">
        <v>0</v>
      </c>
      <c r="R103" s="205">
        <f>Q103*H103</f>
        <v>0</v>
      </c>
      <c r="S103" s="205">
        <v>0</v>
      </c>
      <c r="T103" s="206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07" t="s">
        <v>1182</v>
      </c>
      <c r="AT103" s="207" t="s">
        <v>140</v>
      </c>
      <c r="AU103" s="207" t="s">
        <v>84</v>
      </c>
      <c r="AY103" s="17" t="s">
        <v>139</v>
      </c>
      <c r="BE103" s="208">
        <f>IF(N103="základní",J103,0)</f>
        <v>0</v>
      </c>
      <c r="BF103" s="208">
        <f>IF(N103="snížená",J103,0)</f>
        <v>0</v>
      </c>
      <c r="BG103" s="208">
        <f>IF(N103="zákl. přenesená",J103,0)</f>
        <v>0</v>
      </c>
      <c r="BH103" s="208">
        <f>IF(N103="sníž. přenesená",J103,0)</f>
        <v>0</v>
      </c>
      <c r="BI103" s="208">
        <f>IF(N103="nulová",J103,0)</f>
        <v>0</v>
      </c>
      <c r="BJ103" s="17" t="s">
        <v>82</v>
      </c>
      <c r="BK103" s="208">
        <f>ROUND(I103*H103,2)</f>
        <v>0</v>
      </c>
      <c r="BL103" s="17" t="s">
        <v>1182</v>
      </c>
      <c r="BM103" s="207" t="s">
        <v>1207</v>
      </c>
    </row>
    <row r="104" s="2" customFormat="1">
      <c r="A104" s="38"/>
      <c r="B104" s="39"/>
      <c r="C104" s="40"/>
      <c r="D104" s="209" t="s">
        <v>146</v>
      </c>
      <c r="E104" s="40"/>
      <c r="F104" s="210" t="s">
        <v>1208</v>
      </c>
      <c r="G104" s="40"/>
      <c r="H104" s="40"/>
      <c r="I104" s="211"/>
      <c r="J104" s="40"/>
      <c r="K104" s="40"/>
      <c r="L104" s="44"/>
      <c r="M104" s="212"/>
      <c r="N104" s="213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146</v>
      </c>
      <c r="AU104" s="17" t="s">
        <v>84</v>
      </c>
    </row>
    <row r="105" s="2" customFormat="1">
      <c r="A105" s="38"/>
      <c r="B105" s="39"/>
      <c r="C105" s="40"/>
      <c r="D105" s="227" t="s">
        <v>664</v>
      </c>
      <c r="E105" s="40"/>
      <c r="F105" s="228" t="s">
        <v>1209</v>
      </c>
      <c r="G105" s="40"/>
      <c r="H105" s="40"/>
      <c r="I105" s="211"/>
      <c r="J105" s="40"/>
      <c r="K105" s="40"/>
      <c r="L105" s="44"/>
      <c r="M105" s="212"/>
      <c r="N105" s="213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664</v>
      </c>
      <c r="AU105" s="17" t="s">
        <v>84</v>
      </c>
    </row>
    <row r="106" s="2" customFormat="1" ht="16.5" customHeight="1">
      <c r="A106" s="38"/>
      <c r="B106" s="39"/>
      <c r="C106" s="196" t="s">
        <v>156</v>
      </c>
      <c r="D106" s="196" t="s">
        <v>140</v>
      </c>
      <c r="E106" s="197" t="s">
        <v>1210</v>
      </c>
      <c r="F106" s="198" t="s">
        <v>1211</v>
      </c>
      <c r="G106" s="199" t="s">
        <v>1174</v>
      </c>
      <c r="H106" s="200">
        <v>1</v>
      </c>
      <c r="I106" s="201"/>
      <c r="J106" s="202">
        <f>ROUND(I106*H106,2)</f>
        <v>0</v>
      </c>
      <c r="K106" s="198" t="s">
        <v>19</v>
      </c>
      <c r="L106" s="44"/>
      <c r="M106" s="203" t="s">
        <v>19</v>
      </c>
      <c r="N106" s="204" t="s">
        <v>45</v>
      </c>
      <c r="O106" s="84"/>
      <c r="P106" s="205">
        <f>O106*H106</f>
        <v>0</v>
      </c>
      <c r="Q106" s="205">
        <v>0</v>
      </c>
      <c r="R106" s="205">
        <f>Q106*H106</f>
        <v>0</v>
      </c>
      <c r="S106" s="205">
        <v>0</v>
      </c>
      <c r="T106" s="206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07" t="s">
        <v>145</v>
      </c>
      <c r="AT106" s="207" t="s">
        <v>140</v>
      </c>
      <c r="AU106" s="207" t="s">
        <v>84</v>
      </c>
      <c r="AY106" s="17" t="s">
        <v>139</v>
      </c>
      <c r="BE106" s="208">
        <f>IF(N106="základní",J106,0)</f>
        <v>0</v>
      </c>
      <c r="BF106" s="208">
        <f>IF(N106="snížená",J106,0)</f>
        <v>0</v>
      </c>
      <c r="BG106" s="208">
        <f>IF(N106="zákl. přenesená",J106,0)</f>
        <v>0</v>
      </c>
      <c r="BH106" s="208">
        <f>IF(N106="sníž. přenesená",J106,0)</f>
        <v>0</v>
      </c>
      <c r="BI106" s="208">
        <f>IF(N106="nulová",J106,0)</f>
        <v>0</v>
      </c>
      <c r="BJ106" s="17" t="s">
        <v>82</v>
      </c>
      <c r="BK106" s="208">
        <f>ROUND(I106*H106,2)</f>
        <v>0</v>
      </c>
      <c r="BL106" s="17" t="s">
        <v>145</v>
      </c>
      <c r="BM106" s="207" t="s">
        <v>1212</v>
      </c>
    </row>
    <row r="107" s="2" customFormat="1">
      <c r="A107" s="38"/>
      <c r="B107" s="39"/>
      <c r="C107" s="40"/>
      <c r="D107" s="209" t="s">
        <v>146</v>
      </c>
      <c r="E107" s="40"/>
      <c r="F107" s="210" t="s">
        <v>1211</v>
      </c>
      <c r="G107" s="40"/>
      <c r="H107" s="40"/>
      <c r="I107" s="211"/>
      <c r="J107" s="40"/>
      <c r="K107" s="40"/>
      <c r="L107" s="44"/>
      <c r="M107" s="212"/>
      <c r="N107" s="213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146</v>
      </c>
      <c r="AU107" s="17" t="s">
        <v>84</v>
      </c>
    </row>
    <row r="108" s="2" customFormat="1" ht="16.5" customHeight="1">
      <c r="A108" s="38"/>
      <c r="B108" s="39"/>
      <c r="C108" s="196" t="s">
        <v>174</v>
      </c>
      <c r="D108" s="196" t="s">
        <v>140</v>
      </c>
      <c r="E108" s="197" t="s">
        <v>1213</v>
      </c>
      <c r="F108" s="198" t="s">
        <v>1214</v>
      </c>
      <c r="G108" s="199" t="s">
        <v>143</v>
      </c>
      <c r="H108" s="200">
        <v>100</v>
      </c>
      <c r="I108" s="201"/>
      <c r="J108" s="202">
        <f>ROUND(I108*H108,2)</f>
        <v>0</v>
      </c>
      <c r="K108" s="198" t="s">
        <v>1201</v>
      </c>
      <c r="L108" s="44"/>
      <c r="M108" s="203" t="s">
        <v>19</v>
      </c>
      <c r="N108" s="204" t="s">
        <v>45</v>
      </c>
      <c r="O108" s="84"/>
      <c r="P108" s="205">
        <f>O108*H108</f>
        <v>0</v>
      </c>
      <c r="Q108" s="205">
        <v>0</v>
      </c>
      <c r="R108" s="205">
        <f>Q108*H108</f>
        <v>0</v>
      </c>
      <c r="S108" s="205">
        <v>0</v>
      </c>
      <c r="T108" s="206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07" t="s">
        <v>1182</v>
      </c>
      <c r="AT108" s="207" t="s">
        <v>140</v>
      </c>
      <c r="AU108" s="207" t="s">
        <v>84</v>
      </c>
      <c r="AY108" s="17" t="s">
        <v>139</v>
      </c>
      <c r="BE108" s="208">
        <f>IF(N108="základní",J108,0)</f>
        <v>0</v>
      </c>
      <c r="BF108" s="208">
        <f>IF(N108="snížená",J108,0)</f>
        <v>0</v>
      </c>
      <c r="BG108" s="208">
        <f>IF(N108="zákl. přenesená",J108,0)</f>
        <v>0</v>
      </c>
      <c r="BH108" s="208">
        <f>IF(N108="sníž. přenesená",J108,0)</f>
        <v>0</v>
      </c>
      <c r="BI108" s="208">
        <f>IF(N108="nulová",J108,0)</f>
        <v>0</v>
      </c>
      <c r="BJ108" s="17" t="s">
        <v>82</v>
      </c>
      <c r="BK108" s="208">
        <f>ROUND(I108*H108,2)</f>
        <v>0</v>
      </c>
      <c r="BL108" s="17" t="s">
        <v>1182</v>
      </c>
      <c r="BM108" s="207" t="s">
        <v>1215</v>
      </c>
    </row>
    <row r="109" s="2" customFormat="1">
      <c r="A109" s="38"/>
      <c r="B109" s="39"/>
      <c r="C109" s="40"/>
      <c r="D109" s="209" t="s">
        <v>146</v>
      </c>
      <c r="E109" s="40"/>
      <c r="F109" s="210" t="s">
        <v>1214</v>
      </c>
      <c r="G109" s="40"/>
      <c r="H109" s="40"/>
      <c r="I109" s="211"/>
      <c r="J109" s="40"/>
      <c r="K109" s="40"/>
      <c r="L109" s="44"/>
      <c r="M109" s="212"/>
      <c r="N109" s="213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146</v>
      </c>
      <c r="AU109" s="17" t="s">
        <v>84</v>
      </c>
    </row>
    <row r="110" s="2" customFormat="1">
      <c r="A110" s="38"/>
      <c r="B110" s="39"/>
      <c r="C110" s="40"/>
      <c r="D110" s="227" t="s">
        <v>664</v>
      </c>
      <c r="E110" s="40"/>
      <c r="F110" s="228" t="s">
        <v>1216</v>
      </c>
      <c r="G110" s="40"/>
      <c r="H110" s="40"/>
      <c r="I110" s="211"/>
      <c r="J110" s="40"/>
      <c r="K110" s="40"/>
      <c r="L110" s="44"/>
      <c r="M110" s="214"/>
      <c r="N110" s="215"/>
      <c r="O110" s="216"/>
      <c r="P110" s="216"/>
      <c r="Q110" s="216"/>
      <c r="R110" s="216"/>
      <c r="S110" s="216"/>
      <c r="T110" s="217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664</v>
      </c>
      <c r="AU110" s="17" t="s">
        <v>84</v>
      </c>
    </row>
    <row r="111" s="2" customFormat="1" ht="6.96" customHeight="1">
      <c r="A111" s="38"/>
      <c r="B111" s="59"/>
      <c r="C111" s="60"/>
      <c r="D111" s="60"/>
      <c r="E111" s="60"/>
      <c r="F111" s="60"/>
      <c r="G111" s="60"/>
      <c r="H111" s="60"/>
      <c r="I111" s="60"/>
      <c r="J111" s="60"/>
      <c r="K111" s="60"/>
      <c r="L111" s="44"/>
      <c r="M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</sheetData>
  <sheetProtection sheet="1" autoFilter="0" formatColumns="0" formatRows="0" objects="1" scenarios="1" spinCount="100000" saltValue="Wpt9RxxM8Hc/GPICD7tDCKtt0BHr+YwZo2qF23Ld665Md+QFqnofVnzi4rL/sqbHfLfEnnxV+nOwm6Bs5TH65w==" hashValue="l58HZaHDfIEvE8XMguilIjNTYLmWZg/PRpIjpOY7bXeHT+8TqUfZiE9j4AQ+/8QUv74OTCt+Ban/SccH5nUOpQ==" algorithmName="SHA-512" password="CC35"/>
  <autoFilter ref="C81:K110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9" r:id="rId1" display="https://podminky.urs.cz/item/CS_URS_2023_01/012103000"/>
    <hyperlink ref="F92" r:id="rId2" display="https://podminky.urs.cz/item/CS_URS_2023_01/012203000"/>
    <hyperlink ref="F95" r:id="rId3" display="https://podminky.urs.cz/item/CS_URS_2023_01/012303000"/>
    <hyperlink ref="F98" r:id="rId4" display="https://podminky.urs.cz/item/CS_URS_2023_01/013254000"/>
    <hyperlink ref="F102" r:id="rId5" display="https://podminky.urs.cz/item/CS_URS_2023_02/032103000"/>
    <hyperlink ref="F105" r:id="rId6" display="https://podminky.urs.cz/item/CS_URS_2023_02/032803000"/>
    <hyperlink ref="F110" r:id="rId7" display="https://podminky.urs.cz/item/CS_URS_2023_02/0392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51" customWidth="1"/>
    <col min="2" max="2" width="1.667969" style="251" customWidth="1"/>
    <col min="3" max="4" width="5" style="251" customWidth="1"/>
    <col min="5" max="5" width="11.66016" style="251" customWidth="1"/>
    <col min="6" max="6" width="9.160156" style="251" customWidth="1"/>
    <col min="7" max="7" width="5" style="251" customWidth="1"/>
    <col min="8" max="8" width="77.83203" style="251" customWidth="1"/>
    <col min="9" max="10" width="20" style="251" customWidth="1"/>
    <col min="11" max="11" width="1.667969" style="251" customWidth="1"/>
  </cols>
  <sheetData>
    <row r="1" s="1" customFormat="1" ht="37.5" customHeight="1"/>
    <row r="2" s="1" customFormat="1" ht="7.5" customHeight="1">
      <c r="B2" s="252"/>
      <c r="C2" s="253"/>
      <c r="D2" s="253"/>
      <c r="E2" s="253"/>
      <c r="F2" s="253"/>
      <c r="G2" s="253"/>
      <c r="H2" s="253"/>
      <c r="I2" s="253"/>
      <c r="J2" s="253"/>
      <c r="K2" s="254"/>
    </row>
    <row r="3" s="14" customFormat="1" ht="45" customHeight="1">
      <c r="B3" s="255"/>
      <c r="C3" s="256" t="s">
        <v>1217</v>
      </c>
      <c r="D3" s="256"/>
      <c r="E3" s="256"/>
      <c r="F3" s="256"/>
      <c r="G3" s="256"/>
      <c r="H3" s="256"/>
      <c r="I3" s="256"/>
      <c r="J3" s="256"/>
      <c r="K3" s="257"/>
    </row>
    <row r="4" s="1" customFormat="1" ht="25.5" customHeight="1">
      <c r="B4" s="258"/>
      <c r="C4" s="259" t="s">
        <v>1218</v>
      </c>
      <c r="D4" s="259"/>
      <c r="E4" s="259"/>
      <c r="F4" s="259"/>
      <c r="G4" s="259"/>
      <c r="H4" s="259"/>
      <c r="I4" s="259"/>
      <c r="J4" s="259"/>
      <c r="K4" s="260"/>
    </row>
    <row r="5" s="1" customFormat="1" ht="5.25" customHeight="1">
      <c r="B5" s="258"/>
      <c r="C5" s="261"/>
      <c r="D5" s="261"/>
      <c r="E5" s="261"/>
      <c r="F5" s="261"/>
      <c r="G5" s="261"/>
      <c r="H5" s="261"/>
      <c r="I5" s="261"/>
      <c r="J5" s="261"/>
      <c r="K5" s="260"/>
    </row>
    <row r="6" s="1" customFormat="1" ht="15" customHeight="1">
      <c r="B6" s="258"/>
      <c r="C6" s="262" t="s">
        <v>1219</v>
      </c>
      <c r="D6" s="262"/>
      <c r="E6" s="262"/>
      <c r="F6" s="262"/>
      <c r="G6" s="262"/>
      <c r="H6" s="262"/>
      <c r="I6" s="262"/>
      <c r="J6" s="262"/>
      <c r="K6" s="260"/>
    </row>
    <row r="7" s="1" customFormat="1" ht="15" customHeight="1">
      <c r="B7" s="263"/>
      <c r="C7" s="262" t="s">
        <v>1220</v>
      </c>
      <c r="D7" s="262"/>
      <c r="E7" s="262"/>
      <c r="F7" s="262"/>
      <c r="G7" s="262"/>
      <c r="H7" s="262"/>
      <c r="I7" s="262"/>
      <c r="J7" s="262"/>
      <c r="K7" s="260"/>
    </row>
    <row r="8" s="1" customFormat="1" ht="12.75" customHeight="1">
      <c r="B8" s="263"/>
      <c r="C8" s="262"/>
      <c r="D8" s="262"/>
      <c r="E8" s="262"/>
      <c r="F8" s="262"/>
      <c r="G8" s="262"/>
      <c r="H8" s="262"/>
      <c r="I8" s="262"/>
      <c r="J8" s="262"/>
      <c r="K8" s="260"/>
    </row>
    <row r="9" s="1" customFormat="1" ht="15" customHeight="1">
      <c r="B9" s="263"/>
      <c r="C9" s="262" t="s">
        <v>1221</v>
      </c>
      <c r="D9" s="262"/>
      <c r="E9" s="262"/>
      <c r="F9" s="262"/>
      <c r="G9" s="262"/>
      <c r="H9" s="262"/>
      <c r="I9" s="262"/>
      <c r="J9" s="262"/>
      <c r="K9" s="260"/>
    </row>
    <row r="10" s="1" customFormat="1" ht="15" customHeight="1">
      <c r="B10" s="263"/>
      <c r="C10" s="262"/>
      <c r="D10" s="262" t="s">
        <v>1222</v>
      </c>
      <c r="E10" s="262"/>
      <c r="F10" s="262"/>
      <c r="G10" s="262"/>
      <c r="H10" s="262"/>
      <c r="I10" s="262"/>
      <c r="J10" s="262"/>
      <c r="K10" s="260"/>
    </row>
    <row r="11" s="1" customFormat="1" ht="15" customHeight="1">
      <c r="B11" s="263"/>
      <c r="C11" s="264"/>
      <c r="D11" s="262" t="s">
        <v>1223</v>
      </c>
      <c r="E11" s="262"/>
      <c r="F11" s="262"/>
      <c r="G11" s="262"/>
      <c r="H11" s="262"/>
      <c r="I11" s="262"/>
      <c r="J11" s="262"/>
      <c r="K11" s="260"/>
    </row>
    <row r="12" s="1" customFormat="1" ht="15" customHeight="1">
      <c r="B12" s="263"/>
      <c r="C12" s="264"/>
      <c r="D12" s="262"/>
      <c r="E12" s="262"/>
      <c r="F12" s="262"/>
      <c r="G12" s="262"/>
      <c r="H12" s="262"/>
      <c r="I12" s="262"/>
      <c r="J12" s="262"/>
      <c r="K12" s="260"/>
    </row>
    <row r="13" s="1" customFormat="1" ht="15" customHeight="1">
      <c r="B13" s="263"/>
      <c r="C13" s="264"/>
      <c r="D13" s="265" t="s">
        <v>1224</v>
      </c>
      <c r="E13" s="262"/>
      <c r="F13" s="262"/>
      <c r="G13" s="262"/>
      <c r="H13" s="262"/>
      <c r="I13" s="262"/>
      <c r="J13" s="262"/>
      <c r="K13" s="260"/>
    </row>
    <row r="14" s="1" customFormat="1" ht="12.75" customHeight="1">
      <c r="B14" s="263"/>
      <c r="C14" s="264"/>
      <c r="D14" s="264"/>
      <c r="E14" s="264"/>
      <c r="F14" s="264"/>
      <c r="G14" s="264"/>
      <c r="H14" s="264"/>
      <c r="I14" s="264"/>
      <c r="J14" s="264"/>
      <c r="K14" s="260"/>
    </row>
    <row r="15" s="1" customFormat="1" ht="15" customHeight="1">
      <c r="B15" s="263"/>
      <c r="C15" s="264"/>
      <c r="D15" s="262" t="s">
        <v>1225</v>
      </c>
      <c r="E15" s="262"/>
      <c r="F15" s="262"/>
      <c r="G15" s="262"/>
      <c r="H15" s="262"/>
      <c r="I15" s="262"/>
      <c r="J15" s="262"/>
      <c r="K15" s="260"/>
    </row>
    <row r="16" s="1" customFormat="1" ht="15" customHeight="1">
      <c r="B16" s="263"/>
      <c r="C16" s="264"/>
      <c r="D16" s="262" t="s">
        <v>1226</v>
      </c>
      <c r="E16" s="262"/>
      <c r="F16" s="262"/>
      <c r="G16" s="262"/>
      <c r="H16" s="262"/>
      <c r="I16" s="262"/>
      <c r="J16" s="262"/>
      <c r="K16" s="260"/>
    </row>
    <row r="17" s="1" customFormat="1" ht="15" customHeight="1">
      <c r="B17" s="263"/>
      <c r="C17" s="264"/>
      <c r="D17" s="262" t="s">
        <v>1227</v>
      </c>
      <c r="E17" s="262"/>
      <c r="F17" s="262"/>
      <c r="G17" s="262"/>
      <c r="H17" s="262"/>
      <c r="I17" s="262"/>
      <c r="J17" s="262"/>
      <c r="K17" s="260"/>
    </row>
    <row r="18" s="1" customFormat="1" ht="15" customHeight="1">
      <c r="B18" s="263"/>
      <c r="C18" s="264"/>
      <c r="D18" s="264"/>
      <c r="E18" s="266" t="s">
        <v>81</v>
      </c>
      <c r="F18" s="262" t="s">
        <v>1228</v>
      </c>
      <c r="G18" s="262"/>
      <c r="H18" s="262"/>
      <c r="I18" s="262"/>
      <c r="J18" s="262"/>
      <c r="K18" s="260"/>
    </row>
    <row r="19" s="1" customFormat="1" ht="15" customHeight="1">
      <c r="B19" s="263"/>
      <c r="C19" s="264"/>
      <c r="D19" s="264"/>
      <c r="E19" s="266" t="s">
        <v>1229</v>
      </c>
      <c r="F19" s="262" t="s">
        <v>1230</v>
      </c>
      <c r="G19" s="262"/>
      <c r="H19" s="262"/>
      <c r="I19" s="262"/>
      <c r="J19" s="262"/>
      <c r="K19" s="260"/>
    </row>
    <row r="20" s="1" customFormat="1" ht="15" customHeight="1">
      <c r="B20" s="263"/>
      <c r="C20" s="264"/>
      <c r="D20" s="264"/>
      <c r="E20" s="266" t="s">
        <v>1231</v>
      </c>
      <c r="F20" s="262" t="s">
        <v>1232</v>
      </c>
      <c r="G20" s="262"/>
      <c r="H20" s="262"/>
      <c r="I20" s="262"/>
      <c r="J20" s="262"/>
      <c r="K20" s="260"/>
    </row>
    <row r="21" s="1" customFormat="1" ht="15" customHeight="1">
      <c r="B21" s="263"/>
      <c r="C21" s="264"/>
      <c r="D21" s="264"/>
      <c r="E21" s="266" t="s">
        <v>1233</v>
      </c>
      <c r="F21" s="262" t="s">
        <v>1234</v>
      </c>
      <c r="G21" s="262"/>
      <c r="H21" s="262"/>
      <c r="I21" s="262"/>
      <c r="J21" s="262"/>
      <c r="K21" s="260"/>
    </row>
    <row r="22" s="1" customFormat="1" ht="15" customHeight="1">
      <c r="B22" s="263"/>
      <c r="C22" s="264"/>
      <c r="D22" s="264"/>
      <c r="E22" s="266" t="s">
        <v>1153</v>
      </c>
      <c r="F22" s="262" t="s">
        <v>1154</v>
      </c>
      <c r="G22" s="262"/>
      <c r="H22" s="262"/>
      <c r="I22" s="262"/>
      <c r="J22" s="262"/>
      <c r="K22" s="260"/>
    </row>
    <row r="23" s="1" customFormat="1" ht="15" customHeight="1">
      <c r="B23" s="263"/>
      <c r="C23" s="264"/>
      <c r="D23" s="264"/>
      <c r="E23" s="266" t="s">
        <v>1235</v>
      </c>
      <c r="F23" s="262" t="s">
        <v>1236</v>
      </c>
      <c r="G23" s="262"/>
      <c r="H23" s="262"/>
      <c r="I23" s="262"/>
      <c r="J23" s="262"/>
      <c r="K23" s="260"/>
    </row>
    <row r="24" s="1" customFormat="1" ht="12.75" customHeight="1">
      <c r="B24" s="263"/>
      <c r="C24" s="264"/>
      <c r="D24" s="264"/>
      <c r="E24" s="264"/>
      <c r="F24" s="264"/>
      <c r="G24" s="264"/>
      <c r="H24" s="264"/>
      <c r="I24" s="264"/>
      <c r="J24" s="264"/>
      <c r="K24" s="260"/>
    </row>
    <row r="25" s="1" customFormat="1" ht="15" customHeight="1">
      <c r="B25" s="263"/>
      <c r="C25" s="262" t="s">
        <v>1237</v>
      </c>
      <c r="D25" s="262"/>
      <c r="E25" s="262"/>
      <c r="F25" s="262"/>
      <c r="G25" s="262"/>
      <c r="H25" s="262"/>
      <c r="I25" s="262"/>
      <c r="J25" s="262"/>
      <c r="K25" s="260"/>
    </row>
    <row r="26" s="1" customFormat="1" ht="15" customHeight="1">
      <c r="B26" s="263"/>
      <c r="C26" s="262" t="s">
        <v>1238</v>
      </c>
      <c r="D26" s="262"/>
      <c r="E26" s="262"/>
      <c r="F26" s="262"/>
      <c r="G26" s="262"/>
      <c r="H26" s="262"/>
      <c r="I26" s="262"/>
      <c r="J26" s="262"/>
      <c r="K26" s="260"/>
    </row>
    <row r="27" s="1" customFormat="1" ht="15" customHeight="1">
      <c r="B27" s="263"/>
      <c r="C27" s="262"/>
      <c r="D27" s="262" t="s">
        <v>1239</v>
      </c>
      <c r="E27" s="262"/>
      <c r="F27" s="262"/>
      <c r="G27" s="262"/>
      <c r="H27" s="262"/>
      <c r="I27" s="262"/>
      <c r="J27" s="262"/>
      <c r="K27" s="260"/>
    </row>
    <row r="28" s="1" customFormat="1" ht="15" customHeight="1">
      <c r="B28" s="263"/>
      <c r="C28" s="264"/>
      <c r="D28" s="262" t="s">
        <v>1240</v>
      </c>
      <c r="E28" s="262"/>
      <c r="F28" s="262"/>
      <c r="G28" s="262"/>
      <c r="H28" s="262"/>
      <c r="I28" s="262"/>
      <c r="J28" s="262"/>
      <c r="K28" s="260"/>
    </row>
    <row r="29" s="1" customFormat="1" ht="12.75" customHeight="1">
      <c r="B29" s="263"/>
      <c r="C29" s="264"/>
      <c r="D29" s="264"/>
      <c r="E29" s="264"/>
      <c r="F29" s="264"/>
      <c r="G29" s="264"/>
      <c r="H29" s="264"/>
      <c r="I29" s="264"/>
      <c r="J29" s="264"/>
      <c r="K29" s="260"/>
    </row>
    <row r="30" s="1" customFormat="1" ht="15" customHeight="1">
      <c r="B30" s="263"/>
      <c r="C30" s="264"/>
      <c r="D30" s="262" t="s">
        <v>1241</v>
      </c>
      <c r="E30" s="262"/>
      <c r="F30" s="262"/>
      <c r="G30" s="262"/>
      <c r="H30" s="262"/>
      <c r="I30" s="262"/>
      <c r="J30" s="262"/>
      <c r="K30" s="260"/>
    </row>
    <row r="31" s="1" customFormat="1" ht="15" customHeight="1">
      <c r="B31" s="263"/>
      <c r="C31" s="264"/>
      <c r="D31" s="262" t="s">
        <v>1242</v>
      </c>
      <c r="E31" s="262"/>
      <c r="F31" s="262"/>
      <c r="G31" s="262"/>
      <c r="H31" s="262"/>
      <c r="I31" s="262"/>
      <c r="J31" s="262"/>
      <c r="K31" s="260"/>
    </row>
    <row r="32" s="1" customFormat="1" ht="12.75" customHeight="1">
      <c r="B32" s="263"/>
      <c r="C32" s="264"/>
      <c r="D32" s="264"/>
      <c r="E32" s="264"/>
      <c r="F32" s="264"/>
      <c r="G32" s="264"/>
      <c r="H32" s="264"/>
      <c r="I32" s="264"/>
      <c r="J32" s="264"/>
      <c r="K32" s="260"/>
    </row>
    <row r="33" s="1" customFormat="1" ht="15" customHeight="1">
      <c r="B33" s="263"/>
      <c r="C33" s="264"/>
      <c r="D33" s="262" t="s">
        <v>1243</v>
      </c>
      <c r="E33" s="262"/>
      <c r="F33" s="262"/>
      <c r="G33" s="262"/>
      <c r="H33" s="262"/>
      <c r="I33" s="262"/>
      <c r="J33" s="262"/>
      <c r="K33" s="260"/>
    </row>
    <row r="34" s="1" customFormat="1" ht="15" customHeight="1">
      <c r="B34" s="263"/>
      <c r="C34" s="264"/>
      <c r="D34" s="262" t="s">
        <v>1244</v>
      </c>
      <c r="E34" s="262"/>
      <c r="F34" s="262"/>
      <c r="G34" s="262"/>
      <c r="H34" s="262"/>
      <c r="I34" s="262"/>
      <c r="J34" s="262"/>
      <c r="K34" s="260"/>
    </row>
    <row r="35" s="1" customFormat="1" ht="15" customHeight="1">
      <c r="B35" s="263"/>
      <c r="C35" s="264"/>
      <c r="D35" s="262" t="s">
        <v>1245</v>
      </c>
      <c r="E35" s="262"/>
      <c r="F35" s="262"/>
      <c r="G35" s="262"/>
      <c r="H35" s="262"/>
      <c r="I35" s="262"/>
      <c r="J35" s="262"/>
      <c r="K35" s="260"/>
    </row>
    <row r="36" s="1" customFormat="1" ht="15" customHeight="1">
      <c r="B36" s="263"/>
      <c r="C36" s="264"/>
      <c r="D36" s="262"/>
      <c r="E36" s="265" t="s">
        <v>125</v>
      </c>
      <c r="F36" s="262"/>
      <c r="G36" s="262" t="s">
        <v>1246</v>
      </c>
      <c r="H36" s="262"/>
      <c r="I36" s="262"/>
      <c r="J36" s="262"/>
      <c r="K36" s="260"/>
    </row>
    <row r="37" s="1" customFormat="1" ht="30.75" customHeight="1">
      <c r="B37" s="263"/>
      <c r="C37" s="264"/>
      <c r="D37" s="262"/>
      <c r="E37" s="265" t="s">
        <v>1247</v>
      </c>
      <c r="F37" s="262"/>
      <c r="G37" s="262" t="s">
        <v>1248</v>
      </c>
      <c r="H37" s="262"/>
      <c r="I37" s="262"/>
      <c r="J37" s="262"/>
      <c r="K37" s="260"/>
    </row>
    <row r="38" s="1" customFormat="1" ht="15" customHeight="1">
      <c r="B38" s="263"/>
      <c r="C38" s="264"/>
      <c r="D38" s="262"/>
      <c r="E38" s="265" t="s">
        <v>55</v>
      </c>
      <c r="F38" s="262"/>
      <c r="G38" s="262" t="s">
        <v>1249</v>
      </c>
      <c r="H38" s="262"/>
      <c r="I38" s="262"/>
      <c r="J38" s="262"/>
      <c r="K38" s="260"/>
    </row>
    <row r="39" s="1" customFormat="1" ht="15" customHeight="1">
      <c r="B39" s="263"/>
      <c r="C39" s="264"/>
      <c r="D39" s="262"/>
      <c r="E39" s="265" t="s">
        <v>56</v>
      </c>
      <c r="F39" s="262"/>
      <c r="G39" s="262" t="s">
        <v>1250</v>
      </c>
      <c r="H39" s="262"/>
      <c r="I39" s="262"/>
      <c r="J39" s="262"/>
      <c r="K39" s="260"/>
    </row>
    <row r="40" s="1" customFormat="1" ht="15" customHeight="1">
      <c r="B40" s="263"/>
      <c r="C40" s="264"/>
      <c r="D40" s="262"/>
      <c r="E40" s="265" t="s">
        <v>126</v>
      </c>
      <c r="F40" s="262"/>
      <c r="G40" s="262" t="s">
        <v>1251</v>
      </c>
      <c r="H40" s="262"/>
      <c r="I40" s="262"/>
      <c r="J40" s="262"/>
      <c r="K40" s="260"/>
    </row>
    <row r="41" s="1" customFormat="1" ht="15" customHeight="1">
      <c r="B41" s="263"/>
      <c r="C41" s="264"/>
      <c r="D41" s="262"/>
      <c r="E41" s="265" t="s">
        <v>127</v>
      </c>
      <c r="F41" s="262"/>
      <c r="G41" s="262" t="s">
        <v>1252</v>
      </c>
      <c r="H41" s="262"/>
      <c r="I41" s="262"/>
      <c r="J41" s="262"/>
      <c r="K41" s="260"/>
    </row>
    <row r="42" s="1" customFormat="1" ht="15" customHeight="1">
      <c r="B42" s="263"/>
      <c r="C42" s="264"/>
      <c r="D42" s="262"/>
      <c r="E42" s="265" t="s">
        <v>1253</v>
      </c>
      <c r="F42" s="262"/>
      <c r="G42" s="262" t="s">
        <v>1254</v>
      </c>
      <c r="H42" s="262"/>
      <c r="I42" s="262"/>
      <c r="J42" s="262"/>
      <c r="K42" s="260"/>
    </row>
    <row r="43" s="1" customFormat="1" ht="15" customHeight="1">
      <c r="B43" s="263"/>
      <c r="C43" s="264"/>
      <c r="D43" s="262"/>
      <c r="E43" s="265"/>
      <c r="F43" s="262"/>
      <c r="G43" s="262" t="s">
        <v>1255</v>
      </c>
      <c r="H43" s="262"/>
      <c r="I43" s="262"/>
      <c r="J43" s="262"/>
      <c r="K43" s="260"/>
    </row>
    <row r="44" s="1" customFormat="1" ht="15" customHeight="1">
      <c r="B44" s="263"/>
      <c r="C44" s="264"/>
      <c r="D44" s="262"/>
      <c r="E44" s="265" t="s">
        <v>1256</v>
      </c>
      <c r="F44" s="262"/>
      <c r="G44" s="262" t="s">
        <v>1257</v>
      </c>
      <c r="H44" s="262"/>
      <c r="I44" s="262"/>
      <c r="J44" s="262"/>
      <c r="K44" s="260"/>
    </row>
    <row r="45" s="1" customFormat="1" ht="15" customHeight="1">
      <c r="B45" s="263"/>
      <c r="C45" s="264"/>
      <c r="D45" s="262"/>
      <c r="E45" s="265" t="s">
        <v>129</v>
      </c>
      <c r="F45" s="262"/>
      <c r="G45" s="262" t="s">
        <v>1258</v>
      </c>
      <c r="H45" s="262"/>
      <c r="I45" s="262"/>
      <c r="J45" s="262"/>
      <c r="K45" s="260"/>
    </row>
    <row r="46" s="1" customFormat="1" ht="12.75" customHeight="1">
      <c r="B46" s="263"/>
      <c r="C46" s="264"/>
      <c r="D46" s="262"/>
      <c r="E46" s="262"/>
      <c r="F46" s="262"/>
      <c r="G46" s="262"/>
      <c r="H46" s="262"/>
      <c r="I46" s="262"/>
      <c r="J46" s="262"/>
      <c r="K46" s="260"/>
    </row>
    <row r="47" s="1" customFormat="1" ht="15" customHeight="1">
      <c r="B47" s="263"/>
      <c r="C47" s="264"/>
      <c r="D47" s="262" t="s">
        <v>1259</v>
      </c>
      <c r="E47" s="262"/>
      <c r="F47" s="262"/>
      <c r="G47" s="262"/>
      <c r="H47" s="262"/>
      <c r="I47" s="262"/>
      <c r="J47" s="262"/>
      <c r="K47" s="260"/>
    </row>
    <row r="48" s="1" customFormat="1" ht="15" customHeight="1">
      <c r="B48" s="263"/>
      <c r="C48" s="264"/>
      <c r="D48" s="264"/>
      <c r="E48" s="262" t="s">
        <v>1260</v>
      </c>
      <c r="F48" s="262"/>
      <c r="G48" s="262"/>
      <c r="H48" s="262"/>
      <c r="I48" s="262"/>
      <c r="J48" s="262"/>
      <c r="K48" s="260"/>
    </row>
    <row r="49" s="1" customFormat="1" ht="15" customHeight="1">
      <c r="B49" s="263"/>
      <c r="C49" s="264"/>
      <c r="D49" s="264"/>
      <c r="E49" s="262" t="s">
        <v>1261</v>
      </c>
      <c r="F49" s="262"/>
      <c r="G49" s="262"/>
      <c r="H49" s="262"/>
      <c r="I49" s="262"/>
      <c r="J49" s="262"/>
      <c r="K49" s="260"/>
    </row>
    <row r="50" s="1" customFormat="1" ht="15" customHeight="1">
      <c r="B50" s="263"/>
      <c r="C50" s="264"/>
      <c r="D50" s="264"/>
      <c r="E50" s="262" t="s">
        <v>1262</v>
      </c>
      <c r="F50" s="262"/>
      <c r="G50" s="262"/>
      <c r="H50" s="262"/>
      <c r="I50" s="262"/>
      <c r="J50" s="262"/>
      <c r="K50" s="260"/>
    </row>
    <row r="51" s="1" customFormat="1" ht="15" customHeight="1">
      <c r="B51" s="263"/>
      <c r="C51" s="264"/>
      <c r="D51" s="262" t="s">
        <v>1263</v>
      </c>
      <c r="E51" s="262"/>
      <c r="F51" s="262"/>
      <c r="G51" s="262"/>
      <c r="H51" s="262"/>
      <c r="I51" s="262"/>
      <c r="J51" s="262"/>
      <c r="K51" s="260"/>
    </row>
    <row r="52" s="1" customFormat="1" ht="25.5" customHeight="1">
      <c r="B52" s="258"/>
      <c r="C52" s="259" t="s">
        <v>1264</v>
      </c>
      <c r="D52" s="259"/>
      <c r="E52" s="259"/>
      <c r="F52" s="259"/>
      <c r="G52" s="259"/>
      <c r="H52" s="259"/>
      <c r="I52" s="259"/>
      <c r="J52" s="259"/>
      <c r="K52" s="260"/>
    </row>
    <row r="53" s="1" customFormat="1" ht="5.25" customHeight="1">
      <c r="B53" s="258"/>
      <c r="C53" s="261"/>
      <c r="D53" s="261"/>
      <c r="E53" s="261"/>
      <c r="F53" s="261"/>
      <c r="G53" s="261"/>
      <c r="H53" s="261"/>
      <c r="I53" s="261"/>
      <c r="J53" s="261"/>
      <c r="K53" s="260"/>
    </row>
    <row r="54" s="1" customFormat="1" ht="15" customHeight="1">
      <c r="B54" s="258"/>
      <c r="C54" s="262" t="s">
        <v>1265</v>
      </c>
      <c r="D54" s="262"/>
      <c r="E54" s="262"/>
      <c r="F54" s="262"/>
      <c r="G54" s="262"/>
      <c r="H54" s="262"/>
      <c r="I54" s="262"/>
      <c r="J54" s="262"/>
      <c r="K54" s="260"/>
    </row>
    <row r="55" s="1" customFormat="1" ht="15" customHeight="1">
      <c r="B55" s="258"/>
      <c r="C55" s="262" t="s">
        <v>1266</v>
      </c>
      <c r="D55" s="262"/>
      <c r="E55" s="262"/>
      <c r="F55" s="262"/>
      <c r="G55" s="262"/>
      <c r="H55" s="262"/>
      <c r="I55" s="262"/>
      <c r="J55" s="262"/>
      <c r="K55" s="260"/>
    </row>
    <row r="56" s="1" customFormat="1" ht="12.75" customHeight="1">
      <c r="B56" s="258"/>
      <c r="C56" s="262"/>
      <c r="D56" s="262"/>
      <c r="E56" s="262"/>
      <c r="F56" s="262"/>
      <c r="G56" s="262"/>
      <c r="H56" s="262"/>
      <c r="I56" s="262"/>
      <c r="J56" s="262"/>
      <c r="K56" s="260"/>
    </row>
    <row r="57" s="1" customFormat="1" ht="15" customHeight="1">
      <c r="B57" s="258"/>
      <c r="C57" s="262" t="s">
        <v>1267</v>
      </c>
      <c r="D57" s="262"/>
      <c r="E57" s="262"/>
      <c r="F57" s="262"/>
      <c r="G57" s="262"/>
      <c r="H57" s="262"/>
      <c r="I57" s="262"/>
      <c r="J57" s="262"/>
      <c r="K57" s="260"/>
    </row>
    <row r="58" s="1" customFormat="1" ht="15" customHeight="1">
      <c r="B58" s="258"/>
      <c r="C58" s="264"/>
      <c r="D58" s="262" t="s">
        <v>1268</v>
      </c>
      <c r="E58" s="262"/>
      <c r="F58" s="262"/>
      <c r="G58" s="262"/>
      <c r="H58" s="262"/>
      <c r="I58" s="262"/>
      <c r="J58" s="262"/>
      <c r="K58" s="260"/>
    </row>
    <row r="59" s="1" customFormat="1" ht="15" customHeight="1">
      <c r="B59" s="258"/>
      <c r="C59" s="264"/>
      <c r="D59" s="262" t="s">
        <v>1269</v>
      </c>
      <c r="E59" s="262"/>
      <c r="F59" s="262"/>
      <c r="G59" s="262"/>
      <c r="H59" s="262"/>
      <c r="I59" s="262"/>
      <c r="J59" s="262"/>
      <c r="K59" s="260"/>
    </row>
    <row r="60" s="1" customFormat="1" ht="15" customHeight="1">
      <c r="B60" s="258"/>
      <c r="C60" s="264"/>
      <c r="D60" s="262" t="s">
        <v>1270</v>
      </c>
      <c r="E60" s="262"/>
      <c r="F60" s="262"/>
      <c r="G60" s="262"/>
      <c r="H60" s="262"/>
      <c r="I60" s="262"/>
      <c r="J60" s="262"/>
      <c r="K60" s="260"/>
    </row>
    <row r="61" s="1" customFormat="1" ht="15" customHeight="1">
      <c r="B61" s="258"/>
      <c r="C61" s="264"/>
      <c r="D61" s="262" t="s">
        <v>1271</v>
      </c>
      <c r="E61" s="262"/>
      <c r="F61" s="262"/>
      <c r="G61" s="262"/>
      <c r="H61" s="262"/>
      <c r="I61" s="262"/>
      <c r="J61" s="262"/>
      <c r="K61" s="260"/>
    </row>
    <row r="62" s="1" customFormat="1" ht="15" customHeight="1">
      <c r="B62" s="258"/>
      <c r="C62" s="264"/>
      <c r="D62" s="267" t="s">
        <v>1272</v>
      </c>
      <c r="E62" s="267"/>
      <c r="F62" s="267"/>
      <c r="G62" s="267"/>
      <c r="H62" s="267"/>
      <c r="I62" s="267"/>
      <c r="J62" s="267"/>
      <c r="K62" s="260"/>
    </row>
    <row r="63" s="1" customFormat="1" ht="15" customHeight="1">
      <c r="B63" s="258"/>
      <c r="C63" s="264"/>
      <c r="D63" s="262" t="s">
        <v>1273</v>
      </c>
      <c r="E63" s="262"/>
      <c r="F63" s="262"/>
      <c r="G63" s="262"/>
      <c r="H63" s="262"/>
      <c r="I63" s="262"/>
      <c r="J63" s="262"/>
      <c r="K63" s="260"/>
    </row>
    <row r="64" s="1" customFormat="1" ht="12.75" customHeight="1">
      <c r="B64" s="258"/>
      <c r="C64" s="264"/>
      <c r="D64" s="264"/>
      <c r="E64" s="268"/>
      <c r="F64" s="264"/>
      <c r="G64" s="264"/>
      <c r="H64" s="264"/>
      <c r="I64" s="264"/>
      <c r="J64" s="264"/>
      <c r="K64" s="260"/>
    </row>
    <row r="65" s="1" customFormat="1" ht="15" customHeight="1">
      <c r="B65" s="258"/>
      <c r="C65" s="264"/>
      <c r="D65" s="262" t="s">
        <v>1274</v>
      </c>
      <c r="E65" s="262"/>
      <c r="F65" s="262"/>
      <c r="G65" s="262"/>
      <c r="H65" s="262"/>
      <c r="I65" s="262"/>
      <c r="J65" s="262"/>
      <c r="K65" s="260"/>
    </row>
    <row r="66" s="1" customFormat="1" ht="15" customHeight="1">
      <c r="B66" s="258"/>
      <c r="C66" s="264"/>
      <c r="D66" s="267" t="s">
        <v>1275</v>
      </c>
      <c r="E66" s="267"/>
      <c r="F66" s="267"/>
      <c r="G66" s="267"/>
      <c r="H66" s="267"/>
      <c r="I66" s="267"/>
      <c r="J66" s="267"/>
      <c r="K66" s="260"/>
    </row>
    <row r="67" s="1" customFormat="1" ht="15" customHeight="1">
      <c r="B67" s="258"/>
      <c r="C67" s="264"/>
      <c r="D67" s="262" t="s">
        <v>1276</v>
      </c>
      <c r="E67" s="262"/>
      <c r="F67" s="262"/>
      <c r="G67" s="262"/>
      <c r="H67" s="262"/>
      <c r="I67" s="262"/>
      <c r="J67" s="262"/>
      <c r="K67" s="260"/>
    </row>
    <row r="68" s="1" customFormat="1" ht="15" customHeight="1">
      <c r="B68" s="258"/>
      <c r="C68" s="264"/>
      <c r="D68" s="262" t="s">
        <v>1277</v>
      </c>
      <c r="E68" s="262"/>
      <c r="F68" s="262"/>
      <c r="G68" s="262"/>
      <c r="H68" s="262"/>
      <c r="I68" s="262"/>
      <c r="J68" s="262"/>
      <c r="K68" s="260"/>
    </row>
    <row r="69" s="1" customFormat="1" ht="15" customHeight="1">
      <c r="B69" s="258"/>
      <c r="C69" s="264"/>
      <c r="D69" s="262" t="s">
        <v>1278</v>
      </c>
      <c r="E69" s="262"/>
      <c r="F69" s="262"/>
      <c r="G69" s="262"/>
      <c r="H69" s="262"/>
      <c r="I69" s="262"/>
      <c r="J69" s="262"/>
      <c r="K69" s="260"/>
    </row>
    <row r="70" s="1" customFormat="1" ht="15" customHeight="1">
      <c r="B70" s="258"/>
      <c r="C70" s="264"/>
      <c r="D70" s="262" t="s">
        <v>1279</v>
      </c>
      <c r="E70" s="262"/>
      <c r="F70" s="262"/>
      <c r="G70" s="262"/>
      <c r="H70" s="262"/>
      <c r="I70" s="262"/>
      <c r="J70" s="262"/>
      <c r="K70" s="260"/>
    </row>
    <row r="71" s="1" customFormat="1" ht="12.75" customHeight="1">
      <c r="B71" s="269"/>
      <c r="C71" s="270"/>
      <c r="D71" s="270"/>
      <c r="E71" s="270"/>
      <c r="F71" s="270"/>
      <c r="G71" s="270"/>
      <c r="H71" s="270"/>
      <c r="I71" s="270"/>
      <c r="J71" s="270"/>
      <c r="K71" s="271"/>
    </row>
    <row r="72" s="1" customFormat="1" ht="18.75" customHeight="1">
      <c r="B72" s="272"/>
      <c r="C72" s="272"/>
      <c r="D72" s="272"/>
      <c r="E72" s="272"/>
      <c r="F72" s="272"/>
      <c r="G72" s="272"/>
      <c r="H72" s="272"/>
      <c r="I72" s="272"/>
      <c r="J72" s="272"/>
      <c r="K72" s="273"/>
    </row>
    <row r="73" s="1" customFormat="1" ht="18.75" customHeight="1">
      <c r="B73" s="273"/>
      <c r="C73" s="273"/>
      <c r="D73" s="273"/>
      <c r="E73" s="273"/>
      <c r="F73" s="273"/>
      <c r="G73" s="273"/>
      <c r="H73" s="273"/>
      <c r="I73" s="273"/>
      <c r="J73" s="273"/>
      <c r="K73" s="273"/>
    </row>
    <row r="74" s="1" customFormat="1" ht="7.5" customHeight="1">
      <c r="B74" s="274"/>
      <c r="C74" s="275"/>
      <c r="D74" s="275"/>
      <c r="E74" s="275"/>
      <c r="F74" s="275"/>
      <c r="G74" s="275"/>
      <c r="H74" s="275"/>
      <c r="I74" s="275"/>
      <c r="J74" s="275"/>
      <c r="K74" s="276"/>
    </row>
    <row r="75" s="1" customFormat="1" ht="45" customHeight="1">
      <c r="B75" s="277"/>
      <c r="C75" s="278" t="s">
        <v>1280</v>
      </c>
      <c r="D75" s="278"/>
      <c r="E75" s="278"/>
      <c r="F75" s="278"/>
      <c r="G75" s="278"/>
      <c r="H75" s="278"/>
      <c r="I75" s="278"/>
      <c r="J75" s="278"/>
      <c r="K75" s="279"/>
    </row>
    <row r="76" s="1" customFormat="1" ht="17.25" customHeight="1">
      <c r="B76" s="277"/>
      <c r="C76" s="280" t="s">
        <v>1281</v>
      </c>
      <c r="D76" s="280"/>
      <c r="E76" s="280"/>
      <c r="F76" s="280" t="s">
        <v>1282</v>
      </c>
      <c r="G76" s="281"/>
      <c r="H76" s="280" t="s">
        <v>56</v>
      </c>
      <c r="I76" s="280" t="s">
        <v>59</v>
      </c>
      <c r="J76" s="280" t="s">
        <v>1283</v>
      </c>
      <c r="K76" s="279"/>
    </row>
    <row r="77" s="1" customFormat="1" ht="17.25" customHeight="1">
      <c r="B77" s="277"/>
      <c r="C77" s="282" t="s">
        <v>1284</v>
      </c>
      <c r="D77" s="282"/>
      <c r="E77" s="282"/>
      <c r="F77" s="283" t="s">
        <v>1285</v>
      </c>
      <c r="G77" s="284"/>
      <c r="H77" s="282"/>
      <c r="I77" s="282"/>
      <c r="J77" s="282" t="s">
        <v>1286</v>
      </c>
      <c r="K77" s="279"/>
    </row>
    <row r="78" s="1" customFormat="1" ht="5.25" customHeight="1">
      <c r="B78" s="277"/>
      <c r="C78" s="285"/>
      <c r="D78" s="285"/>
      <c r="E78" s="285"/>
      <c r="F78" s="285"/>
      <c r="G78" s="286"/>
      <c r="H78" s="285"/>
      <c r="I78" s="285"/>
      <c r="J78" s="285"/>
      <c r="K78" s="279"/>
    </row>
    <row r="79" s="1" customFormat="1" ht="15" customHeight="1">
      <c r="B79" s="277"/>
      <c r="C79" s="265" t="s">
        <v>55</v>
      </c>
      <c r="D79" s="287"/>
      <c r="E79" s="287"/>
      <c r="F79" s="288" t="s">
        <v>1287</v>
      </c>
      <c r="G79" s="289"/>
      <c r="H79" s="265" t="s">
        <v>1288</v>
      </c>
      <c r="I79" s="265" t="s">
        <v>1289</v>
      </c>
      <c r="J79" s="265">
        <v>20</v>
      </c>
      <c r="K79" s="279"/>
    </row>
    <row r="80" s="1" customFormat="1" ht="15" customHeight="1">
      <c r="B80" s="277"/>
      <c r="C80" s="265" t="s">
        <v>1290</v>
      </c>
      <c r="D80" s="265"/>
      <c r="E80" s="265"/>
      <c r="F80" s="288" t="s">
        <v>1287</v>
      </c>
      <c r="G80" s="289"/>
      <c r="H80" s="265" t="s">
        <v>1291</v>
      </c>
      <c r="I80" s="265" t="s">
        <v>1289</v>
      </c>
      <c r="J80" s="265">
        <v>120</v>
      </c>
      <c r="K80" s="279"/>
    </row>
    <row r="81" s="1" customFormat="1" ht="15" customHeight="1">
      <c r="B81" s="290"/>
      <c r="C81" s="265" t="s">
        <v>1292</v>
      </c>
      <c r="D81" s="265"/>
      <c r="E81" s="265"/>
      <c r="F81" s="288" t="s">
        <v>1293</v>
      </c>
      <c r="G81" s="289"/>
      <c r="H81" s="265" t="s">
        <v>1294</v>
      </c>
      <c r="I81" s="265" t="s">
        <v>1289</v>
      </c>
      <c r="J81" s="265">
        <v>50</v>
      </c>
      <c r="K81" s="279"/>
    </row>
    <row r="82" s="1" customFormat="1" ht="15" customHeight="1">
      <c r="B82" s="290"/>
      <c r="C82" s="265" t="s">
        <v>1295</v>
      </c>
      <c r="D82" s="265"/>
      <c r="E82" s="265"/>
      <c r="F82" s="288" t="s">
        <v>1287</v>
      </c>
      <c r="G82" s="289"/>
      <c r="H82" s="265" t="s">
        <v>1296</v>
      </c>
      <c r="I82" s="265" t="s">
        <v>1297</v>
      </c>
      <c r="J82" s="265"/>
      <c r="K82" s="279"/>
    </row>
    <row r="83" s="1" customFormat="1" ht="15" customHeight="1">
      <c r="B83" s="290"/>
      <c r="C83" s="291" t="s">
        <v>1298</v>
      </c>
      <c r="D83" s="291"/>
      <c r="E83" s="291"/>
      <c r="F83" s="292" t="s">
        <v>1293</v>
      </c>
      <c r="G83" s="291"/>
      <c r="H83" s="291" t="s">
        <v>1299</v>
      </c>
      <c r="I83" s="291" t="s">
        <v>1289</v>
      </c>
      <c r="J83" s="291">
        <v>15</v>
      </c>
      <c r="K83" s="279"/>
    </row>
    <row r="84" s="1" customFormat="1" ht="15" customHeight="1">
      <c r="B84" s="290"/>
      <c r="C84" s="291" t="s">
        <v>1300</v>
      </c>
      <c r="D84" s="291"/>
      <c r="E84" s="291"/>
      <c r="F84" s="292" t="s">
        <v>1293</v>
      </c>
      <c r="G84" s="291"/>
      <c r="H84" s="291" t="s">
        <v>1301</v>
      </c>
      <c r="I84" s="291" t="s">
        <v>1289</v>
      </c>
      <c r="J84" s="291">
        <v>15</v>
      </c>
      <c r="K84" s="279"/>
    </row>
    <row r="85" s="1" customFormat="1" ht="15" customHeight="1">
      <c r="B85" s="290"/>
      <c r="C85" s="291" t="s">
        <v>1302</v>
      </c>
      <c r="D85" s="291"/>
      <c r="E85" s="291"/>
      <c r="F85" s="292" t="s">
        <v>1293</v>
      </c>
      <c r="G85" s="291"/>
      <c r="H85" s="291" t="s">
        <v>1303</v>
      </c>
      <c r="I85" s="291" t="s">
        <v>1289</v>
      </c>
      <c r="J85" s="291">
        <v>20</v>
      </c>
      <c r="K85" s="279"/>
    </row>
    <row r="86" s="1" customFormat="1" ht="15" customHeight="1">
      <c r="B86" s="290"/>
      <c r="C86" s="291" t="s">
        <v>1304</v>
      </c>
      <c r="D86" s="291"/>
      <c r="E86" s="291"/>
      <c r="F86" s="292" t="s">
        <v>1293</v>
      </c>
      <c r="G86" s="291"/>
      <c r="H86" s="291" t="s">
        <v>1305</v>
      </c>
      <c r="I86" s="291" t="s">
        <v>1289</v>
      </c>
      <c r="J86" s="291">
        <v>20</v>
      </c>
      <c r="K86" s="279"/>
    </row>
    <row r="87" s="1" customFormat="1" ht="15" customHeight="1">
      <c r="B87" s="290"/>
      <c r="C87" s="265" t="s">
        <v>1306</v>
      </c>
      <c r="D87" s="265"/>
      <c r="E87" s="265"/>
      <c r="F87" s="288" t="s">
        <v>1293</v>
      </c>
      <c r="G87" s="289"/>
      <c r="H87" s="265" t="s">
        <v>1307</v>
      </c>
      <c r="I87" s="265" t="s">
        <v>1289</v>
      </c>
      <c r="J87" s="265">
        <v>50</v>
      </c>
      <c r="K87" s="279"/>
    </row>
    <row r="88" s="1" customFormat="1" ht="15" customHeight="1">
      <c r="B88" s="290"/>
      <c r="C88" s="265" t="s">
        <v>1308</v>
      </c>
      <c r="D88" s="265"/>
      <c r="E88" s="265"/>
      <c r="F88" s="288" t="s">
        <v>1293</v>
      </c>
      <c r="G88" s="289"/>
      <c r="H88" s="265" t="s">
        <v>1309</v>
      </c>
      <c r="I88" s="265" t="s">
        <v>1289</v>
      </c>
      <c r="J88" s="265">
        <v>20</v>
      </c>
      <c r="K88" s="279"/>
    </row>
    <row r="89" s="1" customFormat="1" ht="15" customHeight="1">
      <c r="B89" s="290"/>
      <c r="C89" s="265" t="s">
        <v>1310</v>
      </c>
      <c r="D89" s="265"/>
      <c r="E89" s="265"/>
      <c r="F89" s="288" t="s">
        <v>1293</v>
      </c>
      <c r="G89" s="289"/>
      <c r="H89" s="265" t="s">
        <v>1311</v>
      </c>
      <c r="I89" s="265" t="s">
        <v>1289</v>
      </c>
      <c r="J89" s="265">
        <v>20</v>
      </c>
      <c r="K89" s="279"/>
    </row>
    <row r="90" s="1" customFormat="1" ht="15" customHeight="1">
      <c r="B90" s="290"/>
      <c r="C90" s="265" t="s">
        <v>1312</v>
      </c>
      <c r="D90" s="265"/>
      <c r="E90" s="265"/>
      <c r="F90" s="288" t="s">
        <v>1293</v>
      </c>
      <c r="G90" s="289"/>
      <c r="H90" s="265" t="s">
        <v>1313</v>
      </c>
      <c r="I90" s="265" t="s">
        <v>1289</v>
      </c>
      <c r="J90" s="265">
        <v>50</v>
      </c>
      <c r="K90" s="279"/>
    </row>
    <row r="91" s="1" customFormat="1" ht="15" customHeight="1">
      <c r="B91" s="290"/>
      <c r="C91" s="265" t="s">
        <v>1314</v>
      </c>
      <c r="D91" s="265"/>
      <c r="E91" s="265"/>
      <c r="F91" s="288" t="s">
        <v>1293</v>
      </c>
      <c r="G91" s="289"/>
      <c r="H91" s="265" t="s">
        <v>1314</v>
      </c>
      <c r="I91" s="265" t="s">
        <v>1289</v>
      </c>
      <c r="J91" s="265">
        <v>50</v>
      </c>
      <c r="K91" s="279"/>
    </row>
    <row r="92" s="1" customFormat="1" ht="15" customHeight="1">
      <c r="B92" s="290"/>
      <c r="C92" s="265" t="s">
        <v>1315</v>
      </c>
      <c r="D92" s="265"/>
      <c r="E92" s="265"/>
      <c r="F92" s="288" t="s">
        <v>1293</v>
      </c>
      <c r="G92" s="289"/>
      <c r="H92" s="265" t="s">
        <v>1316</v>
      </c>
      <c r="I92" s="265" t="s">
        <v>1289</v>
      </c>
      <c r="J92" s="265">
        <v>255</v>
      </c>
      <c r="K92" s="279"/>
    </row>
    <row r="93" s="1" customFormat="1" ht="15" customHeight="1">
      <c r="B93" s="290"/>
      <c r="C93" s="265" t="s">
        <v>1317</v>
      </c>
      <c r="D93" s="265"/>
      <c r="E93" s="265"/>
      <c r="F93" s="288" t="s">
        <v>1287</v>
      </c>
      <c r="G93" s="289"/>
      <c r="H93" s="265" t="s">
        <v>1318</v>
      </c>
      <c r="I93" s="265" t="s">
        <v>1319</v>
      </c>
      <c r="J93" s="265"/>
      <c r="K93" s="279"/>
    </row>
    <row r="94" s="1" customFormat="1" ht="15" customHeight="1">
      <c r="B94" s="290"/>
      <c r="C94" s="265" t="s">
        <v>1320</v>
      </c>
      <c r="D94" s="265"/>
      <c r="E94" s="265"/>
      <c r="F94" s="288" t="s">
        <v>1287</v>
      </c>
      <c r="G94" s="289"/>
      <c r="H94" s="265" t="s">
        <v>1321</v>
      </c>
      <c r="I94" s="265" t="s">
        <v>1322</v>
      </c>
      <c r="J94" s="265"/>
      <c r="K94" s="279"/>
    </row>
    <row r="95" s="1" customFormat="1" ht="15" customHeight="1">
      <c r="B95" s="290"/>
      <c r="C95" s="265" t="s">
        <v>1323</v>
      </c>
      <c r="D95" s="265"/>
      <c r="E95" s="265"/>
      <c r="F95" s="288" t="s">
        <v>1287</v>
      </c>
      <c r="G95" s="289"/>
      <c r="H95" s="265" t="s">
        <v>1323</v>
      </c>
      <c r="I95" s="265" t="s">
        <v>1322</v>
      </c>
      <c r="J95" s="265"/>
      <c r="K95" s="279"/>
    </row>
    <row r="96" s="1" customFormat="1" ht="15" customHeight="1">
      <c r="B96" s="290"/>
      <c r="C96" s="265" t="s">
        <v>40</v>
      </c>
      <c r="D96" s="265"/>
      <c r="E96" s="265"/>
      <c r="F96" s="288" t="s">
        <v>1287</v>
      </c>
      <c r="G96" s="289"/>
      <c r="H96" s="265" t="s">
        <v>1324</v>
      </c>
      <c r="I96" s="265" t="s">
        <v>1322</v>
      </c>
      <c r="J96" s="265"/>
      <c r="K96" s="279"/>
    </row>
    <row r="97" s="1" customFormat="1" ht="15" customHeight="1">
      <c r="B97" s="290"/>
      <c r="C97" s="265" t="s">
        <v>50</v>
      </c>
      <c r="D97" s="265"/>
      <c r="E97" s="265"/>
      <c r="F97" s="288" t="s">
        <v>1287</v>
      </c>
      <c r="G97" s="289"/>
      <c r="H97" s="265" t="s">
        <v>1325</v>
      </c>
      <c r="I97" s="265" t="s">
        <v>1322</v>
      </c>
      <c r="J97" s="265"/>
      <c r="K97" s="279"/>
    </row>
    <row r="98" s="1" customFormat="1" ht="15" customHeight="1">
      <c r="B98" s="293"/>
      <c r="C98" s="294"/>
      <c r="D98" s="294"/>
      <c r="E98" s="294"/>
      <c r="F98" s="294"/>
      <c r="G98" s="294"/>
      <c r="H98" s="294"/>
      <c r="I98" s="294"/>
      <c r="J98" s="294"/>
      <c r="K98" s="295"/>
    </row>
    <row r="99" s="1" customFormat="1" ht="18.75" customHeight="1">
      <c r="B99" s="296"/>
      <c r="C99" s="297"/>
      <c r="D99" s="297"/>
      <c r="E99" s="297"/>
      <c r="F99" s="297"/>
      <c r="G99" s="297"/>
      <c r="H99" s="297"/>
      <c r="I99" s="297"/>
      <c r="J99" s="297"/>
      <c r="K99" s="296"/>
    </row>
    <row r="100" s="1" customFormat="1" ht="18.75" customHeight="1">
      <c r="B100" s="273"/>
      <c r="C100" s="273"/>
      <c r="D100" s="273"/>
      <c r="E100" s="273"/>
      <c r="F100" s="273"/>
      <c r="G100" s="273"/>
      <c r="H100" s="273"/>
      <c r="I100" s="273"/>
      <c r="J100" s="273"/>
      <c r="K100" s="273"/>
    </row>
    <row r="101" s="1" customFormat="1" ht="7.5" customHeight="1">
      <c r="B101" s="274"/>
      <c r="C101" s="275"/>
      <c r="D101" s="275"/>
      <c r="E101" s="275"/>
      <c r="F101" s="275"/>
      <c r="G101" s="275"/>
      <c r="H101" s="275"/>
      <c r="I101" s="275"/>
      <c r="J101" s="275"/>
      <c r="K101" s="276"/>
    </row>
    <row r="102" s="1" customFormat="1" ht="45" customHeight="1">
      <c r="B102" s="277"/>
      <c r="C102" s="278" t="s">
        <v>1326</v>
      </c>
      <c r="D102" s="278"/>
      <c r="E102" s="278"/>
      <c r="F102" s="278"/>
      <c r="G102" s="278"/>
      <c r="H102" s="278"/>
      <c r="I102" s="278"/>
      <c r="J102" s="278"/>
      <c r="K102" s="279"/>
    </row>
    <row r="103" s="1" customFormat="1" ht="17.25" customHeight="1">
      <c r="B103" s="277"/>
      <c r="C103" s="280" t="s">
        <v>1281</v>
      </c>
      <c r="D103" s="280"/>
      <c r="E103" s="280"/>
      <c r="F103" s="280" t="s">
        <v>1282</v>
      </c>
      <c r="G103" s="281"/>
      <c r="H103" s="280" t="s">
        <v>56</v>
      </c>
      <c r="I103" s="280" t="s">
        <v>59</v>
      </c>
      <c r="J103" s="280" t="s">
        <v>1283</v>
      </c>
      <c r="K103" s="279"/>
    </row>
    <row r="104" s="1" customFormat="1" ht="17.25" customHeight="1">
      <c r="B104" s="277"/>
      <c r="C104" s="282" t="s">
        <v>1284</v>
      </c>
      <c r="D104" s="282"/>
      <c r="E104" s="282"/>
      <c r="F104" s="283" t="s">
        <v>1285</v>
      </c>
      <c r="G104" s="284"/>
      <c r="H104" s="282"/>
      <c r="I104" s="282"/>
      <c r="J104" s="282" t="s">
        <v>1286</v>
      </c>
      <c r="K104" s="279"/>
    </row>
    <row r="105" s="1" customFormat="1" ht="5.25" customHeight="1">
      <c r="B105" s="277"/>
      <c r="C105" s="280"/>
      <c r="D105" s="280"/>
      <c r="E105" s="280"/>
      <c r="F105" s="280"/>
      <c r="G105" s="298"/>
      <c r="H105" s="280"/>
      <c r="I105" s="280"/>
      <c r="J105" s="280"/>
      <c r="K105" s="279"/>
    </row>
    <row r="106" s="1" customFormat="1" ht="15" customHeight="1">
      <c r="B106" s="277"/>
      <c r="C106" s="265" t="s">
        <v>55</v>
      </c>
      <c r="D106" s="287"/>
      <c r="E106" s="287"/>
      <c r="F106" s="288" t="s">
        <v>1287</v>
      </c>
      <c r="G106" s="265"/>
      <c r="H106" s="265" t="s">
        <v>1327</v>
      </c>
      <c r="I106" s="265" t="s">
        <v>1289</v>
      </c>
      <c r="J106" s="265">
        <v>20</v>
      </c>
      <c r="K106" s="279"/>
    </row>
    <row r="107" s="1" customFormat="1" ht="15" customHeight="1">
      <c r="B107" s="277"/>
      <c r="C107" s="265" t="s">
        <v>1290</v>
      </c>
      <c r="D107" s="265"/>
      <c r="E107" s="265"/>
      <c r="F107" s="288" t="s">
        <v>1287</v>
      </c>
      <c r="G107" s="265"/>
      <c r="H107" s="265" t="s">
        <v>1327</v>
      </c>
      <c r="I107" s="265" t="s">
        <v>1289</v>
      </c>
      <c r="J107" s="265">
        <v>120</v>
      </c>
      <c r="K107" s="279"/>
    </row>
    <row r="108" s="1" customFormat="1" ht="15" customHeight="1">
      <c r="B108" s="290"/>
      <c r="C108" s="265" t="s">
        <v>1292</v>
      </c>
      <c r="D108" s="265"/>
      <c r="E108" s="265"/>
      <c r="F108" s="288" t="s">
        <v>1293</v>
      </c>
      <c r="G108" s="265"/>
      <c r="H108" s="265" t="s">
        <v>1327</v>
      </c>
      <c r="I108" s="265" t="s">
        <v>1289</v>
      </c>
      <c r="J108" s="265">
        <v>50</v>
      </c>
      <c r="K108" s="279"/>
    </row>
    <row r="109" s="1" customFormat="1" ht="15" customHeight="1">
      <c r="B109" s="290"/>
      <c r="C109" s="265" t="s">
        <v>1295</v>
      </c>
      <c r="D109" s="265"/>
      <c r="E109" s="265"/>
      <c r="F109" s="288" t="s">
        <v>1287</v>
      </c>
      <c r="G109" s="265"/>
      <c r="H109" s="265" t="s">
        <v>1327</v>
      </c>
      <c r="I109" s="265" t="s">
        <v>1297</v>
      </c>
      <c r="J109" s="265"/>
      <c r="K109" s="279"/>
    </row>
    <row r="110" s="1" customFormat="1" ht="15" customHeight="1">
      <c r="B110" s="290"/>
      <c r="C110" s="265" t="s">
        <v>1306</v>
      </c>
      <c r="D110" s="265"/>
      <c r="E110" s="265"/>
      <c r="F110" s="288" t="s">
        <v>1293</v>
      </c>
      <c r="G110" s="265"/>
      <c r="H110" s="265" t="s">
        <v>1327</v>
      </c>
      <c r="I110" s="265" t="s">
        <v>1289</v>
      </c>
      <c r="J110" s="265">
        <v>50</v>
      </c>
      <c r="K110" s="279"/>
    </row>
    <row r="111" s="1" customFormat="1" ht="15" customHeight="1">
      <c r="B111" s="290"/>
      <c r="C111" s="265" t="s">
        <v>1314</v>
      </c>
      <c r="D111" s="265"/>
      <c r="E111" s="265"/>
      <c r="F111" s="288" t="s">
        <v>1293</v>
      </c>
      <c r="G111" s="265"/>
      <c r="H111" s="265" t="s">
        <v>1327</v>
      </c>
      <c r="I111" s="265" t="s">
        <v>1289</v>
      </c>
      <c r="J111" s="265">
        <v>50</v>
      </c>
      <c r="K111" s="279"/>
    </row>
    <row r="112" s="1" customFormat="1" ht="15" customHeight="1">
      <c r="B112" s="290"/>
      <c r="C112" s="265" t="s">
        <v>1312</v>
      </c>
      <c r="D112" s="265"/>
      <c r="E112" s="265"/>
      <c r="F112" s="288" t="s">
        <v>1293</v>
      </c>
      <c r="G112" s="265"/>
      <c r="H112" s="265" t="s">
        <v>1327</v>
      </c>
      <c r="I112" s="265" t="s">
        <v>1289</v>
      </c>
      <c r="J112" s="265">
        <v>50</v>
      </c>
      <c r="K112" s="279"/>
    </row>
    <row r="113" s="1" customFormat="1" ht="15" customHeight="1">
      <c r="B113" s="290"/>
      <c r="C113" s="265" t="s">
        <v>55</v>
      </c>
      <c r="D113" s="265"/>
      <c r="E113" s="265"/>
      <c r="F113" s="288" t="s">
        <v>1287</v>
      </c>
      <c r="G113" s="265"/>
      <c r="H113" s="265" t="s">
        <v>1328</v>
      </c>
      <c r="I113" s="265" t="s">
        <v>1289</v>
      </c>
      <c r="J113" s="265">
        <v>20</v>
      </c>
      <c r="K113" s="279"/>
    </row>
    <row r="114" s="1" customFormat="1" ht="15" customHeight="1">
      <c r="B114" s="290"/>
      <c r="C114" s="265" t="s">
        <v>1329</v>
      </c>
      <c r="D114" s="265"/>
      <c r="E114" s="265"/>
      <c r="F114" s="288" t="s">
        <v>1287</v>
      </c>
      <c r="G114" s="265"/>
      <c r="H114" s="265" t="s">
        <v>1330</v>
      </c>
      <c r="I114" s="265" t="s">
        <v>1289</v>
      </c>
      <c r="J114" s="265">
        <v>120</v>
      </c>
      <c r="K114" s="279"/>
    </row>
    <row r="115" s="1" customFormat="1" ht="15" customHeight="1">
      <c r="B115" s="290"/>
      <c r="C115" s="265" t="s">
        <v>40</v>
      </c>
      <c r="D115" s="265"/>
      <c r="E115" s="265"/>
      <c r="F115" s="288" t="s">
        <v>1287</v>
      </c>
      <c r="G115" s="265"/>
      <c r="H115" s="265" t="s">
        <v>1331</v>
      </c>
      <c r="I115" s="265" t="s">
        <v>1322</v>
      </c>
      <c r="J115" s="265"/>
      <c r="K115" s="279"/>
    </row>
    <row r="116" s="1" customFormat="1" ht="15" customHeight="1">
      <c r="B116" s="290"/>
      <c r="C116" s="265" t="s">
        <v>50</v>
      </c>
      <c r="D116" s="265"/>
      <c r="E116" s="265"/>
      <c r="F116" s="288" t="s">
        <v>1287</v>
      </c>
      <c r="G116" s="265"/>
      <c r="H116" s="265" t="s">
        <v>1332</v>
      </c>
      <c r="I116" s="265" t="s">
        <v>1322</v>
      </c>
      <c r="J116" s="265"/>
      <c r="K116" s="279"/>
    </row>
    <row r="117" s="1" customFormat="1" ht="15" customHeight="1">
      <c r="B117" s="290"/>
      <c r="C117" s="265" t="s">
        <v>59</v>
      </c>
      <c r="D117" s="265"/>
      <c r="E117" s="265"/>
      <c r="F117" s="288" t="s">
        <v>1287</v>
      </c>
      <c r="G117" s="265"/>
      <c r="H117" s="265" t="s">
        <v>1333</v>
      </c>
      <c r="I117" s="265" t="s">
        <v>1334</v>
      </c>
      <c r="J117" s="265"/>
      <c r="K117" s="279"/>
    </row>
    <row r="118" s="1" customFormat="1" ht="15" customHeight="1">
      <c r="B118" s="293"/>
      <c r="C118" s="299"/>
      <c r="D118" s="299"/>
      <c r="E118" s="299"/>
      <c r="F118" s="299"/>
      <c r="G118" s="299"/>
      <c r="H118" s="299"/>
      <c r="I118" s="299"/>
      <c r="J118" s="299"/>
      <c r="K118" s="295"/>
    </row>
    <row r="119" s="1" customFormat="1" ht="18.75" customHeight="1">
      <c r="B119" s="300"/>
      <c r="C119" s="301"/>
      <c r="D119" s="301"/>
      <c r="E119" s="301"/>
      <c r="F119" s="302"/>
      <c r="G119" s="301"/>
      <c r="H119" s="301"/>
      <c r="I119" s="301"/>
      <c r="J119" s="301"/>
      <c r="K119" s="300"/>
    </row>
    <row r="120" s="1" customFormat="1" ht="18.75" customHeight="1">
      <c r="B120" s="273"/>
      <c r="C120" s="273"/>
      <c r="D120" s="273"/>
      <c r="E120" s="273"/>
      <c r="F120" s="273"/>
      <c r="G120" s="273"/>
      <c r="H120" s="273"/>
      <c r="I120" s="273"/>
      <c r="J120" s="273"/>
      <c r="K120" s="273"/>
    </row>
    <row r="121" s="1" customFormat="1" ht="7.5" customHeight="1">
      <c r="B121" s="303"/>
      <c r="C121" s="304"/>
      <c r="D121" s="304"/>
      <c r="E121" s="304"/>
      <c r="F121" s="304"/>
      <c r="G121" s="304"/>
      <c r="H121" s="304"/>
      <c r="I121" s="304"/>
      <c r="J121" s="304"/>
      <c r="K121" s="305"/>
    </row>
    <row r="122" s="1" customFormat="1" ht="45" customHeight="1">
      <c r="B122" s="306"/>
      <c r="C122" s="256" t="s">
        <v>1335</v>
      </c>
      <c r="D122" s="256"/>
      <c r="E122" s="256"/>
      <c r="F122" s="256"/>
      <c r="G122" s="256"/>
      <c r="H122" s="256"/>
      <c r="I122" s="256"/>
      <c r="J122" s="256"/>
      <c r="K122" s="307"/>
    </row>
    <row r="123" s="1" customFormat="1" ht="17.25" customHeight="1">
      <c r="B123" s="308"/>
      <c r="C123" s="280" t="s">
        <v>1281</v>
      </c>
      <c r="D123" s="280"/>
      <c r="E123" s="280"/>
      <c r="F123" s="280" t="s">
        <v>1282</v>
      </c>
      <c r="G123" s="281"/>
      <c r="H123" s="280" t="s">
        <v>56</v>
      </c>
      <c r="I123" s="280" t="s">
        <v>59</v>
      </c>
      <c r="J123" s="280" t="s">
        <v>1283</v>
      </c>
      <c r="K123" s="309"/>
    </row>
    <row r="124" s="1" customFormat="1" ht="17.25" customHeight="1">
      <c r="B124" s="308"/>
      <c r="C124" s="282" t="s">
        <v>1284</v>
      </c>
      <c r="D124" s="282"/>
      <c r="E124" s="282"/>
      <c r="F124" s="283" t="s">
        <v>1285</v>
      </c>
      <c r="G124" s="284"/>
      <c r="H124" s="282"/>
      <c r="I124" s="282"/>
      <c r="J124" s="282" t="s">
        <v>1286</v>
      </c>
      <c r="K124" s="309"/>
    </row>
    <row r="125" s="1" customFormat="1" ht="5.25" customHeight="1">
      <c r="B125" s="310"/>
      <c r="C125" s="285"/>
      <c r="D125" s="285"/>
      <c r="E125" s="285"/>
      <c r="F125" s="285"/>
      <c r="G125" s="311"/>
      <c r="H125" s="285"/>
      <c r="I125" s="285"/>
      <c r="J125" s="285"/>
      <c r="K125" s="312"/>
    </row>
    <row r="126" s="1" customFormat="1" ht="15" customHeight="1">
      <c r="B126" s="310"/>
      <c r="C126" s="265" t="s">
        <v>1290</v>
      </c>
      <c r="D126" s="287"/>
      <c r="E126" s="287"/>
      <c r="F126" s="288" t="s">
        <v>1287</v>
      </c>
      <c r="G126" s="265"/>
      <c r="H126" s="265" t="s">
        <v>1327</v>
      </c>
      <c r="I126" s="265" t="s">
        <v>1289</v>
      </c>
      <c r="J126" s="265">
        <v>120</v>
      </c>
      <c r="K126" s="313"/>
    </row>
    <row r="127" s="1" customFormat="1" ht="15" customHeight="1">
      <c r="B127" s="310"/>
      <c r="C127" s="265" t="s">
        <v>1336</v>
      </c>
      <c r="D127" s="265"/>
      <c r="E127" s="265"/>
      <c r="F127" s="288" t="s">
        <v>1287</v>
      </c>
      <c r="G127" s="265"/>
      <c r="H127" s="265" t="s">
        <v>1337</v>
      </c>
      <c r="I127" s="265" t="s">
        <v>1289</v>
      </c>
      <c r="J127" s="265" t="s">
        <v>1338</v>
      </c>
      <c r="K127" s="313"/>
    </row>
    <row r="128" s="1" customFormat="1" ht="15" customHeight="1">
      <c r="B128" s="310"/>
      <c r="C128" s="265" t="s">
        <v>1235</v>
      </c>
      <c r="D128" s="265"/>
      <c r="E128" s="265"/>
      <c r="F128" s="288" t="s">
        <v>1287</v>
      </c>
      <c r="G128" s="265"/>
      <c r="H128" s="265" t="s">
        <v>1339</v>
      </c>
      <c r="I128" s="265" t="s">
        <v>1289</v>
      </c>
      <c r="J128" s="265" t="s">
        <v>1338</v>
      </c>
      <c r="K128" s="313"/>
    </row>
    <row r="129" s="1" customFormat="1" ht="15" customHeight="1">
      <c r="B129" s="310"/>
      <c r="C129" s="265" t="s">
        <v>1298</v>
      </c>
      <c r="D129" s="265"/>
      <c r="E129" s="265"/>
      <c r="F129" s="288" t="s">
        <v>1293</v>
      </c>
      <c r="G129" s="265"/>
      <c r="H129" s="265" t="s">
        <v>1299</v>
      </c>
      <c r="I129" s="265" t="s">
        <v>1289</v>
      </c>
      <c r="J129" s="265">
        <v>15</v>
      </c>
      <c r="K129" s="313"/>
    </row>
    <row r="130" s="1" customFormat="1" ht="15" customHeight="1">
      <c r="B130" s="310"/>
      <c r="C130" s="291" t="s">
        <v>1300</v>
      </c>
      <c r="D130" s="291"/>
      <c r="E130" s="291"/>
      <c r="F130" s="292" t="s">
        <v>1293</v>
      </c>
      <c r="G130" s="291"/>
      <c r="H130" s="291" t="s">
        <v>1301</v>
      </c>
      <c r="I130" s="291" t="s">
        <v>1289</v>
      </c>
      <c r="J130" s="291">
        <v>15</v>
      </c>
      <c r="K130" s="313"/>
    </row>
    <row r="131" s="1" customFormat="1" ht="15" customHeight="1">
      <c r="B131" s="310"/>
      <c r="C131" s="291" t="s">
        <v>1302</v>
      </c>
      <c r="D131" s="291"/>
      <c r="E131" s="291"/>
      <c r="F131" s="292" t="s">
        <v>1293</v>
      </c>
      <c r="G131" s="291"/>
      <c r="H131" s="291" t="s">
        <v>1303</v>
      </c>
      <c r="I131" s="291" t="s">
        <v>1289</v>
      </c>
      <c r="J131" s="291">
        <v>20</v>
      </c>
      <c r="K131" s="313"/>
    </row>
    <row r="132" s="1" customFormat="1" ht="15" customHeight="1">
      <c r="B132" s="310"/>
      <c r="C132" s="291" t="s">
        <v>1304</v>
      </c>
      <c r="D132" s="291"/>
      <c r="E132" s="291"/>
      <c r="F132" s="292" t="s">
        <v>1293</v>
      </c>
      <c r="G132" s="291"/>
      <c r="H132" s="291" t="s">
        <v>1305</v>
      </c>
      <c r="I132" s="291" t="s">
        <v>1289</v>
      </c>
      <c r="J132" s="291">
        <v>20</v>
      </c>
      <c r="K132" s="313"/>
    </row>
    <row r="133" s="1" customFormat="1" ht="15" customHeight="1">
      <c r="B133" s="310"/>
      <c r="C133" s="265" t="s">
        <v>1292</v>
      </c>
      <c r="D133" s="265"/>
      <c r="E133" s="265"/>
      <c r="F133" s="288" t="s">
        <v>1293</v>
      </c>
      <c r="G133" s="265"/>
      <c r="H133" s="265" t="s">
        <v>1327</v>
      </c>
      <c r="I133" s="265" t="s">
        <v>1289</v>
      </c>
      <c r="J133" s="265">
        <v>50</v>
      </c>
      <c r="K133" s="313"/>
    </row>
    <row r="134" s="1" customFormat="1" ht="15" customHeight="1">
      <c r="B134" s="310"/>
      <c r="C134" s="265" t="s">
        <v>1306</v>
      </c>
      <c r="D134" s="265"/>
      <c r="E134" s="265"/>
      <c r="F134" s="288" t="s">
        <v>1293</v>
      </c>
      <c r="G134" s="265"/>
      <c r="H134" s="265" t="s">
        <v>1327</v>
      </c>
      <c r="I134" s="265" t="s">
        <v>1289</v>
      </c>
      <c r="J134" s="265">
        <v>50</v>
      </c>
      <c r="K134" s="313"/>
    </row>
    <row r="135" s="1" customFormat="1" ht="15" customHeight="1">
      <c r="B135" s="310"/>
      <c r="C135" s="265" t="s">
        <v>1312</v>
      </c>
      <c r="D135" s="265"/>
      <c r="E135" s="265"/>
      <c r="F135" s="288" t="s">
        <v>1293</v>
      </c>
      <c r="G135" s="265"/>
      <c r="H135" s="265" t="s">
        <v>1327</v>
      </c>
      <c r="I135" s="265" t="s">
        <v>1289</v>
      </c>
      <c r="J135" s="265">
        <v>50</v>
      </c>
      <c r="K135" s="313"/>
    </row>
    <row r="136" s="1" customFormat="1" ht="15" customHeight="1">
      <c r="B136" s="310"/>
      <c r="C136" s="265" t="s">
        <v>1314</v>
      </c>
      <c r="D136" s="265"/>
      <c r="E136" s="265"/>
      <c r="F136" s="288" t="s">
        <v>1293</v>
      </c>
      <c r="G136" s="265"/>
      <c r="H136" s="265" t="s">
        <v>1327</v>
      </c>
      <c r="I136" s="265" t="s">
        <v>1289</v>
      </c>
      <c r="J136" s="265">
        <v>50</v>
      </c>
      <c r="K136" s="313"/>
    </row>
    <row r="137" s="1" customFormat="1" ht="15" customHeight="1">
      <c r="B137" s="310"/>
      <c r="C137" s="265" t="s">
        <v>1315</v>
      </c>
      <c r="D137" s="265"/>
      <c r="E137" s="265"/>
      <c r="F137" s="288" t="s">
        <v>1293</v>
      </c>
      <c r="G137" s="265"/>
      <c r="H137" s="265" t="s">
        <v>1340</v>
      </c>
      <c r="I137" s="265" t="s">
        <v>1289</v>
      </c>
      <c r="J137" s="265">
        <v>255</v>
      </c>
      <c r="K137" s="313"/>
    </row>
    <row r="138" s="1" customFormat="1" ht="15" customHeight="1">
      <c r="B138" s="310"/>
      <c r="C138" s="265" t="s">
        <v>1317</v>
      </c>
      <c r="D138" s="265"/>
      <c r="E138" s="265"/>
      <c r="F138" s="288" t="s">
        <v>1287</v>
      </c>
      <c r="G138" s="265"/>
      <c r="H138" s="265" t="s">
        <v>1341</v>
      </c>
      <c r="I138" s="265" t="s">
        <v>1319</v>
      </c>
      <c r="J138" s="265"/>
      <c r="K138" s="313"/>
    </row>
    <row r="139" s="1" customFormat="1" ht="15" customHeight="1">
      <c r="B139" s="310"/>
      <c r="C139" s="265" t="s">
        <v>1320</v>
      </c>
      <c r="D139" s="265"/>
      <c r="E139" s="265"/>
      <c r="F139" s="288" t="s">
        <v>1287</v>
      </c>
      <c r="G139" s="265"/>
      <c r="H139" s="265" t="s">
        <v>1342</v>
      </c>
      <c r="I139" s="265" t="s">
        <v>1322</v>
      </c>
      <c r="J139" s="265"/>
      <c r="K139" s="313"/>
    </row>
    <row r="140" s="1" customFormat="1" ht="15" customHeight="1">
      <c r="B140" s="310"/>
      <c r="C140" s="265" t="s">
        <v>1323</v>
      </c>
      <c r="D140" s="265"/>
      <c r="E140" s="265"/>
      <c r="F140" s="288" t="s">
        <v>1287</v>
      </c>
      <c r="G140" s="265"/>
      <c r="H140" s="265" t="s">
        <v>1323</v>
      </c>
      <c r="I140" s="265" t="s">
        <v>1322</v>
      </c>
      <c r="J140" s="265"/>
      <c r="K140" s="313"/>
    </row>
    <row r="141" s="1" customFormat="1" ht="15" customHeight="1">
      <c r="B141" s="310"/>
      <c r="C141" s="265" t="s">
        <v>40</v>
      </c>
      <c r="D141" s="265"/>
      <c r="E141" s="265"/>
      <c r="F141" s="288" t="s">
        <v>1287</v>
      </c>
      <c r="G141" s="265"/>
      <c r="H141" s="265" t="s">
        <v>1343</v>
      </c>
      <c r="I141" s="265" t="s">
        <v>1322</v>
      </c>
      <c r="J141" s="265"/>
      <c r="K141" s="313"/>
    </row>
    <row r="142" s="1" customFormat="1" ht="15" customHeight="1">
      <c r="B142" s="310"/>
      <c r="C142" s="265" t="s">
        <v>1344</v>
      </c>
      <c r="D142" s="265"/>
      <c r="E142" s="265"/>
      <c r="F142" s="288" t="s">
        <v>1287</v>
      </c>
      <c r="G142" s="265"/>
      <c r="H142" s="265" t="s">
        <v>1345</v>
      </c>
      <c r="I142" s="265" t="s">
        <v>1322</v>
      </c>
      <c r="J142" s="265"/>
      <c r="K142" s="313"/>
    </row>
    <row r="143" s="1" customFormat="1" ht="15" customHeight="1">
      <c r="B143" s="314"/>
      <c r="C143" s="315"/>
      <c r="D143" s="315"/>
      <c r="E143" s="315"/>
      <c r="F143" s="315"/>
      <c r="G143" s="315"/>
      <c r="H143" s="315"/>
      <c r="I143" s="315"/>
      <c r="J143" s="315"/>
      <c r="K143" s="316"/>
    </row>
    <row r="144" s="1" customFormat="1" ht="18.75" customHeight="1">
      <c r="B144" s="301"/>
      <c r="C144" s="301"/>
      <c r="D144" s="301"/>
      <c r="E144" s="301"/>
      <c r="F144" s="302"/>
      <c r="G144" s="301"/>
      <c r="H144" s="301"/>
      <c r="I144" s="301"/>
      <c r="J144" s="301"/>
      <c r="K144" s="301"/>
    </row>
    <row r="145" s="1" customFormat="1" ht="18.75" customHeight="1">
      <c r="B145" s="273"/>
      <c r="C145" s="273"/>
      <c r="D145" s="273"/>
      <c r="E145" s="273"/>
      <c r="F145" s="273"/>
      <c r="G145" s="273"/>
      <c r="H145" s="273"/>
      <c r="I145" s="273"/>
      <c r="J145" s="273"/>
      <c r="K145" s="273"/>
    </row>
    <row r="146" s="1" customFormat="1" ht="7.5" customHeight="1">
      <c r="B146" s="274"/>
      <c r="C146" s="275"/>
      <c r="D146" s="275"/>
      <c r="E146" s="275"/>
      <c r="F146" s="275"/>
      <c r="G146" s="275"/>
      <c r="H146" s="275"/>
      <c r="I146" s="275"/>
      <c r="J146" s="275"/>
      <c r="K146" s="276"/>
    </row>
    <row r="147" s="1" customFormat="1" ht="45" customHeight="1">
      <c r="B147" s="277"/>
      <c r="C147" s="278" t="s">
        <v>1346</v>
      </c>
      <c r="D147" s="278"/>
      <c r="E147" s="278"/>
      <c r="F147" s="278"/>
      <c r="G147" s="278"/>
      <c r="H147" s="278"/>
      <c r="I147" s="278"/>
      <c r="J147" s="278"/>
      <c r="K147" s="279"/>
    </row>
    <row r="148" s="1" customFormat="1" ht="17.25" customHeight="1">
      <c r="B148" s="277"/>
      <c r="C148" s="280" t="s">
        <v>1281</v>
      </c>
      <c r="D148" s="280"/>
      <c r="E148" s="280"/>
      <c r="F148" s="280" t="s">
        <v>1282</v>
      </c>
      <c r="G148" s="281"/>
      <c r="H148" s="280" t="s">
        <v>56</v>
      </c>
      <c r="I148" s="280" t="s">
        <v>59</v>
      </c>
      <c r="J148" s="280" t="s">
        <v>1283</v>
      </c>
      <c r="K148" s="279"/>
    </row>
    <row r="149" s="1" customFormat="1" ht="17.25" customHeight="1">
      <c r="B149" s="277"/>
      <c r="C149" s="282" t="s">
        <v>1284</v>
      </c>
      <c r="D149" s="282"/>
      <c r="E149" s="282"/>
      <c r="F149" s="283" t="s">
        <v>1285</v>
      </c>
      <c r="G149" s="284"/>
      <c r="H149" s="282"/>
      <c r="I149" s="282"/>
      <c r="J149" s="282" t="s">
        <v>1286</v>
      </c>
      <c r="K149" s="279"/>
    </row>
    <row r="150" s="1" customFormat="1" ht="5.25" customHeight="1">
      <c r="B150" s="290"/>
      <c r="C150" s="285"/>
      <c r="D150" s="285"/>
      <c r="E150" s="285"/>
      <c r="F150" s="285"/>
      <c r="G150" s="286"/>
      <c r="H150" s="285"/>
      <c r="I150" s="285"/>
      <c r="J150" s="285"/>
      <c r="K150" s="313"/>
    </row>
    <row r="151" s="1" customFormat="1" ht="15" customHeight="1">
      <c r="B151" s="290"/>
      <c r="C151" s="317" t="s">
        <v>1290</v>
      </c>
      <c r="D151" s="265"/>
      <c r="E151" s="265"/>
      <c r="F151" s="318" t="s">
        <v>1287</v>
      </c>
      <c r="G151" s="265"/>
      <c r="H151" s="317" t="s">
        <v>1327</v>
      </c>
      <c r="I151" s="317" t="s">
        <v>1289</v>
      </c>
      <c r="J151" s="317">
        <v>120</v>
      </c>
      <c r="K151" s="313"/>
    </row>
    <row r="152" s="1" customFormat="1" ht="15" customHeight="1">
      <c r="B152" s="290"/>
      <c r="C152" s="317" t="s">
        <v>1336</v>
      </c>
      <c r="D152" s="265"/>
      <c r="E152" s="265"/>
      <c r="F152" s="318" t="s">
        <v>1287</v>
      </c>
      <c r="G152" s="265"/>
      <c r="H152" s="317" t="s">
        <v>1347</v>
      </c>
      <c r="I152" s="317" t="s">
        <v>1289</v>
      </c>
      <c r="J152" s="317" t="s">
        <v>1338</v>
      </c>
      <c r="K152" s="313"/>
    </row>
    <row r="153" s="1" customFormat="1" ht="15" customHeight="1">
      <c r="B153" s="290"/>
      <c r="C153" s="317" t="s">
        <v>1235</v>
      </c>
      <c r="D153" s="265"/>
      <c r="E153" s="265"/>
      <c r="F153" s="318" t="s">
        <v>1287</v>
      </c>
      <c r="G153" s="265"/>
      <c r="H153" s="317" t="s">
        <v>1348</v>
      </c>
      <c r="I153" s="317" t="s">
        <v>1289</v>
      </c>
      <c r="J153" s="317" t="s">
        <v>1338</v>
      </c>
      <c r="K153" s="313"/>
    </row>
    <row r="154" s="1" customFormat="1" ht="15" customHeight="1">
      <c r="B154" s="290"/>
      <c r="C154" s="317" t="s">
        <v>1292</v>
      </c>
      <c r="D154" s="265"/>
      <c r="E154" s="265"/>
      <c r="F154" s="318" t="s">
        <v>1293</v>
      </c>
      <c r="G154" s="265"/>
      <c r="H154" s="317" t="s">
        <v>1327</v>
      </c>
      <c r="I154" s="317" t="s">
        <v>1289</v>
      </c>
      <c r="J154" s="317">
        <v>50</v>
      </c>
      <c r="K154" s="313"/>
    </row>
    <row r="155" s="1" customFormat="1" ht="15" customHeight="1">
      <c r="B155" s="290"/>
      <c r="C155" s="317" t="s">
        <v>1295</v>
      </c>
      <c r="D155" s="265"/>
      <c r="E155" s="265"/>
      <c r="F155" s="318" t="s">
        <v>1287</v>
      </c>
      <c r="G155" s="265"/>
      <c r="H155" s="317" t="s">
        <v>1327</v>
      </c>
      <c r="I155" s="317" t="s">
        <v>1297</v>
      </c>
      <c r="J155" s="317"/>
      <c r="K155" s="313"/>
    </row>
    <row r="156" s="1" customFormat="1" ht="15" customHeight="1">
      <c r="B156" s="290"/>
      <c r="C156" s="317" t="s">
        <v>1306</v>
      </c>
      <c r="D156" s="265"/>
      <c r="E156" s="265"/>
      <c r="F156" s="318" t="s">
        <v>1293</v>
      </c>
      <c r="G156" s="265"/>
      <c r="H156" s="317" t="s">
        <v>1327</v>
      </c>
      <c r="I156" s="317" t="s">
        <v>1289</v>
      </c>
      <c r="J156" s="317">
        <v>50</v>
      </c>
      <c r="K156" s="313"/>
    </row>
    <row r="157" s="1" customFormat="1" ht="15" customHeight="1">
      <c r="B157" s="290"/>
      <c r="C157" s="317" t="s">
        <v>1314</v>
      </c>
      <c r="D157" s="265"/>
      <c r="E157" s="265"/>
      <c r="F157" s="318" t="s">
        <v>1293</v>
      </c>
      <c r="G157" s="265"/>
      <c r="H157" s="317" t="s">
        <v>1327</v>
      </c>
      <c r="I157" s="317" t="s">
        <v>1289</v>
      </c>
      <c r="J157" s="317">
        <v>50</v>
      </c>
      <c r="K157" s="313"/>
    </row>
    <row r="158" s="1" customFormat="1" ht="15" customHeight="1">
      <c r="B158" s="290"/>
      <c r="C158" s="317" t="s">
        <v>1312</v>
      </c>
      <c r="D158" s="265"/>
      <c r="E158" s="265"/>
      <c r="F158" s="318" t="s">
        <v>1293</v>
      </c>
      <c r="G158" s="265"/>
      <c r="H158" s="317" t="s">
        <v>1327</v>
      </c>
      <c r="I158" s="317" t="s">
        <v>1289</v>
      </c>
      <c r="J158" s="317">
        <v>50</v>
      </c>
      <c r="K158" s="313"/>
    </row>
    <row r="159" s="1" customFormat="1" ht="15" customHeight="1">
      <c r="B159" s="290"/>
      <c r="C159" s="317" t="s">
        <v>102</v>
      </c>
      <c r="D159" s="265"/>
      <c r="E159" s="265"/>
      <c r="F159" s="318" t="s">
        <v>1287</v>
      </c>
      <c r="G159" s="265"/>
      <c r="H159" s="317" t="s">
        <v>1349</v>
      </c>
      <c r="I159" s="317" t="s">
        <v>1289</v>
      </c>
      <c r="J159" s="317" t="s">
        <v>1350</v>
      </c>
      <c r="K159" s="313"/>
    </row>
    <row r="160" s="1" customFormat="1" ht="15" customHeight="1">
      <c r="B160" s="290"/>
      <c r="C160" s="317" t="s">
        <v>1351</v>
      </c>
      <c r="D160" s="265"/>
      <c r="E160" s="265"/>
      <c r="F160" s="318" t="s">
        <v>1287</v>
      </c>
      <c r="G160" s="265"/>
      <c r="H160" s="317" t="s">
        <v>1352</v>
      </c>
      <c r="I160" s="317" t="s">
        <v>1322</v>
      </c>
      <c r="J160" s="317"/>
      <c r="K160" s="313"/>
    </row>
    <row r="161" s="1" customFormat="1" ht="15" customHeight="1">
      <c r="B161" s="319"/>
      <c r="C161" s="299"/>
      <c r="D161" s="299"/>
      <c r="E161" s="299"/>
      <c r="F161" s="299"/>
      <c r="G161" s="299"/>
      <c r="H161" s="299"/>
      <c r="I161" s="299"/>
      <c r="J161" s="299"/>
      <c r="K161" s="320"/>
    </row>
    <row r="162" s="1" customFormat="1" ht="18.75" customHeight="1">
      <c r="B162" s="301"/>
      <c r="C162" s="311"/>
      <c r="D162" s="311"/>
      <c r="E162" s="311"/>
      <c r="F162" s="321"/>
      <c r="G162" s="311"/>
      <c r="H162" s="311"/>
      <c r="I162" s="311"/>
      <c r="J162" s="311"/>
      <c r="K162" s="301"/>
    </row>
    <row r="163" s="1" customFormat="1" ht="18.75" customHeight="1">
      <c r="B163" s="273"/>
      <c r="C163" s="273"/>
      <c r="D163" s="273"/>
      <c r="E163" s="273"/>
      <c r="F163" s="273"/>
      <c r="G163" s="273"/>
      <c r="H163" s="273"/>
      <c r="I163" s="273"/>
      <c r="J163" s="273"/>
      <c r="K163" s="273"/>
    </row>
    <row r="164" s="1" customFormat="1" ht="7.5" customHeight="1">
      <c r="B164" s="252"/>
      <c r="C164" s="253"/>
      <c r="D164" s="253"/>
      <c r="E164" s="253"/>
      <c r="F164" s="253"/>
      <c r="G164" s="253"/>
      <c r="H164" s="253"/>
      <c r="I164" s="253"/>
      <c r="J164" s="253"/>
      <c r="K164" s="254"/>
    </row>
    <row r="165" s="1" customFormat="1" ht="45" customHeight="1">
      <c r="B165" s="255"/>
      <c r="C165" s="256" t="s">
        <v>1353</v>
      </c>
      <c r="D165" s="256"/>
      <c r="E165" s="256"/>
      <c r="F165" s="256"/>
      <c r="G165" s="256"/>
      <c r="H165" s="256"/>
      <c r="I165" s="256"/>
      <c r="J165" s="256"/>
      <c r="K165" s="257"/>
    </row>
    <row r="166" s="1" customFormat="1" ht="17.25" customHeight="1">
      <c r="B166" s="255"/>
      <c r="C166" s="280" t="s">
        <v>1281</v>
      </c>
      <c r="D166" s="280"/>
      <c r="E166" s="280"/>
      <c r="F166" s="280" t="s">
        <v>1282</v>
      </c>
      <c r="G166" s="322"/>
      <c r="H166" s="323" t="s">
        <v>56</v>
      </c>
      <c r="I166" s="323" t="s">
        <v>59</v>
      </c>
      <c r="J166" s="280" t="s">
        <v>1283</v>
      </c>
      <c r="K166" s="257"/>
    </row>
    <row r="167" s="1" customFormat="1" ht="17.25" customHeight="1">
      <c r="B167" s="258"/>
      <c r="C167" s="282" t="s">
        <v>1284</v>
      </c>
      <c r="D167" s="282"/>
      <c r="E167" s="282"/>
      <c r="F167" s="283" t="s">
        <v>1285</v>
      </c>
      <c r="G167" s="324"/>
      <c r="H167" s="325"/>
      <c r="I167" s="325"/>
      <c r="J167" s="282" t="s">
        <v>1286</v>
      </c>
      <c r="K167" s="260"/>
    </row>
    <row r="168" s="1" customFormat="1" ht="5.25" customHeight="1">
      <c r="B168" s="290"/>
      <c r="C168" s="285"/>
      <c r="D168" s="285"/>
      <c r="E168" s="285"/>
      <c r="F168" s="285"/>
      <c r="G168" s="286"/>
      <c r="H168" s="285"/>
      <c r="I168" s="285"/>
      <c r="J168" s="285"/>
      <c r="K168" s="313"/>
    </row>
    <row r="169" s="1" customFormat="1" ht="15" customHeight="1">
      <c r="B169" s="290"/>
      <c r="C169" s="265" t="s">
        <v>1290</v>
      </c>
      <c r="D169" s="265"/>
      <c r="E169" s="265"/>
      <c r="F169" s="288" t="s">
        <v>1287</v>
      </c>
      <c r="G169" s="265"/>
      <c r="H169" s="265" t="s">
        <v>1327</v>
      </c>
      <c r="I169" s="265" t="s">
        <v>1289</v>
      </c>
      <c r="J169" s="265">
        <v>120</v>
      </c>
      <c r="K169" s="313"/>
    </row>
    <row r="170" s="1" customFormat="1" ht="15" customHeight="1">
      <c r="B170" s="290"/>
      <c r="C170" s="265" t="s">
        <v>1336</v>
      </c>
      <c r="D170" s="265"/>
      <c r="E170" s="265"/>
      <c r="F170" s="288" t="s">
        <v>1287</v>
      </c>
      <c r="G170" s="265"/>
      <c r="H170" s="265" t="s">
        <v>1337</v>
      </c>
      <c r="I170" s="265" t="s">
        <v>1289</v>
      </c>
      <c r="J170" s="265" t="s">
        <v>1338</v>
      </c>
      <c r="K170" s="313"/>
    </row>
    <row r="171" s="1" customFormat="1" ht="15" customHeight="1">
      <c r="B171" s="290"/>
      <c r="C171" s="265" t="s">
        <v>1235</v>
      </c>
      <c r="D171" s="265"/>
      <c r="E171" s="265"/>
      <c r="F171" s="288" t="s">
        <v>1287</v>
      </c>
      <c r="G171" s="265"/>
      <c r="H171" s="265" t="s">
        <v>1354</v>
      </c>
      <c r="I171" s="265" t="s">
        <v>1289</v>
      </c>
      <c r="J171" s="265" t="s">
        <v>1338</v>
      </c>
      <c r="K171" s="313"/>
    </row>
    <row r="172" s="1" customFormat="1" ht="15" customHeight="1">
      <c r="B172" s="290"/>
      <c r="C172" s="265" t="s">
        <v>1292</v>
      </c>
      <c r="D172" s="265"/>
      <c r="E172" s="265"/>
      <c r="F172" s="288" t="s">
        <v>1293</v>
      </c>
      <c r="G172" s="265"/>
      <c r="H172" s="265" t="s">
        <v>1354</v>
      </c>
      <c r="I172" s="265" t="s">
        <v>1289</v>
      </c>
      <c r="J172" s="265">
        <v>50</v>
      </c>
      <c r="K172" s="313"/>
    </row>
    <row r="173" s="1" customFormat="1" ht="15" customHeight="1">
      <c r="B173" s="290"/>
      <c r="C173" s="265" t="s">
        <v>1295</v>
      </c>
      <c r="D173" s="265"/>
      <c r="E173" s="265"/>
      <c r="F173" s="288" t="s">
        <v>1287</v>
      </c>
      <c r="G173" s="265"/>
      <c r="H173" s="265" t="s">
        <v>1354</v>
      </c>
      <c r="I173" s="265" t="s">
        <v>1297</v>
      </c>
      <c r="J173" s="265"/>
      <c r="K173" s="313"/>
    </row>
    <row r="174" s="1" customFormat="1" ht="15" customHeight="1">
      <c r="B174" s="290"/>
      <c r="C174" s="265" t="s">
        <v>1306</v>
      </c>
      <c r="D174" s="265"/>
      <c r="E174" s="265"/>
      <c r="F174" s="288" t="s">
        <v>1293</v>
      </c>
      <c r="G174" s="265"/>
      <c r="H174" s="265" t="s">
        <v>1354</v>
      </c>
      <c r="I174" s="265" t="s">
        <v>1289</v>
      </c>
      <c r="J174" s="265">
        <v>50</v>
      </c>
      <c r="K174" s="313"/>
    </row>
    <row r="175" s="1" customFormat="1" ht="15" customHeight="1">
      <c r="B175" s="290"/>
      <c r="C175" s="265" t="s">
        <v>1314</v>
      </c>
      <c r="D175" s="265"/>
      <c r="E175" s="265"/>
      <c r="F175" s="288" t="s">
        <v>1293</v>
      </c>
      <c r="G175" s="265"/>
      <c r="H175" s="265" t="s">
        <v>1354</v>
      </c>
      <c r="I175" s="265" t="s">
        <v>1289</v>
      </c>
      <c r="J175" s="265">
        <v>50</v>
      </c>
      <c r="K175" s="313"/>
    </row>
    <row r="176" s="1" customFormat="1" ht="15" customHeight="1">
      <c r="B176" s="290"/>
      <c r="C176" s="265" t="s">
        <v>1312</v>
      </c>
      <c r="D176" s="265"/>
      <c r="E176" s="265"/>
      <c r="F176" s="288" t="s">
        <v>1293</v>
      </c>
      <c r="G176" s="265"/>
      <c r="H176" s="265" t="s">
        <v>1354</v>
      </c>
      <c r="I176" s="265" t="s">
        <v>1289</v>
      </c>
      <c r="J176" s="265">
        <v>50</v>
      </c>
      <c r="K176" s="313"/>
    </row>
    <row r="177" s="1" customFormat="1" ht="15" customHeight="1">
      <c r="B177" s="290"/>
      <c r="C177" s="265" t="s">
        <v>125</v>
      </c>
      <c r="D177" s="265"/>
      <c r="E177" s="265"/>
      <c r="F177" s="288" t="s">
        <v>1287</v>
      </c>
      <c r="G177" s="265"/>
      <c r="H177" s="265" t="s">
        <v>1355</v>
      </c>
      <c r="I177" s="265" t="s">
        <v>1356</v>
      </c>
      <c r="J177" s="265"/>
      <c r="K177" s="313"/>
    </row>
    <row r="178" s="1" customFormat="1" ht="15" customHeight="1">
      <c r="B178" s="290"/>
      <c r="C178" s="265" t="s">
        <v>59</v>
      </c>
      <c r="D178" s="265"/>
      <c r="E178" s="265"/>
      <c r="F178" s="288" t="s">
        <v>1287</v>
      </c>
      <c r="G178" s="265"/>
      <c r="H178" s="265" t="s">
        <v>1357</v>
      </c>
      <c r="I178" s="265" t="s">
        <v>1358</v>
      </c>
      <c r="J178" s="265">
        <v>1</v>
      </c>
      <c r="K178" s="313"/>
    </row>
    <row r="179" s="1" customFormat="1" ht="15" customHeight="1">
      <c r="B179" s="290"/>
      <c r="C179" s="265" t="s">
        <v>55</v>
      </c>
      <c r="D179" s="265"/>
      <c r="E179" s="265"/>
      <c r="F179" s="288" t="s">
        <v>1287</v>
      </c>
      <c r="G179" s="265"/>
      <c r="H179" s="265" t="s">
        <v>1359</v>
      </c>
      <c r="I179" s="265" t="s">
        <v>1289</v>
      </c>
      <c r="J179" s="265">
        <v>20</v>
      </c>
      <c r="K179" s="313"/>
    </row>
    <row r="180" s="1" customFormat="1" ht="15" customHeight="1">
      <c r="B180" s="290"/>
      <c r="C180" s="265" t="s">
        <v>56</v>
      </c>
      <c r="D180" s="265"/>
      <c r="E180" s="265"/>
      <c r="F180" s="288" t="s">
        <v>1287</v>
      </c>
      <c r="G180" s="265"/>
      <c r="H180" s="265" t="s">
        <v>1360</v>
      </c>
      <c r="I180" s="265" t="s">
        <v>1289</v>
      </c>
      <c r="J180" s="265">
        <v>255</v>
      </c>
      <c r="K180" s="313"/>
    </row>
    <row r="181" s="1" customFormat="1" ht="15" customHeight="1">
      <c r="B181" s="290"/>
      <c r="C181" s="265" t="s">
        <v>126</v>
      </c>
      <c r="D181" s="265"/>
      <c r="E181" s="265"/>
      <c r="F181" s="288" t="s">
        <v>1287</v>
      </c>
      <c r="G181" s="265"/>
      <c r="H181" s="265" t="s">
        <v>1251</v>
      </c>
      <c r="I181" s="265" t="s">
        <v>1289</v>
      </c>
      <c r="J181" s="265">
        <v>10</v>
      </c>
      <c r="K181" s="313"/>
    </row>
    <row r="182" s="1" customFormat="1" ht="15" customHeight="1">
      <c r="B182" s="290"/>
      <c r="C182" s="265" t="s">
        <v>127</v>
      </c>
      <c r="D182" s="265"/>
      <c r="E182" s="265"/>
      <c r="F182" s="288" t="s">
        <v>1287</v>
      </c>
      <c r="G182" s="265"/>
      <c r="H182" s="265" t="s">
        <v>1361</v>
      </c>
      <c r="I182" s="265" t="s">
        <v>1322</v>
      </c>
      <c r="J182" s="265"/>
      <c r="K182" s="313"/>
    </row>
    <row r="183" s="1" customFormat="1" ht="15" customHeight="1">
      <c r="B183" s="290"/>
      <c r="C183" s="265" t="s">
        <v>1362</v>
      </c>
      <c r="D183" s="265"/>
      <c r="E183" s="265"/>
      <c r="F183" s="288" t="s">
        <v>1287</v>
      </c>
      <c r="G183" s="265"/>
      <c r="H183" s="265" t="s">
        <v>1363</v>
      </c>
      <c r="I183" s="265" t="s">
        <v>1322</v>
      </c>
      <c r="J183" s="265"/>
      <c r="K183" s="313"/>
    </row>
    <row r="184" s="1" customFormat="1" ht="15" customHeight="1">
      <c r="B184" s="290"/>
      <c r="C184" s="265" t="s">
        <v>1351</v>
      </c>
      <c r="D184" s="265"/>
      <c r="E184" s="265"/>
      <c r="F184" s="288" t="s">
        <v>1287</v>
      </c>
      <c r="G184" s="265"/>
      <c r="H184" s="265" t="s">
        <v>1364</v>
      </c>
      <c r="I184" s="265" t="s">
        <v>1322</v>
      </c>
      <c r="J184" s="265"/>
      <c r="K184" s="313"/>
    </row>
    <row r="185" s="1" customFormat="1" ht="15" customHeight="1">
      <c r="B185" s="290"/>
      <c r="C185" s="265" t="s">
        <v>129</v>
      </c>
      <c r="D185" s="265"/>
      <c r="E185" s="265"/>
      <c r="F185" s="288" t="s">
        <v>1293</v>
      </c>
      <c r="G185" s="265"/>
      <c r="H185" s="265" t="s">
        <v>1365</v>
      </c>
      <c r="I185" s="265" t="s">
        <v>1289</v>
      </c>
      <c r="J185" s="265">
        <v>50</v>
      </c>
      <c r="K185" s="313"/>
    </row>
    <row r="186" s="1" customFormat="1" ht="15" customHeight="1">
      <c r="B186" s="290"/>
      <c r="C186" s="265" t="s">
        <v>1366</v>
      </c>
      <c r="D186" s="265"/>
      <c r="E186" s="265"/>
      <c r="F186" s="288" t="s">
        <v>1293</v>
      </c>
      <c r="G186" s="265"/>
      <c r="H186" s="265" t="s">
        <v>1367</v>
      </c>
      <c r="I186" s="265" t="s">
        <v>1368</v>
      </c>
      <c r="J186" s="265"/>
      <c r="K186" s="313"/>
    </row>
    <row r="187" s="1" customFormat="1" ht="15" customHeight="1">
      <c r="B187" s="290"/>
      <c r="C187" s="265" t="s">
        <v>1369</v>
      </c>
      <c r="D187" s="265"/>
      <c r="E187" s="265"/>
      <c r="F187" s="288" t="s">
        <v>1293</v>
      </c>
      <c r="G187" s="265"/>
      <c r="H187" s="265" t="s">
        <v>1370</v>
      </c>
      <c r="I187" s="265" t="s">
        <v>1368</v>
      </c>
      <c r="J187" s="265"/>
      <c r="K187" s="313"/>
    </row>
    <row r="188" s="1" customFormat="1" ht="15" customHeight="1">
      <c r="B188" s="290"/>
      <c r="C188" s="265" t="s">
        <v>1371</v>
      </c>
      <c r="D188" s="265"/>
      <c r="E188" s="265"/>
      <c r="F188" s="288" t="s">
        <v>1293</v>
      </c>
      <c r="G188" s="265"/>
      <c r="H188" s="265" t="s">
        <v>1372</v>
      </c>
      <c r="I188" s="265" t="s">
        <v>1368</v>
      </c>
      <c r="J188" s="265"/>
      <c r="K188" s="313"/>
    </row>
    <row r="189" s="1" customFormat="1" ht="15" customHeight="1">
      <c r="B189" s="290"/>
      <c r="C189" s="326" t="s">
        <v>1373</v>
      </c>
      <c r="D189" s="265"/>
      <c r="E189" s="265"/>
      <c r="F189" s="288" t="s">
        <v>1293</v>
      </c>
      <c r="G189" s="265"/>
      <c r="H189" s="265" t="s">
        <v>1374</v>
      </c>
      <c r="I189" s="265" t="s">
        <v>1375</v>
      </c>
      <c r="J189" s="327" t="s">
        <v>1376</v>
      </c>
      <c r="K189" s="313"/>
    </row>
    <row r="190" s="15" customFormat="1" ht="15" customHeight="1">
      <c r="B190" s="328"/>
      <c r="C190" s="329" t="s">
        <v>1377</v>
      </c>
      <c r="D190" s="330"/>
      <c r="E190" s="330"/>
      <c r="F190" s="331" t="s">
        <v>1293</v>
      </c>
      <c r="G190" s="330"/>
      <c r="H190" s="330" t="s">
        <v>1378</v>
      </c>
      <c r="I190" s="330" t="s">
        <v>1375</v>
      </c>
      <c r="J190" s="332" t="s">
        <v>1376</v>
      </c>
      <c r="K190" s="333"/>
    </row>
    <row r="191" s="1" customFormat="1" ht="15" customHeight="1">
      <c r="B191" s="290"/>
      <c r="C191" s="326" t="s">
        <v>44</v>
      </c>
      <c r="D191" s="265"/>
      <c r="E191" s="265"/>
      <c r="F191" s="288" t="s">
        <v>1287</v>
      </c>
      <c r="G191" s="265"/>
      <c r="H191" s="262" t="s">
        <v>1379</v>
      </c>
      <c r="I191" s="265" t="s">
        <v>1380</v>
      </c>
      <c r="J191" s="265"/>
      <c r="K191" s="313"/>
    </row>
    <row r="192" s="1" customFormat="1" ht="15" customHeight="1">
      <c r="B192" s="290"/>
      <c r="C192" s="326" t="s">
        <v>1381</v>
      </c>
      <c r="D192" s="265"/>
      <c r="E192" s="265"/>
      <c r="F192" s="288" t="s">
        <v>1287</v>
      </c>
      <c r="G192" s="265"/>
      <c r="H192" s="265" t="s">
        <v>1382</v>
      </c>
      <c r="I192" s="265" t="s">
        <v>1322</v>
      </c>
      <c r="J192" s="265"/>
      <c r="K192" s="313"/>
    </row>
    <row r="193" s="1" customFormat="1" ht="15" customHeight="1">
      <c r="B193" s="290"/>
      <c r="C193" s="326" t="s">
        <v>1383</v>
      </c>
      <c r="D193" s="265"/>
      <c r="E193" s="265"/>
      <c r="F193" s="288" t="s">
        <v>1287</v>
      </c>
      <c r="G193" s="265"/>
      <c r="H193" s="265" t="s">
        <v>1384</v>
      </c>
      <c r="I193" s="265" t="s">
        <v>1322</v>
      </c>
      <c r="J193" s="265"/>
      <c r="K193" s="313"/>
    </row>
    <row r="194" s="1" customFormat="1" ht="15" customHeight="1">
      <c r="B194" s="290"/>
      <c r="C194" s="326" t="s">
        <v>1385</v>
      </c>
      <c r="D194" s="265"/>
      <c r="E194" s="265"/>
      <c r="F194" s="288" t="s">
        <v>1293</v>
      </c>
      <c r="G194" s="265"/>
      <c r="H194" s="265" t="s">
        <v>1386</v>
      </c>
      <c r="I194" s="265" t="s">
        <v>1322</v>
      </c>
      <c r="J194" s="265"/>
      <c r="K194" s="313"/>
    </row>
    <row r="195" s="1" customFormat="1" ht="15" customHeight="1">
      <c r="B195" s="319"/>
      <c r="C195" s="334"/>
      <c r="D195" s="299"/>
      <c r="E195" s="299"/>
      <c r="F195" s="299"/>
      <c r="G195" s="299"/>
      <c r="H195" s="299"/>
      <c r="I195" s="299"/>
      <c r="J195" s="299"/>
      <c r="K195" s="320"/>
    </row>
    <row r="196" s="1" customFormat="1" ht="18.75" customHeight="1">
      <c r="B196" s="301"/>
      <c r="C196" s="311"/>
      <c r="D196" s="311"/>
      <c r="E196" s="311"/>
      <c r="F196" s="321"/>
      <c r="G196" s="311"/>
      <c r="H196" s="311"/>
      <c r="I196" s="311"/>
      <c r="J196" s="311"/>
      <c r="K196" s="301"/>
    </row>
    <row r="197" s="1" customFormat="1" ht="18.75" customHeight="1">
      <c r="B197" s="301"/>
      <c r="C197" s="311"/>
      <c r="D197" s="311"/>
      <c r="E197" s="311"/>
      <c r="F197" s="321"/>
      <c r="G197" s="311"/>
      <c r="H197" s="311"/>
      <c r="I197" s="311"/>
      <c r="J197" s="311"/>
      <c r="K197" s="301"/>
    </row>
    <row r="198" s="1" customFormat="1" ht="18.75" customHeight="1">
      <c r="B198" s="273"/>
      <c r="C198" s="273"/>
      <c r="D198" s="273"/>
      <c r="E198" s="273"/>
      <c r="F198" s="273"/>
      <c r="G198" s="273"/>
      <c r="H198" s="273"/>
      <c r="I198" s="273"/>
      <c r="J198" s="273"/>
      <c r="K198" s="273"/>
    </row>
    <row r="199" s="1" customFormat="1" ht="13.5">
      <c r="B199" s="252"/>
      <c r="C199" s="253"/>
      <c r="D199" s="253"/>
      <c r="E199" s="253"/>
      <c r="F199" s="253"/>
      <c r="G199" s="253"/>
      <c r="H199" s="253"/>
      <c r="I199" s="253"/>
      <c r="J199" s="253"/>
      <c r="K199" s="254"/>
    </row>
    <row r="200" s="1" customFormat="1" ht="21">
      <c r="B200" s="255"/>
      <c r="C200" s="256" t="s">
        <v>1387</v>
      </c>
      <c r="D200" s="256"/>
      <c r="E200" s="256"/>
      <c r="F200" s="256"/>
      <c r="G200" s="256"/>
      <c r="H200" s="256"/>
      <c r="I200" s="256"/>
      <c r="J200" s="256"/>
      <c r="K200" s="257"/>
    </row>
    <row r="201" s="1" customFormat="1" ht="25.5" customHeight="1">
      <c r="B201" s="255"/>
      <c r="C201" s="335" t="s">
        <v>1388</v>
      </c>
      <c r="D201" s="335"/>
      <c r="E201" s="335"/>
      <c r="F201" s="335" t="s">
        <v>1389</v>
      </c>
      <c r="G201" s="336"/>
      <c r="H201" s="335" t="s">
        <v>1390</v>
      </c>
      <c r="I201" s="335"/>
      <c r="J201" s="335"/>
      <c r="K201" s="257"/>
    </row>
    <row r="202" s="1" customFormat="1" ht="5.25" customHeight="1">
      <c r="B202" s="290"/>
      <c r="C202" s="285"/>
      <c r="D202" s="285"/>
      <c r="E202" s="285"/>
      <c r="F202" s="285"/>
      <c r="G202" s="311"/>
      <c r="H202" s="285"/>
      <c r="I202" s="285"/>
      <c r="J202" s="285"/>
      <c r="K202" s="313"/>
    </row>
    <row r="203" s="1" customFormat="1" ht="15" customHeight="1">
      <c r="B203" s="290"/>
      <c r="C203" s="265" t="s">
        <v>1380</v>
      </c>
      <c r="D203" s="265"/>
      <c r="E203" s="265"/>
      <c r="F203" s="288" t="s">
        <v>45</v>
      </c>
      <c r="G203" s="265"/>
      <c r="H203" s="265" t="s">
        <v>1391</v>
      </c>
      <c r="I203" s="265"/>
      <c r="J203" s="265"/>
      <c r="K203" s="313"/>
    </row>
    <row r="204" s="1" customFormat="1" ht="15" customHeight="1">
      <c r="B204" s="290"/>
      <c r="C204" s="265"/>
      <c r="D204" s="265"/>
      <c r="E204" s="265"/>
      <c r="F204" s="288" t="s">
        <v>46</v>
      </c>
      <c r="G204" s="265"/>
      <c r="H204" s="265" t="s">
        <v>1392</v>
      </c>
      <c r="I204" s="265"/>
      <c r="J204" s="265"/>
      <c r="K204" s="313"/>
    </row>
    <row r="205" s="1" customFormat="1" ht="15" customHeight="1">
      <c r="B205" s="290"/>
      <c r="C205" s="265"/>
      <c r="D205" s="265"/>
      <c r="E205" s="265"/>
      <c r="F205" s="288" t="s">
        <v>49</v>
      </c>
      <c r="G205" s="265"/>
      <c r="H205" s="265" t="s">
        <v>1393</v>
      </c>
      <c r="I205" s="265"/>
      <c r="J205" s="265"/>
      <c r="K205" s="313"/>
    </row>
    <row r="206" s="1" customFormat="1" ht="15" customHeight="1">
      <c r="B206" s="290"/>
      <c r="C206" s="265"/>
      <c r="D206" s="265"/>
      <c r="E206" s="265"/>
      <c r="F206" s="288" t="s">
        <v>47</v>
      </c>
      <c r="G206" s="265"/>
      <c r="H206" s="265" t="s">
        <v>1394</v>
      </c>
      <c r="I206" s="265"/>
      <c r="J206" s="265"/>
      <c r="K206" s="313"/>
    </row>
    <row r="207" s="1" customFormat="1" ht="15" customHeight="1">
      <c r="B207" s="290"/>
      <c r="C207" s="265"/>
      <c r="D207" s="265"/>
      <c r="E207" s="265"/>
      <c r="F207" s="288" t="s">
        <v>48</v>
      </c>
      <c r="G207" s="265"/>
      <c r="H207" s="265" t="s">
        <v>1395</v>
      </c>
      <c r="I207" s="265"/>
      <c r="J207" s="265"/>
      <c r="K207" s="313"/>
    </row>
    <row r="208" s="1" customFormat="1" ht="15" customHeight="1">
      <c r="B208" s="290"/>
      <c r="C208" s="265"/>
      <c r="D208" s="265"/>
      <c r="E208" s="265"/>
      <c r="F208" s="288"/>
      <c r="G208" s="265"/>
      <c r="H208" s="265"/>
      <c r="I208" s="265"/>
      <c r="J208" s="265"/>
      <c r="K208" s="313"/>
    </row>
    <row r="209" s="1" customFormat="1" ht="15" customHeight="1">
      <c r="B209" s="290"/>
      <c r="C209" s="265" t="s">
        <v>1334</v>
      </c>
      <c r="D209" s="265"/>
      <c r="E209" s="265"/>
      <c r="F209" s="288" t="s">
        <v>81</v>
      </c>
      <c r="G209" s="265"/>
      <c r="H209" s="265" t="s">
        <v>1396</v>
      </c>
      <c r="I209" s="265"/>
      <c r="J209" s="265"/>
      <c r="K209" s="313"/>
    </row>
    <row r="210" s="1" customFormat="1" ht="15" customHeight="1">
      <c r="B210" s="290"/>
      <c r="C210" s="265"/>
      <c r="D210" s="265"/>
      <c r="E210" s="265"/>
      <c r="F210" s="288" t="s">
        <v>1231</v>
      </c>
      <c r="G210" s="265"/>
      <c r="H210" s="265" t="s">
        <v>1232</v>
      </c>
      <c r="I210" s="265"/>
      <c r="J210" s="265"/>
      <c r="K210" s="313"/>
    </row>
    <row r="211" s="1" customFormat="1" ht="15" customHeight="1">
      <c r="B211" s="290"/>
      <c r="C211" s="265"/>
      <c r="D211" s="265"/>
      <c r="E211" s="265"/>
      <c r="F211" s="288" t="s">
        <v>1229</v>
      </c>
      <c r="G211" s="265"/>
      <c r="H211" s="265" t="s">
        <v>1397</v>
      </c>
      <c r="I211" s="265"/>
      <c r="J211" s="265"/>
      <c r="K211" s="313"/>
    </row>
    <row r="212" s="1" customFormat="1" ht="15" customHeight="1">
      <c r="B212" s="337"/>
      <c r="C212" s="265"/>
      <c r="D212" s="265"/>
      <c r="E212" s="265"/>
      <c r="F212" s="288" t="s">
        <v>1233</v>
      </c>
      <c r="G212" s="326"/>
      <c r="H212" s="317" t="s">
        <v>1234</v>
      </c>
      <c r="I212" s="317"/>
      <c r="J212" s="317"/>
      <c r="K212" s="338"/>
    </row>
    <row r="213" s="1" customFormat="1" ht="15" customHeight="1">
      <c r="B213" s="337"/>
      <c r="C213" s="265"/>
      <c r="D213" s="265"/>
      <c r="E213" s="265"/>
      <c r="F213" s="288" t="s">
        <v>1153</v>
      </c>
      <c r="G213" s="326"/>
      <c r="H213" s="317" t="s">
        <v>1398</v>
      </c>
      <c r="I213" s="317"/>
      <c r="J213" s="317"/>
      <c r="K213" s="338"/>
    </row>
    <row r="214" s="1" customFormat="1" ht="15" customHeight="1">
      <c r="B214" s="337"/>
      <c r="C214" s="265"/>
      <c r="D214" s="265"/>
      <c r="E214" s="265"/>
      <c r="F214" s="288"/>
      <c r="G214" s="326"/>
      <c r="H214" s="317"/>
      <c r="I214" s="317"/>
      <c r="J214" s="317"/>
      <c r="K214" s="338"/>
    </row>
    <row r="215" s="1" customFormat="1" ht="15" customHeight="1">
      <c r="B215" s="337"/>
      <c r="C215" s="265" t="s">
        <v>1358</v>
      </c>
      <c r="D215" s="265"/>
      <c r="E215" s="265"/>
      <c r="F215" s="288">
        <v>1</v>
      </c>
      <c r="G215" s="326"/>
      <c r="H215" s="317" t="s">
        <v>1399</v>
      </c>
      <c r="I215" s="317"/>
      <c r="J215" s="317"/>
      <c r="K215" s="338"/>
    </row>
    <row r="216" s="1" customFormat="1" ht="15" customHeight="1">
      <c r="B216" s="337"/>
      <c r="C216" s="265"/>
      <c r="D216" s="265"/>
      <c r="E216" s="265"/>
      <c r="F216" s="288">
        <v>2</v>
      </c>
      <c r="G216" s="326"/>
      <c r="H216" s="317" t="s">
        <v>1400</v>
      </c>
      <c r="I216" s="317"/>
      <c r="J216" s="317"/>
      <c r="K216" s="338"/>
    </row>
    <row r="217" s="1" customFormat="1" ht="15" customHeight="1">
      <c r="B217" s="337"/>
      <c r="C217" s="265"/>
      <c r="D217" s="265"/>
      <c r="E217" s="265"/>
      <c r="F217" s="288">
        <v>3</v>
      </c>
      <c r="G217" s="326"/>
      <c r="H217" s="317" t="s">
        <v>1401</v>
      </c>
      <c r="I217" s="317"/>
      <c r="J217" s="317"/>
      <c r="K217" s="338"/>
    </row>
    <row r="218" s="1" customFormat="1" ht="15" customHeight="1">
      <c r="B218" s="337"/>
      <c r="C218" s="265"/>
      <c r="D218" s="265"/>
      <c r="E218" s="265"/>
      <c r="F218" s="288">
        <v>4</v>
      </c>
      <c r="G218" s="326"/>
      <c r="H218" s="317" t="s">
        <v>1402</v>
      </c>
      <c r="I218" s="317"/>
      <c r="J218" s="317"/>
      <c r="K218" s="338"/>
    </row>
    <row r="219" s="1" customFormat="1" ht="12.75" customHeight="1">
      <c r="B219" s="339"/>
      <c r="C219" s="340"/>
      <c r="D219" s="340"/>
      <c r="E219" s="340"/>
      <c r="F219" s="340"/>
      <c r="G219" s="340"/>
      <c r="H219" s="340"/>
      <c r="I219" s="340"/>
      <c r="J219" s="340"/>
      <c r="K219" s="341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Pavel Kodýtek</dc:creator>
  <cp:lastModifiedBy>Pavel Kodýtek</cp:lastModifiedBy>
  <dcterms:created xsi:type="dcterms:W3CDTF">2024-02-20T08:16:22Z</dcterms:created>
  <dcterms:modified xsi:type="dcterms:W3CDTF">2024-02-20T08:16:31Z</dcterms:modified>
</cp:coreProperties>
</file>