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12C2A3BD-8BE6-413E-97F5-FCCC6AB4ED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H161" i="1" l="1"/>
  <c r="H160" i="1"/>
  <c r="H159" i="1" s="1"/>
  <c r="H158" i="1"/>
  <c r="H157" i="1" s="1"/>
  <c r="H156" i="1" l="1"/>
  <c r="H152" i="1"/>
  <c r="H151" i="1" s="1"/>
  <c r="H150" i="1"/>
  <c r="H149" i="1" s="1"/>
  <c r="H148" i="1"/>
  <c r="H147" i="1"/>
  <c r="H146" i="1"/>
  <c r="H145" i="1"/>
  <c r="H143" i="1"/>
  <c r="H142" i="1"/>
  <c r="H141" i="1"/>
  <c r="H135" i="1"/>
  <c r="H134" i="1" s="1"/>
  <c r="H133" i="1"/>
  <c r="H132" i="1" s="1"/>
  <c r="H131" i="1"/>
  <c r="H130" i="1"/>
  <c r="H129" i="1"/>
  <c r="H127" i="1"/>
  <c r="H126" i="1" s="1"/>
  <c r="H90" i="1"/>
  <c r="H89" i="1" s="1"/>
  <c r="H144" i="1" l="1"/>
  <c r="H140" i="1"/>
  <c r="H128" i="1"/>
  <c r="H67" i="1"/>
  <c r="H30" i="1"/>
  <c r="H88" i="1"/>
  <c r="H107" i="1"/>
  <c r="H106" i="1"/>
  <c r="H139" i="1" l="1"/>
  <c r="H125" i="1"/>
  <c r="H121" i="1"/>
  <c r="H120" i="1"/>
  <c r="H119" i="1"/>
  <c r="H118" i="1"/>
  <c r="H117" i="1"/>
  <c r="H116" i="1"/>
  <c r="H115" i="1"/>
  <c r="H114" i="1"/>
  <c r="H113" i="1"/>
  <c r="H112" i="1"/>
  <c r="H105" i="1"/>
  <c r="H104" i="1" s="1"/>
  <c r="H103" i="1"/>
  <c r="H102" i="1"/>
  <c r="H100" i="1"/>
  <c r="H99" i="1"/>
  <c r="H97" i="1"/>
  <c r="H96" i="1" s="1"/>
  <c r="H95" i="1"/>
  <c r="H94" i="1" s="1"/>
  <c r="H93" i="1"/>
  <c r="H87" i="1"/>
  <c r="H86" i="1"/>
  <c r="H85" i="1"/>
  <c r="H84" i="1"/>
  <c r="H82" i="1"/>
  <c r="H81" i="1"/>
  <c r="H80" i="1"/>
  <c r="H77" i="1"/>
  <c r="H76" i="1"/>
  <c r="H74" i="1"/>
  <c r="H73" i="1" s="1"/>
  <c r="H66" i="1"/>
  <c r="H65" i="1"/>
  <c r="H64" i="1"/>
  <c r="H63" i="1"/>
  <c r="H61" i="1"/>
  <c r="H60" i="1"/>
  <c r="H59" i="1"/>
  <c r="H58" i="1"/>
  <c r="H57" i="1"/>
  <c r="H56" i="1"/>
  <c r="H55" i="1"/>
  <c r="H54" i="1"/>
  <c r="H53" i="1" s="1"/>
  <c r="H52" i="1"/>
  <c r="H51" i="1"/>
  <c r="H50" i="1"/>
  <c r="H49" i="1"/>
  <c r="H48" i="1"/>
  <c r="H47" i="1"/>
  <c r="H46" i="1"/>
  <c r="H44" i="1"/>
  <c r="H43" i="1"/>
  <c r="H42" i="1"/>
  <c r="H41" i="1"/>
  <c r="H39" i="1"/>
  <c r="H38" i="1" s="1"/>
  <c r="H37" i="1"/>
  <c r="H31" i="1"/>
  <c r="H29" i="1" s="1"/>
  <c r="H28" i="1"/>
  <c r="H27" i="1"/>
  <c r="H26" i="1"/>
  <c r="H25" i="1"/>
  <c r="H24" i="1"/>
  <c r="H23" i="1"/>
  <c r="H21" i="1" s="1"/>
  <c r="H22" i="1"/>
  <c r="H20" i="1"/>
  <c r="H19" i="1"/>
  <c r="H18" i="1"/>
  <c r="H17" i="1"/>
  <c r="H16" i="1"/>
  <c r="H15" i="1"/>
  <c r="H13" i="1"/>
  <c r="H12" i="1"/>
  <c r="H11" i="1"/>
  <c r="H9" i="1"/>
  <c r="H8" i="1" s="1"/>
  <c r="H7" i="1"/>
  <c r="H45" i="1" l="1"/>
  <c r="H75" i="1"/>
  <c r="H78" i="1"/>
  <c r="H98" i="1"/>
  <c r="H101" i="1"/>
  <c r="H92" i="1" s="1"/>
  <c r="H40" i="1"/>
  <c r="H83" i="1"/>
  <c r="H14" i="1"/>
  <c r="H10" i="1"/>
  <c r="H6" i="1" s="1"/>
  <c r="J6" i="1" s="1"/>
  <c r="H62" i="1"/>
  <c r="H71" i="1"/>
  <c r="H110" i="1"/>
  <c r="H111" i="1"/>
  <c r="J111" i="1" s="1"/>
  <c r="H36" i="1" l="1"/>
  <c r="J36" i="1" s="1"/>
  <c r="J3" i="1" s="1"/>
  <c r="H3" i="1"/>
</calcChain>
</file>

<file path=xl/sharedStrings.xml><?xml version="1.0" encoding="utf-8"?>
<sst xmlns="http://schemas.openxmlformats.org/spreadsheetml/2006/main" count="548" uniqueCount="135">
  <si>
    <t>PČ</t>
  </si>
  <si>
    <t>Typ</t>
  </si>
  <si>
    <t>Kód</t>
  </si>
  <si>
    <t>Popis</t>
  </si>
  <si>
    <t>MJ</t>
  </si>
  <si>
    <t>Množství</t>
  </si>
  <si>
    <t>J.cena [CZK]</t>
  </si>
  <si>
    <t>Cena celkem [CZK]</t>
  </si>
  <si>
    <t>Náklady soupisu celkem</t>
  </si>
  <si>
    <t>D</t>
  </si>
  <si>
    <t>PSV</t>
  </si>
  <si>
    <t>Práce a dodávky PSV</t>
  </si>
  <si>
    <t>741</t>
  </si>
  <si>
    <t>Elektroinstalace - silnoproud</t>
  </si>
  <si>
    <t>1</t>
  </si>
  <si>
    <t>K</t>
  </si>
  <si>
    <t>741000001</t>
  </si>
  <si>
    <t>Rozvaděč RP2 - dodávka dle projektové dokumentace + montáž</t>
  </si>
  <si>
    <t>soubor</t>
  </si>
  <si>
    <t>743</t>
  </si>
  <si>
    <t>Elektromontáže - hrubá montáž</t>
  </si>
  <si>
    <t>2</t>
  </si>
  <si>
    <t>743000001</t>
  </si>
  <si>
    <t>Instalační krabice rozbočné, včetně svorek a víček, vč. příp. kotvícího materiálu.</t>
  </si>
  <si>
    <t>kus</t>
  </si>
  <si>
    <t>3</t>
  </si>
  <si>
    <t>743000002</t>
  </si>
  <si>
    <t>Svorky ochranného pospojování + CU pásek.</t>
  </si>
  <si>
    <t>743000003</t>
  </si>
  <si>
    <t>lišta vkládací plastová 18x13/2m</t>
  </si>
  <si>
    <t>m</t>
  </si>
  <si>
    <t>744</t>
  </si>
  <si>
    <t>Elektromontáže - rozvody vodičů měděných</t>
  </si>
  <si>
    <t>744000001</t>
  </si>
  <si>
    <t>Kabel s Cu jádrem CYKY-O 3x1,5</t>
  </si>
  <si>
    <t>744000002</t>
  </si>
  <si>
    <t>Kabel s Cu jádrem CYKY-J 3x1,5</t>
  </si>
  <si>
    <t>744000003</t>
  </si>
  <si>
    <t>Kabel s Cu jádrem CYKY-J 3x2,5</t>
  </si>
  <si>
    <t>744000004</t>
  </si>
  <si>
    <t>Kabel s Cu jádrem CYKY-J 5x6</t>
  </si>
  <si>
    <t>744000005</t>
  </si>
  <si>
    <t>Celoplastový vodič s Cu jádrem, CY 4mm2 zž</t>
  </si>
  <si>
    <t>744000006</t>
  </si>
  <si>
    <t>kabel UTP 5e včetně zatrubkování</t>
  </si>
  <si>
    <t>747</t>
  </si>
  <si>
    <t>Elektromontáže - kompletace rozvodů</t>
  </si>
  <si>
    <t>747000001</t>
  </si>
  <si>
    <t>Spínač řaz. 1, zapuštěný, IP20, 250V/10A, vč. rámečků, vícerámečků, instalačních krabic.</t>
  </si>
  <si>
    <t>747000002</t>
  </si>
  <si>
    <t>Spínač řaz. 6, zapuštěný, IP20, 250V/10A, vč. rámečků, vícerámečků, instalačních krabic.</t>
  </si>
  <si>
    <t>747000003</t>
  </si>
  <si>
    <t>Spínač řaz. 7, zapuštěný, IP20, 250V/10A, vč. rámečků, vícerámečků, instalačních krabic.</t>
  </si>
  <si>
    <t>747000004</t>
  </si>
  <si>
    <t>Spínač řaz. 5, zapuštěný, IP20, 250V/10A, vč. rámečků, vícerámečků, instalačních krabic.</t>
  </si>
  <si>
    <t>747000005</t>
  </si>
  <si>
    <t>zásuvka jednoduchá, zapuštěné, s clonkami, 250V/16A, vč. rámečků, vícerámečků, instalačních krabic.</t>
  </si>
  <si>
    <t>747000006</t>
  </si>
  <si>
    <t>Ventilátor axiální 98m3/h 18W/230V s doběhem a žaluzií</t>
  </si>
  <si>
    <t>747000007</t>
  </si>
  <si>
    <t>zásuvka datová RJ45 jednoduchá, vč. rámečku, vícerámečků, instalačních krabic</t>
  </si>
  <si>
    <t>748</t>
  </si>
  <si>
    <t>Elektromontáže - osvětlovací zařízení a svítidla</t>
  </si>
  <si>
    <t>748000001</t>
  </si>
  <si>
    <t>748000002</t>
  </si>
  <si>
    <t>D - LED přisazené svítidlo, 27W, 2890lm, 107lm/W, 4000K, IP54, difuzor - translucentní polykarboná ( PC ), UV stabilní, nárazuvzdorný.</t>
  </si>
  <si>
    <t>cena celkem bez DPH</t>
  </si>
  <si>
    <t>Veselý Žďár - so1 - elektroinstalace</t>
  </si>
  <si>
    <t>Rozvaděč RP1 - dodávka dle projektové dokumentace + montáž</t>
  </si>
  <si>
    <t>743000004</t>
  </si>
  <si>
    <t>trubka ohebná instalační 25</t>
  </si>
  <si>
    <t>Kabel s Cu jádrem CYKY-J 5x2,5</t>
  </si>
  <si>
    <t>Kabel s CU jádrem H05VV-F  5Gx2,5</t>
  </si>
  <si>
    <t>Kabel s Cu jádrem CYKY-J 5x10</t>
  </si>
  <si>
    <t>744000007</t>
  </si>
  <si>
    <t>Nástěnný radiální ventilátor, 110W/230V, venkovní mřížka, zpětná klapka</t>
  </si>
  <si>
    <t>vypínač trojpólový nástěnný 400V, vč. průchodek, spoj.materiálu</t>
  </si>
  <si>
    <t>747000008</t>
  </si>
  <si>
    <t xml:space="preserve"> </t>
  </si>
  <si>
    <t>748000003</t>
  </si>
  <si>
    <t>E - LED přisazené svítidlo , 13W, 1490lm, 115lm/W, 4000K, IP54, difuzor - translucentní polykarbonát (PC), UV stabilní, nárazuvzdorný</t>
  </si>
  <si>
    <t>748000004</t>
  </si>
  <si>
    <t>F LED přisazené svítidlo , 18W, 2040lm, 113lm/W, 4000K, IP54, difuzor - translucentní polykarbonát (PC), UV stabilní, nárazuvzdorný</t>
  </si>
  <si>
    <t>Veselý Žďár so3 - elektroinstalace kuchyň a jídelna</t>
  </si>
  <si>
    <t>Veselý Žďár - vicepráce herna</t>
  </si>
  <si>
    <t>úprava rozvaděče RE</t>
  </si>
  <si>
    <t>Rozvaděč RE - úprava/doplnění rozvaděče</t>
  </si>
  <si>
    <t>Svítidlo nouzové LED 1h, IP42, 2,4W</t>
  </si>
  <si>
    <t>Veselý Žďár - šatna škola + chodba + NO</t>
  </si>
  <si>
    <t>749</t>
  </si>
  <si>
    <t>Elektromontáže - ostatní práce a konstrukce</t>
  </si>
  <si>
    <t>749000001</t>
  </si>
  <si>
    <t>Drobný montážní materiál (stahovací pásky, sádra, hmoždinky, šrouby, hřebíky, izolační pásky, kotvící materíál …)</t>
  </si>
  <si>
    <t>749000002</t>
  </si>
  <si>
    <t>Demontáž stávajících el. rozvodů</t>
  </si>
  <si>
    <t>749000003</t>
  </si>
  <si>
    <t>Ekologická likvidace odpadů</t>
  </si>
  <si>
    <t>749000004</t>
  </si>
  <si>
    <t>Koordinace mezi profesemi.</t>
  </si>
  <si>
    <t>749000005</t>
  </si>
  <si>
    <t>Výkony spojené s prácemi v budově, stavební přípomoce.</t>
  </si>
  <si>
    <t>749000006</t>
  </si>
  <si>
    <t>Drážkování do zdi</t>
  </si>
  <si>
    <t>749000007</t>
  </si>
  <si>
    <t>Závěrečná měření, kontrola a nastavení prvků.</t>
  </si>
  <si>
    <t>749000008</t>
  </si>
  <si>
    <t>Revize a revizní zprávy.</t>
  </si>
  <si>
    <t>749000009</t>
  </si>
  <si>
    <t>PD skutečného provedení.</t>
  </si>
  <si>
    <t>749000010</t>
  </si>
  <si>
    <t>Zaškolení obsluhy.</t>
  </si>
  <si>
    <t>svítidlo žárovkové 60W - šatna škola</t>
  </si>
  <si>
    <t>zpětná montáž stávajících svítidel - zářivkových</t>
  </si>
  <si>
    <t>zpětná montáž stávajících svítidel - žárovkových</t>
  </si>
  <si>
    <t>LED svítidlo 36W, IP66 - kuchyň</t>
  </si>
  <si>
    <t>Elektromontáže - domácí telefon</t>
  </si>
  <si>
    <t>úprava elektroinstalace domácího telefonu</t>
  </si>
  <si>
    <t>sleva 25%</t>
  </si>
  <si>
    <t>Cena celkem po slevě (CZK)</t>
  </si>
  <si>
    <t>po slevě</t>
  </si>
  <si>
    <t>Veselý Žďár - příprava sporák 2 NP, trasa přívod 2 NP</t>
  </si>
  <si>
    <t>krabice ukončovací nástěnná</t>
  </si>
  <si>
    <t>krabice KO 125 E</t>
  </si>
  <si>
    <t>trubka KOPOFLEX 40</t>
  </si>
  <si>
    <t>Veselý Žďár - sociální zařízení - chodba</t>
  </si>
  <si>
    <t>Spínač tlačítkový, zapuštěný, IP20, 250V/10A, vč. rámečků, vícerámečků, instalačních krabic.</t>
  </si>
  <si>
    <t>Nastavitelný doběhový spínač DT3, 2-20min.</t>
  </si>
  <si>
    <t>Nástěnný radiální ventilátor 270m3/hod., 45W/230V</t>
  </si>
  <si>
    <t>svítidlo žárovkové 60W - včetně zdroje</t>
  </si>
  <si>
    <t xml:space="preserve">Veselý Žďár - výměna el. Vedení HDS - elektroměr. rozvaděč </t>
  </si>
  <si>
    <t>Kabel s Cu jádrem CYKY- J 4X25</t>
  </si>
  <si>
    <t>přepojení rozvaděčů, odzkoušení</t>
  </si>
  <si>
    <t>Práce a dodávky PSV So1, So3, herna , chodba, přívod, sociálky chodba</t>
  </si>
  <si>
    <t>sleva 12,5%</t>
  </si>
  <si>
    <t>příloha - Elektroinstalace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</si>
</sst>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charset val="238"/>
      <scheme val="minor"/>
    </font>
    <font>
      <sz val="9"/>
      <name val="Arial CE"/>
    </font>
    <font>
      <b/>
      <sz val="12"/>
      <color rgb="FF960000"/>
      <name val="Arial CE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vertical="center"/>
    </xf>
    <xf numFmtId="4" fontId="4" fillId="3" borderId="6" xfId="0" applyNumberFormat="1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4" fontId="6" fillId="4" borderId="0" xfId="0" applyNumberFormat="1" applyFont="1" applyFill="1" applyAlignment="1">
      <alignment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164" fontId="1" fillId="0" borderId="7" xfId="0" applyNumberFormat="1" applyFont="1" applyBorder="1" applyAlignment="1" applyProtection="1">
      <alignment vertical="center"/>
      <protection locked="0"/>
    </xf>
    <xf numFmtId="4" fontId="1" fillId="0" borderId="7" xfId="0" applyNumberFormat="1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49" fontId="1" fillId="5" borderId="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 applyProtection="1">
      <alignment horizontal="center" vertical="center" wrapText="1"/>
      <protection locked="0"/>
    </xf>
    <xf numFmtId="164" fontId="1" fillId="5" borderId="0" xfId="0" applyNumberFormat="1" applyFont="1" applyFill="1" applyBorder="1" applyAlignment="1" applyProtection="1">
      <alignment vertical="center"/>
      <protection locked="0"/>
    </xf>
    <xf numFmtId="4" fontId="1" fillId="5" borderId="0" xfId="0" applyNumberFormat="1" applyFont="1" applyFill="1" applyBorder="1" applyAlignment="1" applyProtection="1">
      <alignment vertical="center"/>
      <protection locked="0"/>
    </xf>
    <xf numFmtId="0" fontId="1" fillId="5" borderId="7" xfId="0" applyFont="1" applyFill="1" applyBorder="1" applyAlignment="1" applyProtection="1">
      <alignment horizontal="center" vertical="center"/>
      <protection locked="0"/>
    </xf>
    <xf numFmtId="49" fontId="1" fillId="5" borderId="7" xfId="0" applyNumberFormat="1" applyFont="1" applyFill="1" applyBorder="1" applyAlignment="1" applyProtection="1">
      <alignment horizontal="left" vertical="center" wrapText="1"/>
      <protection locked="0"/>
    </xf>
    <xf numFmtId="0" fontId="1" fillId="5" borderId="7" xfId="0" applyFont="1" applyFill="1" applyBorder="1" applyAlignment="1" applyProtection="1">
      <alignment horizontal="left" vertical="center" wrapText="1"/>
      <protection locked="0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164" fontId="1" fillId="5" borderId="7" xfId="0" applyNumberFormat="1" applyFont="1" applyFill="1" applyBorder="1" applyAlignment="1" applyProtection="1">
      <alignment vertical="center"/>
      <protection locked="0"/>
    </xf>
    <xf numFmtId="4" fontId="1" fillId="5" borderId="7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Border="1" applyAlignment="1" applyProtection="1">
      <alignment vertical="center"/>
      <protection locked="0"/>
    </xf>
    <xf numFmtId="4" fontId="1" fillId="0" borderId="0" xfId="0" applyNumberFormat="1" applyFont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1" fillId="2" borderId="0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49" fontId="7" fillId="0" borderId="7" xfId="0" applyNumberFormat="1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164" fontId="7" fillId="0" borderId="7" xfId="0" applyNumberFormat="1" applyFont="1" applyBorder="1" applyAlignment="1" applyProtection="1">
      <alignment vertical="center"/>
      <protection locked="0"/>
    </xf>
    <xf numFmtId="4" fontId="7" fillId="6" borderId="7" xfId="0" applyNumberFormat="1" applyFont="1" applyFill="1" applyBorder="1" applyAlignment="1" applyProtection="1">
      <alignment vertical="center"/>
      <protection locked="0"/>
    </xf>
    <xf numFmtId="4" fontId="7" fillId="0" borderId="7" xfId="0" applyNumberFormat="1" applyFont="1" applyBorder="1" applyAlignment="1" applyProtection="1">
      <alignment vertical="center"/>
      <protection locked="0"/>
    </xf>
    <xf numFmtId="4" fontId="1" fillId="7" borderId="0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1"/>
  <sheetViews>
    <sheetView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3" max="3" width="13.28515625" customWidth="1"/>
    <col min="4" max="4" width="58.42578125" customWidth="1"/>
    <col min="8" max="8" width="16" customWidth="1"/>
    <col min="9" max="9" width="18.140625" customWidth="1"/>
    <col min="10" max="10" width="13.28515625" customWidth="1"/>
  </cols>
  <sheetData>
    <row r="1" spans="1:10" x14ac:dyDescent="0.25">
      <c r="J1" s="58" t="s">
        <v>134</v>
      </c>
    </row>
    <row r="2" spans="1:10" x14ac:dyDescent="0.25">
      <c r="J2" s="58"/>
    </row>
    <row r="3" spans="1:10" ht="15.75" x14ac:dyDescent="0.25">
      <c r="D3" s="37" t="s">
        <v>66</v>
      </c>
      <c r="H3" s="37">
        <f>H6+H36+H71+H92+H110</f>
        <v>258247.88999999998</v>
      </c>
      <c r="I3" s="48" t="s">
        <v>119</v>
      </c>
      <c r="J3" s="49">
        <f>J6+J36+H71+H92+J111+H125+H139+H156</f>
        <v>233323.73500000002</v>
      </c>
    </row>
    <row r="5" spans="1:10" ht="24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3" t="s">
        <v>7</v>
      </c>
      <c r="I5" s="48" t="s">
        <v>117</v>
      </c>
      <c r="J5" s="48" t="s">
        <v>118</v>
      </c>
    </row>
    <row r="6" spans="1:10" ht="15.75" x14ac:dyDescent="0.25">
      <c r="A6" s="4" t="s">
        <v>8</v>
      </c>
      <c r="B6" s="5"/>
      <c r="C6" s="5"/>
      <c r="D6" s="37" t="s">
        <v>67</v>
      </c>
      <c r="E6" s="5"/>
      <c r="F6" s="5"/>
      <c r="G6" s="5"/>
      <c r="H6" s="6">
        <f>H8+H10+H14+H21+H29</f>
        <v>59668.4</v>
      </c>
      <c r="I6" s="21">
        <v>0.75</v>
      </c>
      <c r="J6" s="6">
        <f>H6*I6</f>
        <v>44751.3</v>
      </c>
    </row>
    <row r="7" spans="1:10" x14ac:dyDescent="0.25">
      <c r="A7" s="7"/>
      <c r="B7" s="8" t="s">
        <v>9</v>
      </c>
      <c r="C7" s="9" t="s">
        <v>10</v>
      </c>
      <c r="D7" s="9" t="s">
        <v>11</v>
      </c>
      <c r="E7" s="10"/>
      <c r="F7" s="10"/>
      <c r="G7" s="10"/>
      <c r="H7" s="11">
        <f>BL7</f>
        <v>0</v>
      </c>
    </row>
    <row r="8" spans="1:10" x14ac:dyDescent="0.25">
      <c r="A8" s="12"/>
      <c r="B8" s="13" t="s">
        <v>9</v>
      </c>
      <c r="C8" s="14" t="s">
        <v>12</v>
      </c>
      <c r="D8" s="14" t="s">
        <v>13</v>
      </c>
      <c r="E8" s="12"/>
      <c r="F8" s="12"/>
      <c r="G8" s="12"/>
      <c r="H8" s="15">
        <f>H9</f>
        <v>20500</v>
      </c>
    </row>
    <row r="9" spans="1:10" x14ac:dyDescent="0.25">
      <c r="A9" s="16" t="s">
        <v>14</v>
      </c>
      <c r="B9" s="16" t="s">
        <v>15</v>
      </c>
      <c r="C9" s="17" t="s">
        <v>16</v>
      </c>
      <c r="D9" s="18" t="s">
        <v>17</v>
      </c>
      <c r="E9" s="19" t="s">
        <v>18</v>
      </c>
      <c r="F9" s="20">
        <v>1</v>
      </c>
      <c r="G9" s="21">
        <v>20500</v>
      </c>
      <c r="H9" s="21">
        <f>ROUND(G9*F9,2)</f>
        <v>20500</v>
      </c>
    </row>
    <row r="10" spans="1:10" x14ac:dyDescent="0.25">
      <c r="A10" s="12"/>
      <c r="B10" s="13" t="s">
        <v>9</v>
      </c>
      <c r="C10" s="14" t="s">
        <v>19</v>
      </c>
      <c r="D10" s="14" t="s">
        <v>20</v>
      </c>
      <c r="E10" s="12"/>
      <c r="F10" s="12"/>
      <c r="G10" s="12"/>
      <c r="H10" s="15">
        <f>SUM(H11:H13)</f>
        <v>1482.44</v>
      </c>
    </row>
    <row r="11" spans="1:10" ht="24" x14ac:dyDescent="0.25">
      <c r="A11" s="16" t="s">
        <v>21</v>
      </c>
      <c r="B11" s="16" t="s">
        <v>15</v>
      </c>
      <c r="C11" s="17" t="s">
        <v>22</v>
      </c>
      <c r="D11" s="18" t="s">
        <v>23</v>
      </c>
      <c r="E11" s="19" t="s">
        <v>24</v>
      </c>
      <c r="F11" s="20">
        <v>2</v>
      </c>
      <c r="G11" s="21">
        <v>72.22</v>
      </c>
      <c r="H11" s="21">
        <f>ROUND(G11*F11,2)</f>
        <v>144.44</v>
      </c>
    </row>
    <row r="12" spans="1:10" x14ac:dyDescent="0.25">
      <c r="A12" s="16" t="s">
        <v>25</v>
      </c>
      <c r="B12" s="16" t="s">
        <v>15</v>
      </c>
      <c r="C12" s="17" t="s">
        <v>26</v>
      </c>
      <c r="D12" s="18" t="s">
        <v>27</v>
      </c>
      <c r="E12" s="19" t="s">
        <v>18</v>
      </c>
      <c r="F12" s="20">
        <v>1</v>
      </c>
      <c r="G12" s="21">
        <v>1062</v>
      </c>
      <c r="H12" s="21">
        <f>ROUND(G12*F12,2)</f>
        <v>1062</v>
      </c>
    </row>
    <row r="13" spans="1:10" x14ac:dyDescent="0.25">
      <c r="A13" s="22">
        <v>4</v>
      </c>
      <c r="B13" s="22" t="s">
        <v>15</v>
      </c>
      <c r="C13" s="23" t="s">
        <v>28</v>
      </c>
      <c r="D13" s="24" t="s">
        <v>29</v>
      </c>
      <c r="E13" s="19" t="s">
        <v>30</v>
      </c>
      <c r="F13" s="20">
        <v>20</v>
      </c>
      <c r="G13" s="21">
        <v>13.8</v>
      </c>
      <c r="H13" s="21">
        <f>ROUND(G13*F13,2)</f>
        <v>276</v>
      </c>
    </row>
    <row r="14" spans="1:10" x14ac:dyDescent="0.25">
      <c r="A14" s="12"/>
      <c r="B14" s="13" t="s">
        <v>9</v>
      </c>
      <c r="C14" s="14" t="s">
        <v>31</v>
      </c>
      <c r="D14" s="14" t="s">
        <v>32</v>
      </c>
      <c r="E14" s="12"/>
      <c r="F14" s="12"/>
      <c r="G14" s="12"/>
      <c r="H14" s="15">
        <f>SUM(H15:H20)</f>
        <v>18614.86</v>
      </c>
    </row>
    <row r="15" spans="1:10" x14ac:dyDescent="0.25">
      <c r="A15" s="16">
        <v>5</v>
      </c>
      <c r="B15" s="16" t="s">
        <v>15</v>
      </c>
      <c r="C15" s="17" t="s">
        <v>33</v>
      </c>
      <c r="D15" s="18" t="s">
        <v>34</v>
      </c>
      <c r="E15" s="19" t="s">
        <v>30</v>
      </c>
      <c r="F15" s="20">
        <v>30</v>
      </c>
      <c r="G15" s="21">
        <v>55.22</v>
      </c>
      <c r="H15" s="21">
        <f t="shared" ref="H15:H20" si="0">ROUND(G15*F15,2)</f>
        <v>1656.6</v>
      </c>
    </row>
    <row r="16" spans="1:10" x14ac:dyDescent="0.25">
      <c r="A16" s="16">
        <v>6</v>
      </c>
      <c r="B16" s="16" t="s">
        <v>15</v>
      </c>
      <c r="C16" s="17" t="s">
        <v>35</v>
      </c>
      <c r="D16" s="18" t="s">
        <v>36</v>
      </c>
      <c r="E16" s="19" t="s">
        <v>30</v>
      </c>
      <c r="F16" s="20">
        <v>158</v>
      </c>
      <c r="G16" s="21">
        <v>55.22</v>
      </c>
      <c r="H16" s="21">
        <f t="shared" si="0"/>
        <v>8724.76</v>
      </c>
    </row>
    <row r="17" spans="1:8" x14ac:dyDescent="0.25">
      <c r="A17" s="16">
        <v>7</v>
      </c>
      <c r="B17" s="16" t="s">
        <v>15</v>
      </c>
      <c r="C17" s="17" t="s">
        <v>37</v>
      </c>
      <c r="D17" s="18" t="s">
        <v>38</v>
      </c>
      <c r="E17" s="19" t="s">
        <v>30</v>
      </c>
      <c r="F17" s="20">
        <v>100</v>
      </c>
      <c r="G17" s="21">
        <v>58.41</v>
      </c>
      <c r="H17" s="21">
        <f t="shared" si="0"/>
        <v>5841</v>
      </c>
    </row>
    <row r="18" spans="1:8" x14ac:dyDescent="0.25">
      <c r="A18" s="16">
        <v>8</v>
      </c>
      <c r="B18" s="16" t="s">
        <v>15</v>
      </c>
      <c r="C18" s="17" t="s">
        <v>39</v>
      </c>
      <c r="D18" s="18" t="s">
        <v>40</v>
      </c>
      <c r="E18" s="19" t="s">
        <v>30</v>
      </c>
      <c r="F18" s="20">
        <v>18</v>
      </c>
      <c r="G18" s="21">
        <v>107.2</v>
      </c>
      <c r="H18" s="21">
        <f t="shared" si="0"/>
        <v>1929.6</v>
      </c>
    </row>
    <row r="19" spans="1:8" x14ac:dyDescent="0.25">
      <c r="A19" s="16">
        <v>9</v>
      </c>
      <c r="B19" s="16" t="s">
        <v>15</v>
      </c>
      <c r="C19" s="17" t="s">
        <v>41</v>
      </c>
      <c r="D19" s="18" t="s">
        <v>42</v>
      </c>
      <c r="E19" s="19" t="s">
        <v>30</v>
      </c>
      <c r="F19" s="20">
        <v>5</v>
      </c>
      <c r="G19" s="21">
        <v>33.979999999999997</v>
      </c>
      <c r="H19" s="21">
        <f t="shared" si="0"/>
        <v>169.9</v>
      </c>
    </row>
    <row r="20" spans="1:8" x14ac:dyDescent="0.25">
      <c r="A20" s="25">
        <v>10</v>
      </c>
      <c r="B20" s="25" t="s">
        <v>15</v>
      </c>
      <c r="C20" s="26" t="s">
        <v>43</v>
      </c>
      <c r="D20" s="27" t="s">
        <v>44</v>
      </c>
      <c r="E20" s="28" t="s">
        <v>30</v>
      </c>
      <c r="F20" s="29">
        <v>10</v>
      </c>
      <c r="G20" s="30">
        <v>29.3</v>
      </c>
      <c r="H20" s="30">
        <f t="shared" si="0"/>
        <v>293</v>
      </c>
    </row>
    <row r="21" spans="1:8" x14ac:dyDescent="0.25">
      <c r="A21" s="12"/>
      <c r="B21" s="13" t="s">
        <v>9</v>
      </c>
      <c r="C21" s="14" t="s">
        <v>45</v>
      </c>
      <c r="D21" s="14" t="s">
        <v>46</v>
      </c>
      <c r="E21" s="12"/>
      <c r="F21" s="12"/>
      <c r="G21" s="12"/>
      <c r="H21" s="15">
        <f>H22+H23+H24+H26+H25+H27+H28</f>
        <v>9236.1</v>
      </c>
    </row>
    <row r="22" spans="1:8" ht="24" x14ac:dyDescent="0.25">
      <c r="A22" s="16">
        <v>11</v>
      </c>
      <c r="B22" s="16" t="s">
        <v>15</v>
      </c>
      <c r="C22" s="17" t="s">
        <v>47</v>
      </c>
      <c r="D22" s="18" t="s">
        <v>48</v>
      </c>
      <c r="E22" s="19" t="s">
        <v>24</v>
      </c>
      <c r="F22" s="20">
        <v>3</v>
      </c>
      <c r="G22" s="21">
        <v>265.5</v>
      </c>
      <c r="H22" s="21">
        <f t="shared" ref="H22:H28" si="1">ROUND(G22*F22,2)</f>
        <v>796.5</v>
      </c>
    </row>
    <row r="23" spans="1:8" ht="24" x14ac:dyDescent="0.25">
      <c r="A23" s="16">
        <v>12</v>
      </c>
      <c r="B23" s="16" t="s">
        <v>15</v>
      </c>
      <c r="C23" s="17" t="s">
        <v>49</v>
      </c>
      <c r="D23" s="18" t="s">
        <v>50</v>
      </c>
      <c r="E23" s="19" t="s">
        <v>24</v>
      </c>
      <c r="F23" s="20">
        <v>6</v>
      </c>
      <c r="G23" s="21">
        <v>265.5</v>
      </c>
      <c r="H23" s="21">
        <f t="shared" si="1"/>
        <v>1593</v>
      </c>
    </row>
    <row r="24" spans="1:8" ht="24" x14ac:dyDescent="0.25">
      <c r="A24" s="16">
        <v>13</v>
      </c>
      <c r="B24" s="16" t="s">
        <v>15</v>
      </c>
      <c r="C24" s="17" t="s">
        <v>51</v>
      </c>
      <c r="D24" s="18" t="s">
        <v>52</v>
      </c>
      <c r="E24" s="19" t="s">
        <v>24</v>
      </c>
      <c r="F24" s="20">
        <v>1</v>
      </c>
      <c r="G24" s="21">
        <v>265.5</v>
      </c>
      <c r="H24" s="21">
        <f t="shared" si="1"/>
        <v>265.5</v>
      </c>
    </row>
    <row r="25" spans="1:8" ht="24" x14ac:dyDescent="0.25">
      <c r="A25" s="16">
        <v>14</v>
      </c>
      <c r="B25" s="16" t="s">
        <v>15</v>
      </c>
      <c r="C25" s="17" t="s">
        <v>53</v>
      </c>
      <c r="D25" s="18" t="s">
        <v>54</v>
      </c>
      <c r="E25" s="19" t="s">
        <v>24</v>
      </c>
      <c r="F25" s="20">
        <v>1</v>
      </c>
      <c r="G25" s="21">
        <v>265.5</v>
      </c>
      <c r="H25" s="21">
        <f t="shared" si="1"/>
        <v>265.5</v>
      </c>
    </row>
    <row r="26" spans="1:8" ht="24" x14ac:dyDescent="0.25">
      <c r="A26" s="16">
        <v>15</v>
      </c>
      <c r="B26" s="16" t="s">
        <v>15</v>
      </c>
      <c r="C26" s="17" t="s">
        <v>55</v>
      </c>
      <c r="D26" s="18" t="s">
        <v>56</v>
      </c>
      <c r="E26" s="19" t="s">
        <v>24</v>
      </c>
      <c r="F26" s="20">
        <v>11</v>
      </c>
      <c r="G26" s="21">
        <v>265.5</v>
      </c>
      <c r="H26" s="21">
        <f t="shared" si="1"/>
        <v>2920.5</v>
      </c>
    </row>
    <row r="27" spans="1:8" x14ac:dyDescent="0.25">
      <c r="A27" s="31">
        <v>16</v>
      </c>
      <c r="B27" s="31" t="s">
        <v>15</v>
      </c>
      <c r="C27" s="32" t="s">
        <v>57</v>
      </c>
      <c r="D27" s="33" t="s">
        <v>58</v>
      </c>
      <c r="E27" s="34" t="s">
        <v>24</v>
      </c>
      <c r="F27" s="35">
        <v>2</v>
      </c>
      <c r="G27" s="36">
        <v>1537.5</v>
      </c>
      <c r="H27" s="36">
        <f t="shared" si="1"/>
        <v>3075</v>
      </c>
    </row>
    <row r="28" spans="1:8" ht="24" x14ac:dyDescent="0.25">
      <c r="A28" s="25">
        <v>17</v>
      </c>
      <c r="B28" s="25" t="s">
        <v>15</v>
      </c>
      <c r="C28" s="26" t="s">
        <v>59</v>
      </c>
      <c r="D28" s="27" t="s">
        <v>60</v>
      </c>
      <c r="E28" s="28" t="s">
        <v>24</v>
      </c>
      <c r="F28" s="29">
        <v>1</v>
      </c>
      <c r="G28" s="30">
        <v>320.10000000000002</v>
      </c>
      <c r="H28" s="30">
        <f t="shared" si="1"/>
        <v>320.10000000000002</v>
      </c>
    </row>
    <row r="29" spans="1:8" x14ac:dyDescent="0.25">
      <c r="A29" s="12"/>
      <c r="B29" s="13" t="s">
        <v>9</v>
      </c>
      <c r="C29" s="14" t="s">
        <v>61</v>
      </c>
      <c r="D29" s="14" t="s">
        <v>62</v>
      </c>
      <c r="E29" s="12"/>
      <c r="F29" s="12"/>
      <c r="G29" s="12"/>
      <c r="H29" s="15">
        <f>H30+H31+H32+H33</f>
        <v>9835</v>
      </c>
    </row>
    <row r="30" spans="1:8" x14ac:dyDescent="0.25">
      <c r="A30" s="41">
        <v>18</v>
      </c>
      <c r="B30" s="41" t="s">
        <v>15</v>
      </c>
      <c r="C30" s="47">
        <v>748000001</v>
      </c>
      <c r="D30" s="43" t="s">
        <v>112</v>
      </c>
      <c r="E30" s="44" t="s">
        <v>24</v>
      </c>
      <c r="F30" s="45">
        <v>8</v>
      </c>
      <c r="G30" s="46">
        <v>320</v>
      </c>
      <c r="H30" s="46">
        <f>F30*G30</f>
        <v>2560</v>
      </c>
    </row>
    <row r="31" spans="1:8" ht="24" x14ac:dyDescent="0.25">
      <c r="A31" s="16">
        <v>19</v>
      </c>
      <c r="B31" s="16" t="s">
        <v>15</v>
      </c>
      <c r="C31" s="17" t="s">
        <v>64</v>
      </c>
      <c r="D31" s="18" t="s">
        <v>65</v>
      </c>
      <c r="E31" s="19" t="s">
        <v>24</v>
      </c>
      <c r="F31" s="20">
        <v>5</v>
      </c>
      <c r="G31" s="21">
        <v>1455</v>
      </c>
      <c r="H31" s="21">
        <f>ROUND(G31*F31,2)</f>
        <v>7275</v>
      </c>
    </row>
    <row r="35" spans="1:10" ht="24" x14ac:dyDescent="0.25">
      <c r="A35" s="1" t="s">
        <v>0</v>
      </c>
      <c r="B35" s="2" t="s">
        <v>1</v>
      </c>
      <c r="C35" s="2" t="s">
        <v>2</v>
      </c>
      <c r="D35" s="2" t="s">
        <v>3</v>
      </c>
      <c r="E35" s="2" t="s">
        <v>4</v>
      </c>
      <c r="F35" s="2" t="s">
        <v>5</v>
      </c>
      <c r="G35" s="2" t="s">
        <v>6</v>
      </c>
      <c r="H35" s="3" t="s">
        <v>7</v>
      </c>
      <c r="I35" s="48" t="s">
        <v>117</v>
      </c>
      <c r="J35" s="48" t="s">
        <v>118</v>
      </c>
    </row>
    <row r="36" spans="1:10" ht="15.75" x14ac:dyDescent="0.25">
      <c r="A36" s="4" t="s">
        <v>8</v>
      </c>
      <c r="B36" s="5"/>
      <c r="C36" s="5"/>
      <c r="D36" s="37" t="s">
        <v>83</v>
      </c>
      <c r="E36" s="5"/>
      <c r="F36" s="5"/>
      <c r="G36" s="5"/>
      <c r="H36" s="6">
        <f>H38+H40+H45+H53+H62</f>
        <v>95525.88</v>
      </c>
      <c r="I36" s="21">
        <v>0.75</v>
      </c>
      <c r="J36" s="6">
        <f>H36*I36</f>
        <v>71644.41</v>
      </c>
    </row>
    <row r="37" spans="1:10" x14ac:dyDescent="0.25">
      <c r="A37" s="7"/>
      <c r="B37" s="8" t="s">
        <v>9</v>
      </c>
      <c r="C37" s="9" t="s">
        <v>10</v>
      </c>
      <c r="D37" s="9" t="s">
        <v>11</v>
      </c>
      <c r="E37" s="10"/>
      <c r="F37" s="10"/>
      <c r="G37" s="10"/>
      <c r="H37" s="11">
        <f>BL37</f>
        <v>0</v>
      </c>
    </row>
    <row r="38" spans="1:10" x14ac:dyDescent="0.25">
      <c r="A38" s="12"/>
      <c r="B38" s="13" t="s">
        <v>9</v>
      </c>
      <c r="C38" s="14" t="s">
        <v>12</v>
      </c>
      <c r="D38" s="14" t="s">
        <v>13</v>
      </c>
      <c r="E38" s="12"/>
      <c r="F38" s="12"/>
      <c r="G38" s="12"/>
      <c r="H38" s="15">
        <f>SUM(H39)</f>
        <v>21500</v>
      </c>
    </row>
    <row r="39" spans="1:10" x14ac:dyDescent="0.25">
      <c r="A39" s="16">
        <v>1</v>
      </c>
      <c r="B39" s="16" t="s">
        <v>15</v>
      </c>
      <c r="C39" s="17" t="s">
        <v>16</v>
      </c>
      <c r="D39" s="18" t="s">
        <v>68</v>
      </c>
      <c r="E39" s="19" t="s">
        <v>18</v>
      </c>
      <c r="F39" s="20">
        <v>1</v>
      </c>
      <c r="G39" s="21">
        <v>21500</v>
      </c>
      <c r="H39" s="21">
        <f>ROUND(G39*F39,2)</f>
        <v>21500</v>
      </c>
    </row>
    <row r="40" spans="1:10" x14ac:dyDescent="0.25">
      <c r="A40" s="12"/>
      <c r="B40" s="13" t="s">
        <v>9</v>
      </c>
      <c r="C40" s="14" t="s">
        <v>19</v>
      </c>
      <c r="D40" s="14" t="s">
        <v>20</v>
      </c>
      <c r="E40" s="12"/>
      <c r="F40" s="12"/>
      <c r="G40" s="12"/>
      <c r="H40" s="15">
        <f>SUM(H41:H44)</f>
        <v>1788.94</v>
      </c>
    </row>
    <row r="41" spans="1:10" ht="24" x14ac:dyDescent="0.25">
      <c r="A41" s="16">
        <v>2</v>
      </c>
      <c r="B41" s="16" t="s">
        <v>15</v>
      </c>
      <c r="C41" s="17" t="s">
        <v>22</v>
      </c>
      <c r="D41" s="18" t="s">
        <v>23</v>
      </c>
      <c r="E41" s="19" t="s">
        <v>24</v>
      </c>
      <c r="F41" s="20">
        <v>2</v>
      </c>
      <c r="G41" s="21">
        <v>72.22</v>
      </c>
      <c r="H41" s="21">
        <f>ROUND(G41*F41,2)</f>
        <v>144.44</v>
      </c>
    </row>
    <row r="42" spans="1:10" x14ac:dyDescent="0.25">
      <c r="A42" s="16">
        <v>3</v>
      </c>
      <c r="B42" s="16" t="s">
        <v>15</v>
      </c>
      <c r="C42" s="17" t="s">
        <v>26</v>
      </c>
      <c r="D42" s="18" t="s">
        <v>27</v>
      </c>
      <c r="E42" s="19" t="s">
        <v>18</v>
      </c>
      <c r="F42" s="20">
        <v>1</v>
      </c>
      <c r="G42" s="21">
        <v>1062</v>
      </c>
      <c r="H42" s="21">
        <f>ROUND(G42*F42,2)</f>
        <v>1062</v>
      </c>
    </row>
    <row r="43" spans="1:10" x14ac:dyDescent="0.25">
      <c r="A43" s="22">
        <v>4</v>
      </c>
      <c r="B43" s="22" t="s">
        <v>15</v>
      </c>
      <c r="C43" s="23" t="s">
        <v>28</v>
      </c>
      <c r="D43" s="24" t="s">
        <v>29</v>
      </c>
      <c r="E43" s="19" t="s">
        <v>30</v>
      </c>
      <c r="F43" s="20">
        <v>25</v>
      </c>
      <c r="G43" s="21">
        <v>13.8</v>
      </c>
      <c r="H43" s="21">
        <f>ROUND(G43*F43,2)</f>
        <v>345</v>
      </c>
    </row>
    <row r="44" spans="1:10" x14ac:dyDescent="0.25">
      <c r="A44" s="22">
        <v>5</v>
      </c>
      <c r="B44" s="22" t="s">
        <v>15</v>
      </c>
      <c r="C44" s="23" t="s">
        <v>69</v>
      </c>
      <c r="D44" s="24" t="s">
        <v>70</v>
      </c>
      <c r="E44" s="38" t="s">
        <v>30</v>
      </c>
      <c r="F44" s="39">
        <v>25</v>
      </c>
      <c r="G44" s="40">
        <v>9.5</v>
      </c>
      <c r="H44" s="40">
        <f>ROUND(G44*F44,2)</f>
        <v>237.5</v>
      </c>
    </row>
    <row r="45" spans="1:10" x14ac:dyDescent="0.25">
      <c r="A45" s="12"/>
      <c r="B45" s="13" t="s">
        <v>9</v>
      </c>
      <c r="C45" s="14" t="s">
        <v>31</v>
      </c>
      <c r="D45" s="14" t="s">
        <v>32</v>
      </c>
      <c r="E45" s="12"/>
      <c r="F45" s="12"/>
      <c r="G45" s="12"/>
      <c r="H45" s="15">
        <f>SUM(H46:H52)</f>
        <v>26948.94</v>
      </c>
    </row>
    <row r="46" spans="1:10" x14ac:dyDescent="0.25">
      <c r="A46" s="16">
        <v>6</v>
      </c>
      <c r="B46" s="16" t="s">
        <v>15</v>
      </c>
      <c r="C46" s="17" t="s">
        <v>33</v>
      </c>
      <c r="D46" s="18" t="s">
        <v>34</v>
      </c>
      <c r="E46" s="19" t="s">
        <v>30</v>
      </c>
      <c r="F46" s="20">
        <v>40</v>
      </c>
      <c r="G46" s="21">
        <v>55.22</v>
      </c>
      <c r="H46" s="21">
        <f t="shared" ref="H46:H52" si="2">ROUND(G46*F46,2)</f>
        <v>2208.8000000000002</v>
      </c>
    </row>
    <row r="47" spans="1:10" x14ac:dyDescent="0.25">
      <c r="A47" s="16">
        <v>7</v>
      </c>
      <c r="B47" s="16" t="s">
        <v>15</v>
      </c>
      <c r="C47" s="17" t="s">
        <v>35</v>
      </c>
      <c r="D47" s="18" t="s">
        <v>36</v>
      </c>
      <c r="E47" s="19" t="s">
        <v>30</v>
      </c>
      <c r="F47" s="20">
        <v>135</v>
      </c>
      <c r="G47" s="21">
        <v>55.22</v>
      </c>
      <c r="H47" s="21">
        <f t="shared" si="2"/>
        <v>7454.7</v>
      </c>
    </row>
    <row r="48" spans="1:10" x14ac:dyDescent="0.25">
      <c r="A48" s="16">
        <v>8</v>
      </c>
      <c r="B48" s="16" t="s">
        <v>15</v>
      </c>
      <c r="C48" s="17" t="s">
        <v>37</v>
      </c>
      <c r="D48" s="18" t="s">
        <v>38</v>
      </c>
      <c r="E48" s="19" t="s">
        <v>30</v>
      </c>
      <c r="F48" s="20">
        <v>104</v>
      </c>
      <c r="G48" s="21">
        <v>58.41</v>
      </c>
      <c r="H48" s="21">
        <f t="shared" si="2"/>
        <v>6074.64</v>
      </c>
    </row>
    <row r="49" spans="1:8" x14ac:dyDescent="0.25">
      <c r="A49" s="16">
        <v>9</v>
      </c>
      <c r="B49" s="16" t="s">
        <v>15</v>
      </c>
      <c r="C49" s="17" t="s">
        <v>39</v>
      </c>
      <c r="D49" s="18" t="s">
        <v>71</v>
      </c>
      <c r="E49" s="19" t="s">
        <v>30</v>
      </c>
      <c r="F49" s="20">
        <v>30</v>
      </c>
      <c r="G49" s="21">
        <v>63.5</v>
      </c>
      <c r="H49" s="21">
        <f t="shared" si="2"/>
        <v>1905</v>
      </c>
    </row>
    <row r="50" spans="1:8" x14ac:dyDescent="0.25">
      <c r="A50" s="16">
        <v>10</v>
      </c>
      <c r="B50" s="16" t="s">
        <v>15</v>
      </c>
      <c r="C50" s="17" t="s">
        <v>41</v>
      </c>
      <c r="D50" s="18" t="s">
        <v>72</v>
      </c>
      <c r="E50" s="19" t="s">
        <v>30</v>
      </c>
      <c r="F50" s="20">
        <v>25</v>
      </c>
      <c r="G50" s="21">
        <v>63.16</v>
      </c>
      <c r="H50" s="21">
        <f t="shared" si="2"/>
        <v>1579</v>
      </c>
    </row>
    <row r="51" spans="1:8" x14ac:dyDescent="0.25">
      <c r="A51" s="16">
        <v>11</v>
      </c>
      <c r="B51" s="16" t="s">
        <v>15</v>
      </c>
      <c r="C51" s="17" t="s">
        <v>43</v>
      </c>
      <c r="D51" s="18" t="s">
        <v>73</v>
      </c>
      <c r="E51" s="19" t="s">
        <v>30</v>
      </c>
      <c r="F51" s="20">
        <v>40</v>
      </c>
      <c r="G51" s="21">
        <v>142.19999999999999</v>
      </c>
      <c r="H51" s="21">
        <f t="shared" si="2"/>
        <v>5688</v>
      </c>
    </row>
    <row r="52" spans="1:8" x14ac:dyDescent="0.25">
      <c r="A52" s="16">
        <v>12</v>
      </c>
      <c r="B52" s="16" t="s">
        <v>15</v>
      </c>
      <c r="C52" s="17" t="s">
        <v>74</v>
      </c>
      <c r="D52" s="18" t="s">
        <v>42</v>
      </c>
      <c r="E52" s="19" t="s">
        <v>30</v>
      </c>
      <c r="F52" s="20">
        <v>60</v>
      </c>
      <c r="G52" s="21">
        <v>33.979999999999997</v>
      </c>
      <c r="H52" s="21">
        <f t="shared" si="2"/>
        <v>2038.8</v>
      </c>
    </row>
    <row r="53" spans="1:8" x14ac:dyDescent="0.25">
      <c r="A53" s="12"/>
      <c r="B53" s="13" t="s">
        <v>9</v>
      </c>
      <c r="C53" s="14" t="s">
        <v>45</v>
      </c>
      <c r="D53" s="14" t="s">
        <v>46</v>
      </c>
      <c r="E53" s="12"/>
      <c r="F53" s="12"/>
      <c r="G53" s="12"/>
      <c r="H53" s="15">
        <f>SUM(H54:H61)</f>
        <v>17213</v>
      </c>
    </row>
    <row r="54" spans="1:8" ht="24" x14ac:dyDescent="0.25">
      <c r="A54" s="16">
        <v>13</v>
      </c>
      <c r="B54" s="16" t="s">
        <v>15</v>
      </c>
      <c r="C54" s="17" t="s">
        <v>47</v>
      </c>
      <c r="D54" s="18" t="s">
        <v>48</v>
      </c>
      <c r="E54" s="19" t="s">
        <v>24</v>
      </c>
      <c r="F54" s="20">
        <v>5</v>
      </c>
      <c r="G54" s="21">
        <v>265.5</v>
      </c>
      <c r="H54" s="21">
        <f t="shared" ref="H54:H61" si="3">ROUND(G54*F54,2)</f>
        <v>1327.5</v>
      </c>
    </row>
    <row r="55" spans="1:8" ht="24" x14ac:dyDescent="0.25">
      <c r="A55" s="16">
        <v>14</v>
      </c>
      <c r="B55" s="16" t="s">
        <v>15</v>
      </c>
      <c r="C55" s="17" t="s">
        <v>49</v>
      </c>
      <c r="D55" s="18" t="s">
        <v>50</v>
      </c>
      <c r="E55" s="19" t="s">
        <v>24</v>
      </c>
      <c r="F55" s="20">
        <v>8</v>
      </c>
      <c r="G55" s="21">
        <v>265.5</v>
      </c>
      <c r="H55" s="21">
        <f t="shared" si="3"/>
        <v>2124</v>
      </c>
    </row>
    <row r="56" spans="1:8" ht="24" x14ac:dyDescent="0.25">
      <c r="A56" s="16">
        <v>15</v>
      </c>
      <c r="B56" s="16" t="s">
        <v>15</v>
      </c>
      <c r="C56" s="17" t="s">
        <v>51</v>
      </c>
      <c r="D56" s="18" t="s">
        <v>52</v>
      </c>
      <c r="E56" s="19" t="s">
        <v>24</v>
      </c>
      <c r="F56" s="20">
        <v>1</v>
      </c>
      <c r="G56" s="21">
        <v>265.5</v>
      </c>
      <c r="H56" s="21">
        <f t="shared" si="3"/>
        <v>265.5</v>
      </c>
    </row>
    <row r="57" spans="1:8" ht="24" x14ac:dyDescent="0.25">
      <c r="A57" s="16">
        <v>16</v>
      </c>
      <c r="B57" s="16" t="s">
        <v>15</v>
      </c>
      <c r="C57" s="17" t="s">
        <v>53</v>
      </c>
      <c r="D57" s="18" t="s">
        <v>54</v>
      </c>
      <c r="E57" s="19" t="s">
        <v>24</v>
      </c>
      <c r="F57" s="20">
        <v>1</v>
      </c>
      <c r="G57" s="21">
        <v>265.5</v>
      </c>
      <c r="H57" s="21">
        <f t="shared" si="3"/>
        <v>265.5</v>
      </c>
    </row>
    <row r="58" spans="1:8" x14ac:dyDescent="0.25">
      <c r="A58" s="16">
        <v>17</v>
      </c>
      <c r="B58" s="16" t="s">
        <v>15</v>
      </c>
      <c r="C58" s="17" t="s">
        <v>55</v>
      </c>
      <c r="D58" s="18" t="s">
        <v>75</v>
      </c>
      <c r="E58" s="19" t="s">
        <v>24</v>
      </c>
      <c r="F58" s="20">
        <v>1</v>
      </c>
      <c r="G58" s="21">
        <v>5165</v>
      </c>
      <c r="H58" s="21">
        <f t="shared" si="3"/>
        <v>5165</v>
      </c>
    </row>
    <row r="59" spans="1:8" ht="24" x14ac:dyDescent="0.25">
      <c r="A59" s="16">
        <v>18</v>
      </c>
      <c r="B59" s="16" t="s">
        <v>15</v>
      </c>
      <c r="C59" s="17" t="s">
        <v>57</v>
      </c>
      <c r="D59" s="18" t="s">
        <v>56</v>
      </c>
      <c r="E59" s="19" t="s">
        <v>24</v>
      </c>
      <c r="F59" s="20">
        <v>11</v>
      </c>
      <c r="G59" s="21">
        <v>265.5</v>
      </c>
      <c r="H59" s="21">
        <f t="shared" si="3"/>
        <v>2920.5</v>
      </c>
    </row>
    <row r="60" spans="1:8" x14ac:dyDescent="0.25">
      <c r="A60" s="22">
        <v>19</v>
      </c>
      <c r="B60" s="22" t="s">
        <v>15</v>
      </c>
      <c r="C60" s="23" t="s">
        <v>59</v>
      </c>
      <c r="D60" s="24" t="s">
        <v>76</v>
      </c>
      <c r="E60" s="38" t="s">
        <v>24</v>
      </c>
      <c r="F60" s="39">
        <v>3</v>
      </c>
      <c r="G60" s="40">
        <v>690</v>
      </c>
      <c r="H60" s="40">
        <f t="shared" si="3"/>
        <v>2070</v>
      </c>
    </row>
    <row r="61" spans="1:8" x14ac:dyDescent="0.25">
      <c r="A61" s="31">
        <v>20</v>
      </c>
      <c r="B61" s="31" t="s">
        <v>15</v>
      </c>
      <c r="C61" s="32" t="s">
        <v>77</v>
      </c>
      <c r="D61" s="33" t="s">
        <v>58</v>
      </c>
      <c r="E61" s="34" t="s">
        <v>24</v>
      </c>
      <c r="F61" s="35">
        <v>2</v>
      </c>
      <c r="G61" s="36">
        <v>1537.5</v>
      </c>
      <c r="H61" s="36">
        <f t="shared" si="3"/>
        <v>3075</v>
      </c>
    </row>
    <row r="62" spans="1:8" x14ac:dyDescent="0.25">
      <c r="A62" s="12"/>
      <c r="B62" s="13" t="s">
        <v>9</v>
      </c>
      <c r="C62" s="14" t="s">
        <v>78</v>
      </c>
      <c r="D62" s="14" t="s">
        <v>62</v>
      </c>
      <c r="E62" s="12"/>
      <c r="F62" s="12"/>
      <c r="G62" s="12"/>
      <c r="H62" s="15">
        <f>H63+H64+H65+H66+H67</f>
        <v>28075</v>
      </c>
    </row>
    <row r="63" spans="1:8" x14ac:dyDescent="0.25">
      <c r="A63" s="16">
        <v>21</v>
      </c>
      <c r="B63" s="16" t="s">
        <v>15</v>
      </c>
      <c r="C63" s="17" t="s">
        <v>63</v>
      </c>
      <c r="D63" s="18" t="s">
        <v>114</v>
      </c>
      <c r="E63" s="19" t="s">
        <v>24</v>
      </c>
      <c r="F63" s="20">
        <v>4</v>
      </c>
      <c r="G63" s="21">
        <v>3552.5</v>
      </c>
      <c r="H63" s="21">
        <f>ROUND(G63*F63,2)</f>
        <v>14210</v>
      </c>
    </row>
    <row r="64" spans="1:8" ht="24" x14ac:dyDescent="0.25">
      <c r="A64" s="16">
        <v>22</v>
      </c>
      <c r="B64" s="16" t="s">
        <v>15</v>
      </c>
      <c r="C64" s="17" t="s">
        <v>64</v>
      </c>
      <c r="D64" s="18" t="s">
        <v>65</v>
      </c>
      <c r="E64" s="19" t="s">
        <v>24</v>
      </c>
      <c r="F64" s="20">
        <v>3</v>
      </c>
      <c r="G64" s="21">
        <v>1455</v>
      </c>
      <c r="H64" s="21">
        <f>ROUND(G64*F64,2)</f>
        <v>4365</v>
      </c>
    </row>
    <row r="65" spans="1:8" ht="24" x14ac:dyDescent="0.25">
      <c r="A65" s="22">
        <v>23</v>
      </c>
      <c r="B65" s="22" t="s">
        <v>15</v>
      </c>
      <c r="C65" s="23" t="s">
        <v>79</v>
      </c>
      <c r="D65" s="18" t="s">
        <v>80</v>
      </c>
      <c r="E65" s="19" t="s">
        <v>24</v>
      </c>
      <c r="F65" s="20">
        <v>2</v>
      </c>
      <c r="G65" s="21">
        <v>1398</v>
      </c>
      <c r="H65" s="21">
        <f>ROUND(G65*F65,2)</f>
        <v>2796</v>
      </c>
    </row>
    <row r="66" spans="1:8" ht="24" x14ac:dyDescent="0.25">
      <c r="A66" s="22">
        <v>24</v>
      </c>
      <c r="B66" s="22" t="s">
        <v>15</v>
      </c>
      <c r="C66" s="23" t="s">
        <v>81</v>
      </c>
      <c r="D66" s="18" t="s">
        <v>82</v>
      </c>
      <c r="E66" s="19" t="s">
        <v>24</v>
      </c>
      <c r="F66" s="20">
        <v>4</v>
      </c>
      <c r="G66" s="21">
        <v>1356</v>
      </c>
      <c r="H66" s="21">
        <f>ROUND(G66*F66,2)</f>
        <v>5424</v>
      </c>
    </row>
    <row r="67" spans="1:8" x14ac:dyDescent="0.25">
      <c r="A67" s="41">
        <v>25</v>
      </c>
      <c r="B67" s="41" t="s">
        <v>15</v>
      </c>
      <c r="C67" s="47">
        <v>748000005</v>
      </c>
      <c r="D67" s="43" t="s">
        <v>112</v>
      </c>
      <c r="E67" s="44" t="s">
        <v>24</v>
      </c>
      <c r="F67" s="45">
        <v>4</v>
      </c>
      <c r="G67" s="46">
        <v>320</v>
      </c>
      <c r="H67" s="46">
        <f>F67*G67</f>
        <v>1280</v>
      </c>
    </row>
    <row r="70" spans="1:8" ht="24" x14ac:dyDescent="0.25">
      <c r="A70" s="1" t="s">
        <v>0</v>
      </c>
      <c r="B70" s="2" t="s">
        <v>1</v>
      </c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3" t="s">
        <v>7</v>
      </c>
    </row>
    <row r="71" spans="1:8" ht="15.75" x14ac:dyDescent="0.25">
      <c r="A71" s="4" t="s">
        <v>8</v>
      </c>
      <c r="B71" s="5"/>
      <c r="C71" s="5"/>
      <c r="D71" s="37" t="s">
        <v>84</v>
      </c>
      <c r="E71" s="5"/>
      <c r="F71" s="5"/>
      <c r="G71" s="5"/>
      <c r="H71" s="6">
        <f>H73+H75+H78+H83+H87+H89</f>
        <v>19040.239999999998</v>
      </c>
    </row>
    <row r="72" spans="1:8" x14ac:dyDescent="0.25">
      <c r="A72" s="7"/>
      <c r="B72" s="8" t="s">
        <v>9</v>
      </c>
      <c r="C72" s="9" t="s">
        <v>10</v>
      </c>
      <c r="D72" s="9" t="s">
        <v>11</v>
      </c>
      <c r="E72" s="10"/>
      <c r="F72" s="10"/>
      <c r="G72" s="10"/>
      <c r="H72" s="11"/>
    </row>
    <row r="73" spans="1:8" x14ac:dyDescent="0.25">
      <c r="A73" s="12"/>
      <c r="B73" s="13" t="s">
        <v>9</v>
      </c>
      <c r="C73" s="14" t="s">
        <v>12</v>
      </c>
      <c r="D73" s="14" t="s">
        <v>13</v>
      </c>
      <c r="E73" s="12"/>
      <c r="F73" s="12"/>
      <c r="G73" s="12"/>
      <c r="H73" s="15">
        <f>H74</f>
        <v>4750</v>
      </c>
    </row>
    <row r="74" spans="1:8" x14ac:dyDescent="0.25">
      <c r="A74" s="16">
        <v>1</v>
      </c>
      <c r="B74" s="16" t="s">
        <v>15</v>
      </c>
      <c r="C74" s="17" t="s">
        <v>16</v>
      </c>
      <c r="D74" s="18" t="s">
        <v>85</v>
      </c>
      <c r="E74" s="19" t="s">
        <v>18</v>
      </c>
      <c r="F74" s="20">
        <v>1</v>
      </c>
      <c r="G74" s="21">
        <v>4750</v>
      </c>
      <c r="H74" s="21">
        <f>ROUND(G74*F74,2)</f>
        <v>4750</v>
      </c>
    </row>
    <row r="75" spans="1:8" x14ac:dyDescent="0.25">
      <c r="A75" s="12"/>
      <c r="B75" s="13" t="s">
        <v>9</v>
      </c>
      <c r="C75" s="14" t="s">
        <v>19</v>
      </c>
      <c r="D75" s="14" t="s">
        <v>20</v>
      </c>
      <c r="E75" s="12"/>
      <c r="F75" s="12"/>
      <c r="G75" s="12"/>
      <c r="H75" s="15">
        <f>SUM(H76:H77)</f>
        <v>351.44</v>
      </c>
    </row>
    <row r="76" spans="1:8" ht="24" x14ac:dyDescent="0.25">
      <c r="A76" s="16">
        <v>2</v>
      </c>
      <c r="B76" s="16" t="s">
        <v>15</v>
      </c>
      <c r="C76" s="17" t="s">
        <v>22</v>
      </c>
      <c r="D76" s="18" t="s">
        <v>23</v>
      </c>
      <c r="E76" s="19" t="s">
        <v>24</v>
      </c>
      <c r="F76" s="20">
        <v>2</v>
      </c>
      <c r="G76" s="21">
        <v>72.22</v>
      </c>
      <c r="H76" s="21">
        <f>ROUND(G76*F76,2)</f>
        <v>144.44</v>
      </c>
    </row>
    <row r="77" spans="1:8" x14ac:dyDescent="0.25">
      <c r="A77" s="22">
        <v>3</v>
      </c>
      <c r="B77" s="22" t="s">
        <v>15</v>
      </c>
      <c r="C77" s="23" t="s">
        <v>26</v>
      </c>
      <c r="D77" s="24" t="s">
        <v>29</v>
      </c>
      <c r="E77" s="19" t="s">
        <v>30</v>
      </c>
      <c r="F77" s="20">
        <v>15</v>
      </c>
      <c r="G77" s="21">
        <v>13.8</v>
      </c>
      <c r="H77" s="21">
        <f>ROUND(G77*F77,2)</f>
        <v>207</v>
      </c>
    </row>
    <row r="78" spans="1:8" x14ac:dyDescent="0.25">
      <c r="A78" s="12"/>
      <c r="B78" s="13" t="s">
        <v>9</v>
      </c>
      <c r="C78" s="14" t="s">
        <v>31</v>
      </c>
      <c r="D78" s="14" t="s">
        <v>32</v>
      </c>
      <c r="E78" s="12"/>
      <c r="F78" s="12"/>
      <c r="G78" s="12"/>
      <c r="H78" s="15">
        <f>SUM(H79:H82)</f>
        <v>6309.2000000000007</v>
      </c>
    </row>
    <row r="79" spans="1:8" x14ac:dyDescent="0.25">
      <c r="A79" s="16"/>
      <c r="B79" s="16"/>
      <c r="C79" s="17"/>
      <c r="D79" s="18"/>
      <c r="E79" s="19"/>
      <c r="F79" s="20"/>
      <c r="G79" s="21"/>
      <c r="H79" s="21"/>
    </row>
    <row r="80" spans="1:8" x14ac:dyDescent="0.25">
      <c r="A80" s="16">
        <v>4</v>
      </c>
      <c r="B80" s="16" t="s">
        <v>15</v>
      </c>
      <c r="C80" s="17" t="s">
        <v>33</v>
      </c>
      <c r="D80" s="18" t="s">
        <v>36</v>
      </c>
      <c r="E80" s="19" t="s">
        <v>30</v>
      </c>
      <c r="F80" s="20">
        <v>55</v>
      </c>
      <c r="G80" s="21">
        <v>55.22</v>
      </c>
      <c r="H80" s="21">
        <f>ROUND(G80*F80,2)</f>
        <v>3037.1</v>
      </c>
    </row>
    <row r="81" spans="1:8" x14ac:dyDescent="0.25">
      <c r="A81" s="16">
        <v>5</v>
      </c>
      <c r="B81" s="16" t="s">
        <v>15</v>
      </c>
      <c r="C81" s="17" t="s">
        <v>35</v>
      </c>
      <c r="D81" s="18" t="s">
        <v>38</v>
      </c>
      <c r="E81" s="19" t="s">
        <v>30</v>
      </c>
      <c r="F81" s="20">
        <v>50</v>
      </c>
      <c r="G81" s="21">
        <v>58.41</v>
      </c>
      <c r="H81" s="21">
        <f>ROUND(G81*F81,2)</f>
        <v>2920.5</v>
      </c>
    </row>
    <row r="82" spans="1:8" x14ac:dyDescent="0.25">
      <c r="A82" s="41">
        <v>6</v>
      </c>
      <c r="B82" s="41" t="s">
        <v>15</v>
      </c>
      <c r="C82" s="42" t="s">
        <v>37</v>
      </c>
      <c r="D82" s="43" t="s">
        <v>44</v>
      </c>
      <c r="E82" s="44" t="s">
        <v>30</v>
      </c>
      <c r="F82" s="45">
        <v>12</v>
      </c>
      <c r="G82" s="46">
        <v>29.3</v>
      </c>
      <c r="H82" s="46">
        <f>ROUND(G82*F82,2)</f>
        <v>351.6</v>
      </c>
    </row>
    <row r="83" spans="1:8" x14ac:dyDescent="0.25">
      <c r="A83" s="12"/>
      <c r="B83" s="13" t="s">
        <v>9</v>
      </c>
      <c r="C83" s="14" t="s">
        <v>45</v>
      </c>
      <c r="D83" s="14" t="s">
        <v>46</v>
      </c>
      <c r="E83" s="12"/>
      <c r="F83" s="12"/>
      <c r="G83" s="12"/>
      <c r="H83" s="15">
        <f>SUM(H84:H86)</f>
        <v>2709.6</v>
      </c>
    </row>
    <row r="84" spans="1:8" ht="24" x14ac:dyDescent="0.25">
      <c r="A84" s="16">
        <v>7</v>
      </c>
      <c r="B84" s="16" t="s">
        <v>15</v>
      </c>
      <c r="C84" s="17" t="s">
        <v>47</v>
      </c>
      <c r="D84" s="18" t="s">
        <v>54</v>
      </c>
      <c r="E84" s="19" t="s">
        <v>24</v>
      </c>
      <c r="F84" s="20">
        <v>1</v>
      </c>
      <c r="G84" s="21">
        <v>265.5</v>
      </c>
      <c r="H84" s="21">
        <f>ROUND(G84*F84,2)</f>
        <v>265.5</v>
      </c>
    </row>
    <row r="85" spans="1:8" ht="24" x14ac:dyDescent="0.25">
      <c r="A85" s="16">
        <v>8</v>
      </c>
      <c r="B85" s="16" t="s">
        <v>15</v>
      </c>
      <c r="C85" s="17" t="s">
        <v>49</v>
      </c>
      <c r="D85" s="18" t="s">
        <v>56</v>
      </c>
      <c r="E85" s="19" t="s">
        <v>24</v>
      </c>
      <c r="F85" s="20">
        <v>8</v>
      </c>
      <c r="G85" s="21">
        <v>265.5</v>
      </c>
      <c r="H85" s="21">
        <f>ROUND(G85*F85,2)</f>
        <v>2124</v>
      </c>
    </row>
    <row r="86" spans="1:8" ht="24" x14ac:dyDescent="0.25">
      <c r="A86" s="41">
        <v>9</v>
      </c>
      <c r="B86" s="41" t="s">
        <v>15</v>
      </c>
      <c r="C86" s="42" t="s">
        <v>51</v>
      </c>
      <c r="D86" s="43" t="s">
        <v>60</v>
      </c>
      <c r="E86" s="44" t="s">
        <v>24</v>
      </c>
      <c r="F86" s="45">
        <v>1</v>
      </c>
      <c r="G86" s="46">
        <v>320.10000000000002</v>
      </c>
      <c r="H86" s="46">
        <f t="shared" ref="H86" si="4">ROUND(G86*F86,2)</f>
        <v>320.10000000000002</v>
      </c>
    </row>
    <row r="87" spans="1:8" x14ac:dyDescent="0.25">
      <c r="A87" s="12"/>
      <c r="B87" s="13" t="s">
        <v>9</v>
      </c>
      <c r="C87" s="14" t="s">
        <v>61</v>
      </c>
      <c r="D87" s="14" t="s">
        <v>62</v>
      </c>
      <c r="E87" s="12"/>
      <c r="F87" s="12"/>
      <c r="G87" s="12"/>
      <c r="H87" s="15">
        <f>SUM(H88)</f>
        <v>1920</v>
      </c>
    </row>
    <row r="88" spans="1:8" x14ac:dyDescent="0.25">
      <c r="A88" s="41">
        <v>10</v>
      </c>
      <c r="B88" s="41" t="s">
        <v>15</v>
      </c>
      <c r="C88" s="47">
        <v>748000001</v>
      </c>
      <c r="D88" s="43" t="s">
        <v>112</v>
      </c>
      <c r="E88" s="44" t="s">
        <v>24</v>
      </c>
      <c r="F88" s="45">
        <v>6</v>
      </c>
      <c r="G88" s="46">
        <v>320</v>
      </c>
      <c r="H88" s="46">
        <f>F88*G88</f>
        <v>1920</v>
      </c>
    </row>
    <row r="89" spans="1:8" x14ac:dyDescent="0.25">
      <c r="A89" s="12"/>
      <c r="B89" s="13" t="s">
        <v>9</v>
      </c>
      <c r="C89" s="14">
        <v>749</v>
      </c>
      <c r="D89" s="14" t="s">
        <v>115</v>
      </c>
      <c r="E89" s="12"/>
      <c r="F89" s="12"/>
      <c r="G89" s="12"/>
      <c r="H89" s="15">
        <f>SUM(H90)</f>
        <v>3000</v>
      </c>
    </row>
    <row r="90" spans="1:8" x14ac:dyDescent="0.25">
      <c r="A90" s="41">
        <v>11</v>
      </c>
      <c r="B90" s="41" t="s">
        <v>15</v>
      </c>
      <c r="C90" s="47">
        <v>749000001</v>
      </c>
      <c r="D90" s="43" t="s">
        <v>116</v>
      </c>
      <c r="E90" s="44" t="s">
        <v>18</v>
      </c>
      <c r="F90" s="45">
        <v>1</v>
      </c>
      <c r="G90" s="46">
        <v>3000</v>
      </c>
      <c r="H90" s="46">
        <f>F90*G90</f>
        <v>3000</v>
      </c>
    </row>
    <row r="91" spans="1:8" ht="24" x14ac:dyDescent="0.25">
      <c r="A91" s="1" t="s">
        <v>0</v>
      </c>
      <c r="B91" s="2" t="s">
        <v>1</v>
      </c>
      <c r="C91" s="2" t="s">
        <v>2</v>
      </c>
      <c r="D91" s="2" t="s">
        <v>3</v>
      </c>
      <c r="E91" s="2" t="s">
        <v>4</v>
      </c>
      <c r="F91" s="2" t="s">
        <v>5</v>
      </c>
      <c r="G91" s="2" t="s">
        <v>6</v>
      </c>
      <c r="H91" s="3" t="s">
        <v>7</v>
      </c>
    </row>
    <row r="92" spans="1:8" ht="15.75" x14ac:dyDescent="0.25">
      <c r="A92" s="4" t="s">
        <v>8</v>
      </c>
      <c r="B92" s="5"/>
      <c r="C92" s="5"/>
      <c r="D92" s="37" t="s">
        <v>88</v>
      </c>
      <c r="E92" s="5"/>
      <c r="F92" s="5"/>
      <c r="G92" s="5"/>
      <c r="H92" s="6">
        <f>H94+H96+H98+H101+H104</f>
        <v>21508.37</v>
      </c>
    </row>
    <row r="93" spans="1:8" x14ac:dyDescent="0.25">
      <c r="A93" s="7"/>
      <c r="B93" s="8" t="s">
        <v>9</v>
      </c>
      <c r="C93" s="9" t="s">
        <v>10</v>
      </c>
      <c r="D93" s="9" t="s">
        <v>11</v>
      </c>
      <c r="E93" s="10"/>
      <c r="F93" s="10"/>
      <c r="G93" s="10"/>
      <c r="H93" s="11">
        <f>BL93</f>
        <v>0</v>
      </c>
    </row>
    <row r="94" spans="1:8" x14ac:dyDescent="0.25">
      <c r="A94" s="12"/>
      <c r="B94" s="13" t="s">
        <v>9</v>
      </c>
      <c r="C94" s="14" t="s">
        <v>12</v>
      </c>
      <c r="D94" s="14" t="s">
        <v>13</v>
      </c>
      <c r="E94" s="12"/>
      <c r="F94" s="12"/>
      <c r="G94" s="12"/>
      <c r="H94" s="15">
        <f>SUM(H95)</f>
        <v>3000</v>
      </c>
    </row>
    <row r="95" spans="1:8" x14ac:dyDescent="0.25">
      <c r="A95" s="16">
        <v>1</v>
      </c>
      <c r="B95" s="16" t="s">
        <v>15</v>
      </c>
      <c r="C95" s="17" t="s">
        <v>16</v>
      </c>
      <c r="D95" s="18" t="s">
        <v>86</v>
      </c>
      <c r="E95" s="19" t="s">
        <v>18</v>
      </c>
      <c r="F95" s="20">
        <v>1</v>
      </c>
      <c r="G95" s="21">
        <v>3000</v>
      </c>
      <c r="H95" s="21">
        <f>ROUND(G95*F95,2)</f>
        <v>3000</v>
      </c>
    </row>
    <row r="96" spans="1:8" x14ac:dyDescent="0.25">
      <c r="A96" s="12"/>
      <c r="B96" s="13" t="s">
        <v>9</v>
      </c>
      <c r="C96" s="14" t="s">
        <v>19</v>
      </c>
      <c r="D96" s="14" t="s">
        <v>20</v>
      </c>
      <c r="E96" s="12"/>
      <c r="F96" s="12"/>
      <c r="G96" s="12"/>
      <c r="H96" s="15">
        <f>H97</f>
        <v>72.22</v>
      </c>
    </row>
    <row r="97" spans="1:10" ht="24" x14ac:dyDescent="0.25">
      <c r="A97" s="16">
        <v>2</v>
      </c>
      <c r="B97" s="16" t="s">
        <v>15</v>
      </c>
      <c r="C97" s="17" t="s">
        <v>22</v>
      </c>
      <c r="D97" s="18" t="s">
        <v>23</v>
      </c>
      <c r="E97" s="19" t="s">
        <v>24</v>
      </c>
      <c r="F97" s="20">
        <v>1</v>
      </c>
      <c r="G97" s="21">
        <v>72.22</v>
      </c>
      <c r="H97" s="21">
        <f>ROUND(G97*F97,2)</f>
        <v>72.22</v>
      </c>
    </row>
    <row r="98" spans="1:10" x14ac:dyDescent="0.25">
      <c r="A98" s="12"/>
      <c r="B98" s="13" t="s">
        <v>9</v>
      </c>
      <c r="C98" s="14" t="s">
        <v>31</v>
      </c>
      <c r="D98" s="14" t="s">
        <v>32</v>
      </c>
      <c r="E98" s="12"/>
      <c r="F98" s="12"/>
      <c r="G98" s="12"/>
      <c r="H98" s="15">
        <f>H99+H100</f>
        <v>9775.15</v>
      </c>
    </row>
    <row r="99" spans="1:10" x14ac:dyDescent="0.25">
      <c r="A99" s="16">
        <v>3</v>
      </c>
      <c r="B99" s="16" t="s">
        <v>15</v>
      </c>
      <c r="C99" s="17" t="s">
        <v>33</v>
      </c>
      <c r="D99" s="18" t="s">
        <v>36</v>
      </c>
      <c r="E99" s="19" t="s">
        <v>30</v>
      </c>
      <c r="F99" s="20">
        <v>140</v>
      </c>
      <c r="G99" s="21">
        <v>55.22</v>
      </c>
      <c r="H99" s="21">
        <f>ROUND(G99*F99,2)</f>
        <v>7730.8</v>
      </c>
    </row>
    <row r="100" spans="1:10" x14ac:dyDescent="0.25">
      <c r="A100" s="16">
        <v>4</v>
      </c>
      <c r="B100" s="16" t="s">
        <v>15</v>
      </c>
      <c r="C100" s="17" t="s">
        <v>35</v>
      </c>
      <c r="D100" s="18" t="s">
        <v>38</v>
      </c>
      <c r="E100" s="19" t="s">
        <v>30</v>
      </c>
      <c r="F100" s="20">
        <v>35</v>
      </c>
      <c r="G100" s="21">
        <v>58.41</v>
      </c>
      <c r="H100" s="21">
        <f>ROUND(G100*F100,2)</f>
        <v>2044.35</v>
      </c>
    </row>
    <row r="101" spans="1:10" x14ac:dyDescent="0.25">
      <c r="A101" s="12"/>
      <c r="B101" s="13" t="s">
        <v>9</v>
      </c>
      <c r="C101" s="14" t="s">
        <v>45</v>
      </c>
      <c r="D101" s="14" t="s">
        <v>46</v>
      </c>
      <c r="E101" s="12"/>
      <c r="F101" s="12"/>
      <c r="G101" s="12"/>
      <c r="H101" s="15">
        <f>H102+H103</f>
        <v>1593</v>
      </c>
    </row>
    <row r="102" spans="1:10" ht="24" x14ac:dyDescent="0.25">
      <c r="A102" s="16">
        <v>5</v>
      </c>
      <c r="B102" s="16" t="s">
        <v>15</v>
      </c>
      <c r="C102" s="17" t="s">
        <v>47</v>
      </c>
      <c r="D102" s="18" t="s">
        <v>48</v>
      </c>
      <c r="E102" s="19" t="s">
        <v>24</v>
      </c>
      <c r="F102" s="20">
        <v>4</v>
      </c>
      <c r="G102" s="21">
        <v>265.5</v>
      </c>
      <c r="H102" s="21">
        <f>ROUND(G102*F102,2)</f>
        <v>1062</v>
      </c>
    </row>
    <row r="103" spans="1:10" ht="24" x14ac:dyDescent="0.25">
      <c r="A103" s="16">
        <v>6</v>
      </c>
      <c r="B103" s="16" t="s">
        <v>15</v>
      </c>
      <c r="C103" s="17" t="s">
        <v>49</v>
      </c>
      <c r="D103" s="18" t="s">
        <v>56</v>
      </c>
      <c r="E103" s="19" t="s">
        <v>24</v>
      </c>
      <c r="F103" s="20">
        <v>2</v>
      </c>
      <c r="G103" s="21">
        <v>265.5</v>
      </c>
      <c r="H103" s="21">
        <f>ROUND(G103*F103,2)</f>
        <v>531</v>
      </c>
    </row>
    <row r="104" spans="1:10" x14ac:dyDescent="0.25">
      <c r="A104" s="12"/>
      <c r="B104" s="13" t="s">
        <v>9</v>
      </c>
      <c r="C104" s="14">
        <v>748</v>
      </c>
      <c r="D104" s="14" t="s">
        <v>62</v>
      </c>
      <c r="E104" s="12"/>
      <c r="F104" s="12"/>
      <c r="G104" s="12"/>
      <c r="H104" s="15">
        <f>H105+H106+H107</f>
        <v>7068</v>
      </c>
    </row>
    <row r="105" spans="1:10" x14ac:dyDescent="0.25">
      <c r="A105" s="16">
        <v>7</v>
      </c>
      <c r="B105" s="16" t="s">
        <v>15</v>
      </c>
      <c r="C105" s="17" t="s">
        <v>63</v>
      </c>
      <c r="D105" s="18" t="s">
        <v>87</v>
      </c>
      <c r="E105" s="19" t="s">
        <v>24</v>
      </c>
      <c r="F105" s="20">
        <v>10</v>
      </c>
      <c r="G105" s="21">
        <v>499.3</v>
      </c>
      <c r="H105" s="21">
        <f>ROUND(G105*F105,2)</f>
        <v>4993</v>
      </c>
    </row>
    <row r="106" spans="1:10" x14ac:dyDescent="0.25">
      <c r="A106" s="41">
        <v>8</v>
      </c>
      <c r="B106" s="41" t="s">
        <v>15</v>
      </c>
      <c r="C106" s="47">
        <v>748000002</v>
      </c>
      <c r="D106" s="43" t="s">
        <v>113</v>
      </c>
      <c r="E106" s="44" t="s">
        <v>24</v>
      </c>
      <c r="F106" s="45">
        <v>6</v>
      </c>
      <c r="G106" s="46">
        <v>250</v>
      </c>
      <c r="H106" s="46">
        <f>F106*G106</f>
        <v>1500</v>
      </c>
    </row>
    <row r="107" spans="1:10" x14ac:dyDescent="0.25">
      <c r="A107" s="41">
        <v>9</v>
      </c>
      <c r="B107" s="41" t="s">
        <v>15</v>
      </c>
      <c r="C107" s="47">
        <v>748000003</v>
      </c>
      <c r="D107" s="43" t="s">
        <v>111</v>
      </c>
      <c r="E107" s="44" t="s">
        <v>24</v>
      </c>
      <c r="F107" s="45">
        <v>1</v>
      </c>
      <c r="G107" s="46">
        <v>575</v>
      </c>
      <c r="H107" s="46">
        <f>F107*G107</f>
        <v>575</v>
      </c>
    </row>
    <row r="110" spans="1:10" ht="24" x14ac:dyDescent="0.25">
      <c r="A110" s="7"/>
      <c r="B110" s="8" t="s">
        <v>9</v>
      </c>
      <c r="C110" s="9" t="s">
        <v>10</v>
      </c>
      <c r="D110" s="9" t="s">
        <v>132</v>
      </c>
      <c r="E110" s="10"/>
      <c r="F110" s="10"/>
      <c r="G110" s="10"/>
      <c r="H110" s="11">
        <f>H112+H113+H114+H115+H116+H117+H118+H119+H120+H121</f>
        <v>62505</v>
      </c>
      <c r="I110" s="48" t="s">
        <v>133</v>
      </c>
      <c r="J110" s="48" t="s">
        <v>118</v>
      </c>
    </row>
    <row r="111" spans="1:10" ht="15.75" x14ac:dyDescent="0.25">
      <c r="A111" s="12"/>
      <c r="B111" s="13" t="s">
        <v>9</v>
      </c>
      <c r="C111" s="14" t="s">
        <v>89</v>
      </c>
      <c r="D111" s="14" t="s">
        <v>90</v>
      </c>
      <c r="E111" s="12"/>
      <c r="F111" s="12"/>
      <c r="G111" s="12"/>
      <c r="H111" s="15">
        <f>H112+H113+H114+H115+H116+H117+H118+H119+H120+H121</f>
        <v>62505</v>
      </c>
      <c r="I111">
        <v>0.875</v>
      </c>
      <c r="J111" s="6">
        <f>H111*I111</f>
        <v>54691.875</v>
      </c>
    </row>
    <row r="112" spans="1:10" ht="24" x14ac:dyDescent="0.25">
      <c r="A112" s="16">
        <v>20</v>
      </c>
      <c r="B112" s="16" t="s">
        <v>15</v>
      </c>
      <c r="C112" s="17" t="s">
        <v>91</v>
      </c>
      <c r="D112" s="18" t="s">
        <v>92</v>
      </c>
      <c r="E112" s="19" t="s">
        <v>18</v>
      </c>
      <c r="F112" s="20">
        <v>1</v>
      </c>
      <c r="G112" s="21">
        <v>11500</v>
      </c>
      <c r="H112" s="21">
        <f t="shared" ref="H112:H121" si="5">ROUND(G112*F112,2)</f>
        <v>11500</v>
      </c>
    </row>
    <row r="113" spans="1:8" x14ac:dyDescent="0.25">
      <c r="A113" s="16">
        <v>21</v>
      </c>
      <c r="B113" s="16" t="s">
        <v>15</v>
      </c>
      <c r="C113" s="17" t="s">
        <v>93</v>
      </c>
      <c r="D113" s="18" t="s">
        <v>94</v>
      </c>
      <c r="E113" s="19" t="s">
        <v>18</v>
      </c>
      <c r="F113" s="20">
        <v>1</v>
      </c>
      <c r="G113" s="21">
        <v>10500</v>
      </c>
      <c r="H113" s="21">
        <f t="shared" si="5"/>
        <v>10500</v>
      </c>
    </row>
    <row r="114" spans="1:8" x14ac:dyDescent="0.25">
      <c r="A114" s="16">
        <v>22</v>
      </c>
      <c r="B114" s="16" t="s">
        <v>15</v>
      </c>
      <c r="C114" s="17" t="s">
        <v>95</v>
      </c>
      <c r="D114" s="18" t="s">
        <v>96</v>
      </c>
      <c r="E114" s="19" t="s">
        <v>18</v>
      </c>
      <c r="F114" s="20">
        <v>1</v>
      </c>
      <c r="G114" s="21">
        <v>6500</v>
      </c>
      <c r="H114" s="21">
        <f t="shared" si="5"/>
        <v>6500</v>
      </c>
    </row>
    <row r="115" spans="1:8" x14ac:dyDescent="0.25">
      <c r="A115" s="16">
        <v>23</v>
      </c>
      <c r="B115" s="16" t="s">
        <v>15</v>
      </c>
      <c r="C115" s="17" t="s">
        <v>97</v>
      </c>
      <c r="D115" s="18" t="s">
        <v>98</v>
      </c>
      <c r="E115" s="19" t="s">
        <v>18</v>
      </c>
      <c r="F115" s="20">
        <v>1</v>
      </c>
      <c r="G115" s="21">
        <v>4000</v>
      </c>
      <c r="H115" s="21">
        <f t="shared" si="5"/>
        <v>4000</v>
      </c>
    </row>
    <row r="116" spans="1:8" x14ac:dyDescent="0.25">
      <c r="A116" s="16">
        <v>24</v>
      </c>
      <c r="B116" s="16" t="s">
        <v>15</v>
      </c>
      <c r="C116" s="17" t="s">
        <v>99</v>
      </c>
      <c r="D116" s="18" t="s">
        <v>100</v>
      </c>
      <c r="E116" s="19" t="s">
        <v>18</v>
      </c>
      <c r="F116" s="20">
        <v>1</v>
      </c>
      <c r="G116" s="21">
        <v>8500</v>
      </c>
      <c r="H116" s="21">
        <f t="shared" si="5"/>
        <v>8500</v>
      </c>
    </row>
    <row r="117" spans="1:8" x14ac:dyDescent="0.25">
      <c r="A117" s="16">
        <v>25</v>
      </c>
      <c r="B117" s="16" t="s">
        <v>15</v>
      </c>
      <c r="C117" s="17" t="s">
        <v>101</v>
      </c>
      <c r="D117" s="18" t="s">
        <v>102</v>
      </c>
      <c r="E117" s="19" t="s">
        <v>18</v>
      </c>
      <c r="F117" s="20">
        <v>1</v>
      </c>
      <c r="G117" s="21">
        <v>7974</v>
      </c>
      <c r="H117" s="21">
        <f t="shared" si="5"/>
        <v>7974</v>
      </c>
    </row>
    <row r="118" spans="1:8" x14ac:dyDescent="0.25">
      <c r="A118" s="16">
        <v>26</v>
      </c>
      <c r="B118" s="16" t="s">
        <v>15</v>
      </c>
      <c r="C118" s="17" t="s">
        <v>103</v>
      </c>
      <c r="D118" s="18" t="s">
        <v>104</v>
      </c>
      <c r="E118" s="19" t="s">
        <v>18</v>
      </c>
      <c r="F118" s="20">
        <v>1</v>
      </c>
      <c r="G118" s="21">
        <v>500</v>
      </c>
      <c r="H118" s="21">
        <f t="shared" si="5"/>
        <v>500</v>
      </c>
    </row>
    <row r="119" spans="1:8" x14ac:dyDescent="0.25">
      <c r="A119" s="16">
        <v>27</v>
      </c>
      <c r="B119" s="16" t="s">
        <v>15</v>
      </c>
      <c r="C119" s="17" t="s">
        <v>105</v>
      </c>
      <c r="D119" s="18" t="s">
        <v>106</v>
      </c>
      <c r="E119" s="19" t="s">
        <v>18</v>
      </c>
      <c r="F119" s="20">
        <v>1</v>
      </c>
      <c r="G119" s="21">
        <v>3500</v>
      </c>
      <c r="H119" s="21">
        <f t="shared" si="5"/>
        <v>3500</v>
      </c>
    </row>
    <row r="120" spans="1:8" x14ac:dyDescent="0.25">
      <c r="A120" s="16">
        <v>28</v>
      </c>
      <c r="B120" s="16" t="s">
        <v>15</v>
      </c>
      <c r="C120" s="17" t="s">
        <v>107</v>
      </c>
      <c r="D120" s="18" t="s">
        <v>108</v>
      </c>
      <c r="E120" s="19" t="s">
        <v>18</v>
      </c>
      <c r="F120" s="20">
        <v>1</v>
      </c>
      <c r="G120" s="21">
        <v>9000</v>
      </c>
      <c r="H120" s="21">
        <f t="shared" si="5"/>
        <v>9000</v>
      </c>
    </row>
    <row r="121" spans="1:8" x14ac:dyDescent="0.25">
      <c r="A121" s="16">
        <v>29</v>
      </c>
      <c r="B121" s="16" t="s">
        <v>15</v>
      </c>
      <c r="C121" s="17" t="s">
        <v>109</v>
      </c>
      <c r="D121" s="18" t="s">
        <v>110</v>
      </c>
      <c r="E121" s="19" t="s">
        <v>18</v>
      </c>
      <c r="F121" s="20">
        <v>1</v>
      </c>
      <c r="G121" s="21">
        <v>531</v>
      </c>
      <c r="H121" s="21">
        <f t="shared" si="5"/>
        <v>531</v>
      </c>
    </row>
    <row r="124" spans="1:8" ht="24" x14ac:dyDescent="0.25">
      <c r="A124" s="1" t="s">
        <v>0</v>
      </c>
      <c r="B124" s="2" t="s">
        <v>1</v>
      </c>
      <c r="C124" s="2" t="s">
        <v>2</v>
      </c>
      <c r="D124" s="2" t="s">
        <v>3</v>
      </c>
      <c r="E124" s="2" t="s">
        <v>4</v>
      </c>
      <c r="F124" s="2" t="s">
        <v>5</v>
      </c>
      <c r="G124" s="2" t="s">
        <v>6</v>
      </c>
      <c r="H124" s="3" t="s">
        <v>7</v>
      </c>
    </row>
    <row r="125" spans="1:8" ht="15.75" x14ac:dyDescent="0.25">
      <c r="A125" s="4" t="s">
        <v>8</v>
      </c>
      <c r="B125" s="5"/>
      <c r="C125" s="5"/>
      <c r="D125" s="37" t="s">
        <v>120</v>
      </c>
      <c r="E125" s="5"/>
      <c r="F125" s="5"/>
      <c r="G125" s="5"/>
      <c r="H125" s="6">
        <f>H126+H128+H132+H134</f>
        <v>3608.89</v>
      </c>
    </row>
    <row r="126" spans="1:8" x14ac:dyDescent="0.25">
      <c r="A126" s="12"/>
      <c r="B126" s="13" t="s">
        <v>9</v>
      </c>
      <c r="C126" s="14" t="s">
        <v>12</v>
      </c>
      <c r="D126" s="14" t="s">
        <v>13</v>
      </c>
      <c r="E126" s="12"/>
      <c r="F126" s="12"/>
      <c r="G126" s="12"/>
      <c r="H126" s="15">
        <f>SUM(H127)</f>
        <v>1250</v>
      </c>
    </row>
    <row r="127" spans="1:8" x14ac:dyDescent="0.25">
      <c r="A127" s="16">
        <v>1</v>
      </c>
      <c r="B127" s="16" t="s">
        <v>15</v>
      </c>
      <c r="C127" s="17" t="s">
        <v>16</v>
      </c>
      <c r="D127" s="18" t="s">
        <v>86</v>
      </c>
      <c r="E127" s="19" t="s">
        <v>18</v>
      </c>
      <c r="F127" s="20">
        <v>1</v>
      </c>
      <c r="G127" s="21">
        <v>1250</v>
      </c>
      <c r="H127" s="21">
        <f>ROUND(G127*F127,2)</f>
        <v>1250</v>
      </c>
    </row>
    <row r="128" spans="1:8" x14ac:dyDescent="0.25">
      <c r="A128" s="12"/>
      <c r="B128" s="13" t="s">
        <v>9</v>
      </c>
      <c r="C128" s="14" t="s">
        <v>19</v>
      </c>
      <c r="D128" s="14" t="s">
        <v>20</v>
      </c>
      <c r="E128" s="12"/>
      <c r="F128" s="12"/>
      <c r="G128" s="12"/>
      <c r="H128" s="15">
        <f>SUM(H129:H132)</f>
        <v>1149.8899999999999</v>
      </c>
    </row>
    <row r="129" spans="1:8" x14ac:dyDescent="0.25">
      <c r="A129" s="16">
        <v>2</v>
      </c>
      <c r="B129" s="16" t="s">
        <v>15</v>
      </c>
      <c r="C129" s="17">
        <v>743000001</v>
      </c>
      <c r="D129" t="s">
        <v>121</v>
      </c>
      <c r="E129" s="19" t="s">
        <v>24</v>
      </c>
      <c r="F129" s="20">
        <v>1</v>
      </c>
      <c r="G129" s="21">
        <v>99.47</v>
      </c>
      <c r="H129" s="21">
        <f>F129*G129</f>
        <v>99.47</v>
      </c>
    </row>
    <row r="130" spans="1:8" x14ac:dyDescent="0.25">
      <c r="A130" s="16">
        <v>3</v>
      </c>
      <c r="B130" s="16" t="s">
        <v>15</v>
      </c>
      <c r="C130" s="17">
        <v>743000002</v>
      </c>
      <c r="D130" t="s">
        <v>122</v>
      </c>
      <c r="E130" s="19" t="s">
        <v>24</v>
      </c>
      <c r="F130" s="20">
        <v>1</v>
      </c>
      <c r="G130" s="21">
        <v>110</v>
      </c>
      <c r="H130" s="21">
        <f>F130*G130</f>
        <v>110</v>
      </c>
    </row>
    <row r="131" spans="1:8" x14ac:dyDescent="0.25">
      <c r="A131" s="16">
        <v>4</v>
      </c>
      <c r="B131" s="16" t="s">
        <v>15</v>
      </c>
      <c r="C131" s="17">
        <v>743000003</v>
      </c>
      <c r="D131" t="s">
        <v>123</v>
      </c>
      <c r="E131" s="19" t="s">
        <v>30</v>
      </c>
      <c r="F131" s="20">
        <v>2</v>
      </c>
      <c r="G131" s="21">
        <v>25.71</v>
      </c>
      <c r="H131" s="21">
        <f>F131*G131</f>
        <v>51.42</v>
      </c>
    </row>
    <row r="132" spans="1:8" x14ac:dyDescent="0.25">
      <c r="A132" s="12"/>
      <c r="B132" s="13" t="s">
        <v>9</v>
      </c>
      <c r="C132" s="14" t="s">
        <v>31</v>
      </c>
      <c r="D132" s="14" t="s">
        <v>32</v>
      </c>
      <c r="E132" s="12"/>
      <c r="F132" s="12"/>
      <c r="G132" s="12"/>
      <c r="H132" s="15">
        <f>H133</f>
        <v>889</v>
      </c>
    </row>
    <row r="133" spans="1:8" x14ac:dyDescent="0.25">
      <c r="A133" s="16">
        <v>5</v>
      </c>
      <c r="B133" s="16" t="s">
        <v>15</v>
      </c>
      <c r="C133" s="17" t="s">
        <v>33</v>
      </c>
      <c r="D133" s="18" t="s">
        <v>71</v>
      </c>
      <c r="E133" s="19" t="s">
        <v>30</v>
      </c>
      <c r="F133" s="20">
        <v>14</v>
      </c>
      <c r="G133" s="21">
        <v>63.5</v>
      </c>
      <c r="H133" s="21">
        <f t="shared" ref="H133" si="6">ROUND(G133*F133,2)</f>
        <v>889</v>
      </c>
    </row>
    <row r="134" spans="1:8" x14ac:dyDescent="0.25">
      <c r="A134" s="12"/>
      <c r="B134" s="13" t="s">
        <v>9</v>
      </c>
      <c r="C134" s="14" t="s">
        <v>89</v>
      </c>
      <c r="D134" s="14" t="s">
        <v>90</v>
      </c>
      <c r="E134" s="12"/>
      <c r="F134" s="12"/>
      <c r="G134" s="12"/>
      <c r="H134" s="15">
        <f>H135</f>
        <v>320</v>
      </c>
    </row>
    <row r="135" spans="1:8" x14ac:dyDescent="0.25">
      <c r="A135" s="16">
        <v>6</v>
      </c>
      <c r="B135" s="16" t="s">
        <v>15</v>
      </c>
      <c r="C135" s="17" t="s">
        <v>91</v>
      </c>
      <c r="D135" s="18" t="s">
        <v>102</v>
      </c>
      <c r="E135" s="19" t="s">
        <v>18</v>
      </c>
      <c r="F135" s="20">
        <v>1</v>
      </c>
      <c r="G135" s="21">
        <v>320</v>
      </c>
      <c r="H135" s="21">
        <f t="shared" ref="H135" si="7">ROUND(G135*F135,2)</f>
        <v>320</v>
      </c>
    </row>
    <row r="138" spans="1:8" ht="24" x14ac:dyDescent="0.25">
      <c r="A138" s="1" t="s">
        <v>0</v>
      </c>
      <c r="B138" s="2" t="s">
        <v>1</v>
      </c>
      <c r="C138" s="2" t="s">
        <v>2</v>
      </c>
      <c r="D138" s="2" t="s">
        <v>3</v>
      </c>
      <c r="E138" s="2" t="s">
        <v>4</v>
      </c>
      <c r="F138" s="2" t="s">
        <v>5</v>
      </c>
      <c r="G138" s="2" t="s">
        <v>6</v>
      </c>
      <c r="H138" s="3" t="s">
        <v>7</v>
      </c>
    </row>
    <row r="139" spans="1:8" ht="15.75" x14ac:dyDescent="0.25">
      <c r="A139" s="4" t="s">
        <v>8</v>
      </c>
      <c r="B139" s="5"/>
      <c r="C139" s="5"/>
      <c r="D139" s="37" t="s">
        <v>124</v>
      </c>
      <c r="E139" s="5"/>
      <c r="F139" s="5"/>
      <c r="G139" s="5"/>
      <c r="H139" s="6">
        <f>H140+H144+H149+H151</f>
        <v>12532.65</v>
      </c>
    </row>
    <row r="140" spans="1:8" x14ac:dyDescent="0.25">
      <c r="A140" s="12"/>
      <c r="B140" s="13" t="s">
        <v>9</v>
      </c>
      <c r="C140" s="14" t="s">
        <v>31</v>
      </c>
      <c r="D140" s="14" t="s">
        <v>32</v>
      </c>
      <c r="E140" s="12"/>
      <c r="F140" s="12"/>
      <c r="G140" s="12"/>
      <c r="H140" s="15">
        <f>SUM(H141:H143)</f>
        <v>5070.75</v>
      </c>
    </row>
    <row r="141" spans="1:8" x14ac:dyDescent="0.25">
      <c r="A141" s="50">
        <v>1</v>
      </c>
      <c r="B141" s="50" t="s">
        <v>15</v>
      </c>
      <c r="C141" s="51" t="s">
        <v>33</v>
      </c>
      <c r="D141" s="52" t="s">
        <v>36</v>
      </c>
      <c r="E141" s="53" t="s">
        <v>30</v>
      </c>
      <c r="F141" s="54">
        <v>50</v>
      </c>
      <c r="G141" s="55">
        <v>55.22</v>
      </c>
      <c r="H141" s="56">
        <f>ROUND(G141*F141,2)</f>
        <v>2761</v>
      </c>
    </row>
    <row r="142" spans="1:8" x14ac:dyDescent="0.25">
      <c r="A142" s="50">
        <v>2</v>
      </c>
      <c r="B142" s="50" t="s">
        <v>15</v>
      </c>
      <c r="C142" s="51" t="s">
        <v>35</v>
      </c>
      <c r="D142" s="52" t="s">
        <v>38</v>
      </c>
      <c r="E142" s="53" t="s">
        <v>30</v>
      </c>
      <c r="F142" s="54">
        <v>25</v>
      </c>
      <c r="G142" s="55">
        <v>58.41</v>
      </c>
      <c r="H142" s="56">
        <f>ROUND(G142*F142,2)</f>
        <v>1460.25</v>
      </c>
    </row>
    <row r="143" spans="1:8" x14ac:dyDescent="0.25">
      <c r="A143" s="50">
        <v>3</v>
      </c>
      <c r="B143" s="50" t="s">
        <v>15</v>
      </c>
      <c r="C143" s="51" t="s">
        <v>37</v>
      </c>
      <c r="D143" s="52" t="s">
        <v>42</v>
      </c>
      <c r="E143" s="53" t="s">
        <v>30</v>
      </c>
      <c r="F143" s="54">
        <v>25</v>
      </c>
      <c r="G143" s="55">
        <v>33.979999999999997</v>
      </c>
      <c r="H143" s="56">
        <f>ROUND(G143*F143,2)</f>
        <v>849.5</v>
      </c>
    </row>
    <row r="144" spans="1:8" x14ac:dyDescent="0.25">
      <c r="A144" s="12"/>
      <c r="B144" s="13" t="s">
        <v>9</v>
      </c>
      <c r="C144" s="14" t="s">
        <v>45</v>
      </c>
      <c r="D144" s="14" t="s">
        <v>46</v>
      </c>
      <c r="E144" s="12"/>
      <c r="F144" s="12"/>
      <c r="G144" s="12"/>
      <c r="H144" s="15">
        <f>SUM(H145:H148)</f>
        <v>5256.9</v>
      </c>
    </row>
    <row r="145" spans="1:8" ht="24" x14ac:dyDescent="0.25">
      <c r="A145" s="50">
        <v>4</v>
      </c>
      <c r="B145" s="50" t="s">
        <v>15</v>
      </c>
      <c r="C145" s="51" t="s">
        <v>47</v>
      </c>
      <c r="D145" s="52" t="s">
        <v>48</v>
      </c>
      <c r="E145" s="53" t="s">
        <v>24</v>
      </c>
      <c r="F145" s="54">
        <v>2</v>
      </c>
      <c r="G145" s="55">
        <v>265.5</v>
      </c>
      <c r="H145" s="56">
        <f t="shared" ref="H145:H148" si="8">ROUND(G145*F145,2)</f>
        <v>531</v>
      </c>
    </row>
    <row r="146" spans="1:8" ht="24" x14ac:dyDescent="0.25">
      <c r="A146" s="50">
        <v>5</v>
      </c>
      <c r="B146" s="50" t="s">
        <v>15</v>
      </c>
      <c r="C146" s="51" t="s">
        <v>49</v>
      </c>
      <c r="D146" s="52" t="s">
        <v>125</v>
      </c>
      <c r="E146" s="53" t="s">
        <v>24</v>
      </c>
      <c r="F146" s="54">
        <v>1</v>
      </c>
      <c r="G146" s="55">
        <v>265.5</v>
      </c>
      <c r="H146" s="56">
        <f t="shared" si="8"/>
        <v>265.5</v>
      </c>
    </row>
    <row r="147" spans="1:8" x14ac:dyDescent="0.25">
      <c r="A147" s="50">
        <v>6</v>
      </c>
      <c r="B147" s="50" t="s">
        <v>15</v>
      </c>
      <c r="C147" s="51" t="s">
        <v>51</v>
      </c>
      <c r="D147" s="52" t="s">
        <v>126</v>
      </c>
      <c r="E147" s="53" t="s">
        <v>24</v>
      </c>
      <c r="F147" s="54">
        <v>1</v>
      </c>
      <c r="G147" s="55">
        <v>1274.4000000000001</v>
      </c>
      <c r="H147" s="56">
        <f t="shared" si="8"/>
        <v>1274.4000000000001</v>
      </c>
    </row>
    <row r="148" spans="1:8" x14ac:dyDescent="0.25">
      <c r="A148" s="50">
        <v>7</v>
      </c>
      <c r="B148" s="50" t="s">
        <v>15</v>
      </c>
      <c r="C148" s="51" t="s">
        <v>53</v>
      </c>
      <c r="D148" s="52" t="s">
        <v>127</v>
      </c>
      <c r="E148" s="53" t="s">
        <v>24</v>
      </c>
      <c r="F148" s="54">
        <v>1</v>
      </c>
      <c r="G148" s="55">
        <v>3186</v>
      </c>
      <c r="H148" s="56">
        <f t="shared" si="8"/>
        <v>3186</v>
      </c>
    </row>
    <row r="149" spans="1:8" x14ac:dyDescent="0.25">
      <c r="A149" s="12"/>
      <c r="B149" s="13" t="s">
        <v>9</v>
      </c>
      <c r="C149" s="14">
        <v>748</v>
      </c>
      <c r="D149" s="14" t="s">
        <v>62</v>
      </c>
      <c r="E149" s="12"/>
      <c r="F149" s="12"/>
      <c r="G149" s="12"/>
      <c r="H149" s="15">
        <f>SUM(H150)</f>
        <v>1725</v>
      </c>
    </row>
    <row r="150" spans="1:8" x14ac:dyDescent="0.25">
      <c r="A150" s="41">
        <v>8</v>
      </c>
      <c r="B150" s="41" t="s">
        <v>15</v>
      </c>
      <c r="C150" s="47">
        <v>748000001</v>
      </c>
      <c r="D150" s="43" t="s">
        <v>128</v>
      </c>
      <c r="E150" s="44" t="s">
        <v>24</v>
      </c>
      <c r="F150" s="45">
        <v>3</v>
      </c>
      <c r="G150" s="57">
        <v>575</v>
      </c>
      <c r="H150" s="46">
        <f>F150*G150</f>
        <v>1725</v>
      </c>
    </row>
    <row r="151" spans="1:8" x14ac:dyDescent="0.25">
      <c r="A151" s="12"/>
      <c r="B151" s="13" t="s">
        <v>9</v>
      </c>
      <c r="C151" s="14" t="s">
        <v>89</v>
      </c>
      <c r="D151" s="14" t="s">
        <v>90</v>
      </c>
      <c r="E151" s="12"/>
      <c r="F151" s="12"/>
      <c r="G151" s="12"/>
      <c r="H151" s="15">
        <f>H152</f>
        <v>480</v>
      </c>
    </row>
    <row r="152" spans="1:8" x14ac:dyDescent="0.25">
      <c r="A152" s="50">
        <v>9</v>
      </c>
      <c r="B152" s="50" t="s">
        <v>15</v>
      </c>
      <c r="C152" s="51" t="s">
        <v>91</v>
      </c>
      <c r="D152" s="52" t="s">
        <v>102</v>
      </c>
      <c r="E152" s="53" t="s">
        <v>18</v>
      </c>
      <c r="F152" s="54">
        <v>1</v>
      </c>
      <c r="G152" s="55">
        <v>480</v>
      </c>
      <c r="H152" s="56">
        <f t="shared" ref="H152" si="9">ROUND(G152*F152,2)</f>
        <v>480</v>
      </c>
    </row>
    <row r="155" spans="1:8" ht="24" x14ac:dyDescent="0.25">
      <c r="A155" s="1" t="s">
        <v>0</v>
      </c>
      <c r="B155" s="2" t="s">
        <v>1</v>
      </c>
      <c r="C155" s="2" t="s">
        <v>2</v>
      </c>
      <c r="D155" s="2" t="s">
        <v>3</v>
      </c>
      <c r="E155" s="2" t="s">
        <v>4</v>
      </c>
      <c r="F155" s="2" t="s">
        <v>5</v>
      </c>
      <c r="G155" s="2" t="s">
        <v>6</v>
      </c>
      <c r="H155" s="3" t="s">
        <v>7</v>
      </c>
    </row>
    <row r="156" spans="1:8" ht="15.75" x14ac:dyDescent="0.25">
      <c r="A156" s="4" t="s">
        <v>8</v>
      </c>
      <c r="B156" s="5"/>
      <c r="C156" s="5"/>
      <c r="D156" s="37" t="s">
        <v>129</v>
      </c>
      <c r="E156" s="5"/>
      <c r="F156" s="5"/>
      <c r="G156" s="5"/>
      <c r="H156" s="6">
        <f>H157+H159</f>
        <v>5546</v>
      </c>
    </row>
    <row r="157" spans="1:8" x14ac:dyDescent="0.25">
      <c r="A157" s="12"/>
      <c r="B157" s="13" t="s">
        <v>9</v>
      </c>
      <c r="C157" s="14" t="s">
        <v>31</v>
      </c>
      <c r="D157" s="14" t="s">
        <v>32</v>
      </c>
      <c r="E157" s="12"/>
      <c r="F157" s="12"/>
      <c r="G157" s="12"/>
      <c r="H157" s="15">
        <f>H158</f>
        <v>4266</v>
      </c>
    </row>
    <row r="158" spans="1:8" x14ac:dyDescent="0.25">
      <c r="A158" s="16">
        <v>1</v>
      </c>
      <c r="B158" s="16" t="s">
        <v>15</v>
      </c>
      <c r="C158" s="17" t="s">
        <v>33</v>
      </c>
      <c r="D158" s="18" t="s">
        <v>130</v>
      </c>
      <c r="E158" s="19" t="s">
        <v>30</v>
      </c>
      <c r="F158" s="20">
        <v>12</v>
      </c>
      <c r="G158" s="21">
        <v>355.5</v>
      </c>
      <c r="H158" s="21">
        <f t="shared" ref="H158" si="10">ROUND(G158*F158,2)</f>
        <v>4266</v>
      </c>
    </row>
    <row r="159" spans="1:8" x14ac:dyDescent="0.25">
      <c r="A159" s="12"/>
      <c r="B159" s="13" t="s">
        <v>9</v>
      </c>
      <c r="C159" s="14" t="s">
        <v>89</v>
      </c>
      <c r="D159" s="14" t="s">
        <v>90</v>
      </c>
      <c r="E159" s="12"/>
      <c r="F159" s="12"/>
      <c r="G159" s="12"/>
      <c r="H159" s="15">
        <f>H160+H161</f>
        <v>1280</v>
      </c>
    </row>
    <row r="160" spans="1:8" x14ac:dyDescent="0.25">
      <c r="A160" s="50">
        <v>2</v>
      </c>
      <c r="B160" s="50" t="s">
        <v>15</v>
      </c>
      <c r="C160" s="51" t="s">
        <v>91</v>
      </c>
      <c r="D160" s="52" t="s">
        <v>102</v>
      </c>
      <c r="E160" s="53" t="s">
        <v>18</v>
      </c>
      <c r="F160" s="54">
        <v>1</v>
      </c>
      <c r="G160" s="55">
        <v>480</v>
      </c>
      <c r="H160" s="56">
        <f t="shared" ref="H160:H161" si="11">ROUND(G160*F160,2)</f>
        <v>480</v>
      </c>
    </row>
    <row r="161" spans="1:8" x14ac:dyDescent="0.25">
      <c r="A161" s="50">
        <v>3</v>
      </c>
      <c r="B161" s="50" t="s">
        <v>15</v>
      </c>
      <c r="C161" s="51" t="s">
        <v>93</v>
      </c>
      <c r="D161" s="52" t="s">
        <v>131</v>
      </c>
      <c r="E161" s="53" t="s">
        <v>18</v>
      </c>
      <c r="F161" s="54">
        <v>1</v>
      </c>
      <c r="G161" s="55">
        <v>800</v>
      </c>
      <c r="H161" s="56">
        <f t="shared" si="11"/>
        <v>800</v>
      </c>
    </row>
  </sheetData>
  <pageMargins left="0.70866141732283472" right="0.70866141732283472" top="0.78740157480314965" bottom="0.78740157480314965" header="0.31496062992125984" footer="0.31496062992125984"/>
  <pageSetup paperSize="9" scale="79" fitToHeight="5" orientation="landscape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Kateřina Klementová</cp:lastModifiedBy>
  <cp:lastPrinted>2020-09-11T07:35:36Z</cp:lastPrinted>
  <dcterms:created xsi:type="dcterms:W3CDTF">2020-07-29T11:20:14Z</dcterms:created>
  <dcterms:modified xsi:type="dcterms:W3CDTF">2020-09-30T06:47:55Z</dcterms:modified>
</cp:coreProperties>
</file>