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Kan_2019_51 - Rohacec, ul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'Kan_2019_51 - Rohacec, ul...'!$C$125:$K$338</definedName>
    <definedName name="_xlnm.Print_Area" localSheetId="1">'Kan_2019_51 - Rohacec, ul...'!$C$4:$J$76,'Kan_2019_51 - Rohacec, ul...'!$C$82:$J$109,'Kan_2019_51 - Rohacec, ul...'!$C$115:$J$338</definedName>
    <definedName name="_xlnm.Print_Titles" localSheetId="1">'Kan_2019_51 - Rohacec, ul...'!$125:$125</definedName>
    <definedName name="_xlnm.Print_Area" localSheetId="2">'Seznam figur'!$C$4:$G$154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95"/>
  <c i="2" r="J33"/>
  <c i="1" r="AX95"/>
  <c i="2" r="BI338"/>
  <c r="BH338"/>
  <c r="BG338"/>
  <c r="BF338"/>
  <c r="T338"/>
  <c r="T337"/>
  <c r="R338"/>
  <c r="R337"/>
  <c r="P338"/>
  <c r="P337"/>
  <c r="BI336"/>
  <c r="BH336"/>
  <c r="BG336"/>
  <c r="BF336"/>
  <c r="T336"/>
  <c r="R336"/>
  <c r="P336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30"/>
  <c r="BH330"/>
  <c r="BG330"/>
  <c r="BF330"/>
  <c r="T330"/>
  <c r="R330"/>
  <c r="P330"/>
  <c r="BI327"/>
  <c r="BH327"/>
  <c r="BG327"/>
  <c r="BF327"/>
  <c r="T327"/>
  <c r="T326"/>
  <c r="T325"/>
  <c r="R327"/>
  <c r="R326"/>
  <c r="R325"/>
  <c r="P327"/>
  <c r="P326"/>
  <c r="P325"/>
  <c r="BI324"/>
  <c r="BH324"/>
  <c r="BG324"/>
  <c r="BF324"/>
  <c r="T324"/>
  <c r="R324"/>
  <c r="P324"/>
  <c r="BI323"/>
  <c r="BH323"/>
  <c r="BG323"/>
  <c r="BF323"/>
  <c r="T323"/>
  <c r="R323"/>
  <c r="P323"/>
  <c r="BI320"/>
  <c r="BH320"/>
  <c r="BG320"/>
  <c r="BF320"/>
  <c r="T320"/>
  <c r="R320"/>
  <c r="P320"/>
  <c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3"/>
  <c r="BH313"/>
  <c r="BG313"/>
  <c r="BF313"/>
  <c r="T313"/>
  <c r="R313"/>
  <c r="P313"/>
  <c r="BI311"/>
  <c r="BH311"/>
  <c r="BG311"/>
  <c r="BF311"/>
  <c r="T311"/>
  <c r="R311"/>
  <c r="P311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302"/>
  <c r="BH302"/>
  <c r="BG302"/>
  <c r="BF302"/>
  <c r="T302"/>
  <c r="R302"/>
  <c r="P302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92"/>
  <c r="BH292"/>
  <c r="BG292"/>
  <c r="BF292"/>
  <c r="T292"/>
  <c r="R292"/>
  <c r="P292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79"/>
  <c r="BH279"/>
  <c r="BG279"/>
  <c r="BF279"/>
  <c r="T279"/>
  <c r="R279"/>
  <c r="P279"/>
  <c r="BI278"/>
  <c r="BH278"/>
  <c r="BG278"/>
  <c r="BF278"/>
  <c r="T278"/>
  <c r="R278"/>
  <c r="P278"/>
  <c r="BI276"/>
  <c r="BH276"/>
  <c r="BG276"/>
  <c r="BF276"/>
  <c r="T276"/>
  <c r="R276"/>
  <c r="P276"/>
  <c r="BI275"/>
  <c r="BH275"/>
  <c r="BG275"/>
  <c r="BF275"/>
  <c r="T275"/>
  <c r="R275"/>
  <c r="P275"/>
  <c r="BI273"/>
  <c r="BH273"/>
  <c r="BG273"/>
  <c r="BF273"/>
  <c r="T273"/>
  <c r="R273"/>
  <c r="P273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1"/>
  <c r="BH261"/>
  <c r="BG261"/>
  <c r="BF261"/>
  <c r="T261"/>
  <c r="R261"/>
  <c r="P261"/>
  <c r="BI259"/>
  <c r="BH259"/>
  <c r="BG259"/>
  <c r="BF259"/>
  <c r="T259"/>
  <c r="R259"/>
  <c r="P259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2"/>
  <c r="BH252"/>
  <c r="BG252"/>
  <c r="BF252"/>
  <c r="T252"/>
  <c r="R252"/>
  <c r="P252"/>
  <c r="BI250"/>
  <c r="BH250"/>
  <c r="BG250"/>
  <c r="BF250"/>
  <c r="T250"/>
  <c r="R250"/>
  <c r="P250"/>
  <c r="BI249"/>
  <c r="BH249"/>
  <c r="BG249"/>
  <c r="BF249"/>
  <c r="T249"/>
  <c r="R249"/>
  <c r="P249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T172"/>
  <c r="R173"/>
  <c r="R172"/>
  <c r="P173"/>
  <c r="P172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J123"/>
  <c r="J122"/>
  <c r="F122"/>
  <c r="F120"/>
  <c r="E118"/>
  <c r="J90"/>
  <c r="J89"/>
  <c r="F89"/>
  <c r="F87"/>
  <c r="E85"/>
  <c r="J16"/>
  <c r="E16"/>
  <c r="F90"/>
  <c r="J15"/>
  <c r="J10"/>
  <c r="J120"/>
  <c i="1" r="L90"/>
  <c r="AM90"/>
  <c r="AM89"/>
  <c r="L89"/>
  <c r="AM87"/>
  <c r="L87"/>
  <c r="L85"/>
  <c r="L84"/>
  <c i="2" r="BK331"/>
  <c r="BK311"/>
  <c r="BK252"/>
  <c r="J233"/>
  <c r="J188"/>
  <c r="BK327"/>
  <c r="BK308"/>
  <c r="J275"/>
  <c r="BK255"/>
  <c r="J179"/>
  <c r="J338"/>
  <c r="J320"/>
  <c r="BK310"/>
  <c r="J273"/>
  <c r="J230"/>
  <c r="J151"/>
  <c r="BK302"/>
  <c r="BK279"/>
  <c r="BK262"/>
  <c r="J242"/>
  <c r="J226"/>
  <c r="BK202"/>
  <c r="J149"/>
  <c r="BK303"/>
  <c r="J282"/>
  <c r="BK261"/>
  <c r="BK245"/>
  <c r="BK230"/>
  <c r="BK193"/>
  <c r="BK155"/>
  <c r="BK131"/>
  <c r="J276"/>
  <c r="BK249"/>
  <c r="J229"/>
  <c r="BK183"/>
  <c r="J139"/>
  <c r="BK235"/>
  <c r="J165"/>
  <c r="BK133"/>
  <c r="BK324"/>
  <c r="BK268"/>
  <c r="BK199"/>
  <c r="BK333"/>
  <c r="BK296"/>
  <c r="BK244"/>
  <c r="J183"/>
  <c r="BK335"/>
  <c r="J313"/>
  <c r="BK276"/>
  <c r="J227"/>
  <c r="J293"/>
  <c r="BK278"/>
  <c r="J246"/>
  <c r="BK228"/>
  <c r="BK188"/>
  <c r="BK135"/>
  <c r="BK285"/>
  <c r="BK256"/>
  <c r="J235"/>
  <c r="J173"/>
  <c r="BK149"/>
  <c r="J133"/>
  <c r="BK243"/>
  <c r="BK197"/>
  <c r="BK222"/>
  <c r="J141"/>
  <c r="BK330"/>
  <c r="J316"/>
  <c r="BK224"/>
  <c r="BK159"/>
  <c r="J317"/>
  <c r="J292"/>
  <c r="BK259"/>
  <c r="J167"/>
  <c r="J324"/>
  <c r="BK292"/>
  <c r="J256"/>
  <c r="J185"/>
  <c r="J308"/>
  <c r="J284"/>
  <c r="J250"/>
  <c r="BK237"/>
  <c r="J197"/>
  <c r="J306"/>
  <c r="BK281"/>
  <c r="BK258"/>
  <c r="BK229"/>
  <c r="BK167"/>
  <c r="BK147"/>
  <c i="1" r="AS94"/>
  <c i="2" r="J253"/>
  <c r="BK231"/>
  <c r="BK242"/>
  <c r="J129"/>
  <c r="BK320"/>
  <c r="J240"/>
  <c r="BK177"/>
  <c r="J319"/>
  <c r="J299"/>
  <c r="J237"/>
  <c r="J163"/>
  <c r="J327"/>
  <c r="BK287"/>
  <c r="J264"/>
  <c r="BK186"/>
  <c r="BK282"/>
  <c r="J259"/>
  <c r="BK233"/>
  <c r="BK205"/>
  <c r="BK151"/>
  <c r="BK286"/>
  <c r="BK264"/>
  <c r="BK240"/>
  <c r="BK209"/>
  <c r="BK163"/>
  <c r="J135"/>
  <c r="J245"/>
  <c r="J199"/>
  <c r="J161"/>
  <c r="BK191"/>
  <c r="J131"/>
  <c r="J333"/>
  <c r="J303"/>
  <c r="BK227"/>
  <c r="BK338"/>
  <c r="BK313"/>
  <c r="BK283"/>
  <c r="J228"/>
  <c r="J157"/>
  <c r="J318"/>
  <c r="J279"/>
  <c r="BK241"/>
  <c r="BK141"/>
  <c r="J287"/>
  <c r="J249"/>
  <c r="BK218"/>
  <c r="BK181"/>
  <c r="J302"/>
  <c r="BK275"/>
  <c r="J239"/>
  <c r="J205"/>
  <c r="BK161"/>
  <c r="J145"/>
  <c r="J283"/>
  <c r="J238"/>
  <c r="J186"/>
  <c r="BK238"/>
  <c r="BK143"/>
  <c r="BK323"/>
  <c r="BK288"/>
  <c r="J215"/>
  <c r="J147"/>
  <c r="J311"/>
  <c r="J272"/>
  <c r="J232"/>
  <c r="J143"/>
  <c r="BK319"/>
  <c r="J281"/>
  <c r="J262"/>
  <c r="BK175"/>
  <c r="BK289"/>
  <c r="BK269"/>
  <c r="J241"/>
  <c r="BK215"/>
  <c r="J175"/>
  <c r="BK129"/>
  <c r="BK266"/>
  <c r="BK246"/>
  <c r="BK232"/>
  <c r="BK165"/>
  <c r="BK139"/>
  <c r="J258"/>
  <c r="J236"/>
  <c r="BK179"/>
  <c r="J193"/>
  <c r="J137"/>
  <c r="BK336"/>
  <c r="BK317"/>
  <c r="BK250"/>
  <c r="J202"/>
  <c r="J336"/>
  <c r="BK293"/>
  <c r="J261"/>
  <c r="J170"/>
  <c r="J330"/>
  <c r="BK316"/>
  <c r="J268"/>
  <c r="J211"/>
  <c r="J288"/>
  <c r="BK273"/>
  <c r="J243"/>
  <c r="BK220"/>
  <c r="J195"/>
  <c r="BK290"/>
  <c r="BK270"/>
  <c r="J244"/>
  <c r="BK226"/>
  <c r="BK153"/>
  <c r="J285"/>
  <c r="J247"/>
  <c r="J222"/>
  <c r="J181"/>
  <c r="J220"/>
  <c r="J155"/>
  <c r="J335"/>
  <c r="BK318"/>
  <c r="BK284"/>
  <c r="J234"/>
  <c r="J209"/>
  <c r="BK173"/>
  <c r="J331"/>
  <c r="J310"/>
  <c r="J290"/>
  <c r="J266"/>
  <c r="BK213"/>
  <c r="BK185"/>
  <c r="J153"/>
  <c r="J323"/>
  <c r="BK299"/>
  <c r="BK272"/>
  <c r="BK247"/>
  <c r="J177"/>
  <c r="J296"/>
  <c r="J286"/>
  <c r="J270"/>
  <c r="BK253"/>
  <c r="BK239"/>
  <c r="J231"/>
  <c r="BK211"/>
  <c r="BK170"/>
  <c r="BK145"/>
  <c r="J289"/>
  <c r="J269"/>
  <c r="J252"/>
  <c r="BK236"/>
  <c r="J213"/>
  <c r="BK195"/>
  <c r="BK157"/>
  <c r="BK137"/>
  <c r="J278"/>
  <c r="J255"/>
  <c r="BK234"/>
  <c r="J191"/>
  <c r="BK306"/>
  <c r="J218"/>
  <c r="J159"/>
  <c r="J224"/>
  <c l="1" r="BK128"/>
  <c r="J128"/>
  <c r="J96"/>
  <c r="BK190"/>
  <c r="J190"/>
  <c r="J99"/>
  <c r="R190"/>
  <c r="BK174"/>
  <c r="J174"/>
  <c r="J98"/>
  <c r="T208"/>
  <c r="R128"/>
  <c r="R174"/>
  <c r="R208"/>
  <c r="R291"/>
  <c r="T128"/>
  <c r="P174"/>
  <c r="P190"/>
  <c r="T190"/>
  <c r="BK291"/>
  <c r="J291"/>
  <c r="J101"/>
  <c r="T315"/>
  <c r="P128"/>
  <c r="BK208"/>
  <c r="J208"/>
  <c r="J100"/>
  <c r="T291"/>
  <c r="P315"/>
  <c r="P322"/>
  <c r="T174"/>
  <c r="P208"/>
  <c r="P291"/>
  <c r="BK315"/>
  <c r="J315"/>
  <c r="J102"/>
  <c r="R315"/>
  <c r="BK322"/>
  <c r="J322"/>
  <c r="J103"/>
  <c r="R322"/>
  <c r="T322"/>
  <c r="BK329"/>
  <c r="J329"/>
  <c r="J107"/>
  <c r="P329"/>
  <c r="P328"/>
  <c r="R329"/>
  <c r="R328"/>
  <c r="T329"/>
  <c r="T328"/>
  <c r="BK172"/>
  <c r="J172"/>
  <c r="J97"/>
  <c r="BK326"/>
  <c r="J326"/>
  <c r="J105"/>
  <c r="BK337"/>
  <c r="J337"/>
  <c r="J108"/>
  <c r="J87"/>
  <c r="BE157"/>
  <c r="BE163"/>
  <c r="BE185"/>
  <c r="BE213"/>
  <c r="BE228"/>
  <c r="BE229"/>
  <c r="BE233"/>
  <c r="BE131"/>
  <c r="BE133"/>
  <c r="BE153"/>
  <c r="BE167"/>
  <c r="BE175"/>
  <c r="BE205"/>
  <c r="BE209"/>
  <c r="BE211"/>
  <c r="BE218"/>
  <c r="BE259"/>
  <c r="BE275"/>
  <c r="BE333"/>
  <c r="F123"/>
  <c r="BE129"/>
  <c r="BE145"/>
  <c r="BE151"/>
  <c r="BE177"/>
  <c r="BE183"/>
  <c r="BE224"/>
  <c r="BE235"/>
  <c r="BE239"/>
  <c r="BE243"/>
  <c r="BE250"/>
  <c r="BE268"/>
  <c r="BE273"/>
  <c r="BE278"/>
  <c r="BE288"/>
  <c r="BE289"/>
  <c r="BE292"/>
  <c r="BE308"/>
  <c r="BE141"/>
  <c r="BE147"/>
  <c r="BE186"/>
  <c r="BE193"/>
  <c r="BE227"/>
  <c r="BE230"/>
  <c r="BE232"/>
  <c r="BE238"/>
  <c r="BE240"/>
  <c r="BE242"/>
  <c r="BE247"/>
  <c r="BE249"/>
  <c r="BE252"/>
  <c r="BE258"/>
  <c r="BE261"/>
  <c r="BE272"/>
  <c r="BE283"/>
  <c r="BE285"/>
  <c r="BE299"/>
  <c r="BE302"/>
  <c r="BE139"/>
  <c r="BE159"/>
  <c r="BE173"/>
  <c r="BE179"/>
  <c r="BE181"/>
  <c r="BE188"/>
  <c r="BE191"/>
  <c r="BE202"/>
  <c r="BE231"/>
  <c r="BE234"/>
  <c r="BE236"/>
  <c r="BE255"/>
  <c r="BE270"/>
  <c r="BE282"/>
  <c r="BE284"/>
  <c r="BE287"/>
  <c r="BE290"/>
  <c r="BE293"/>
  <c r="BE296"/>
  <c r="BE316"/>
  <c r="BE317"/>
  <c r="BE327"/>
  <c r="BE330"/>
  <c r="BE336"/>
  <c r="BE338"/>
  <c r="BE149"/>
  <c r="BE155"/>
  <c r="BE161"/>
  <c r="BE195"/>
  <c r="BE197"/>
  <c r="BE199"/>
  <c r="BE215"/>
  <c r="BE220"/>
  <c r="BE222"/>
  <c r="BE226"/>
  <c r="BE241"/>
  <c r="BE246"/>
  <c r="BE253"/>
  <c r="BE276"/>
  <c r="BE279"/>
  <c r="BE281"/>
  <c r="BE286"/>
  <c r="BE303"/>
  <c r="BE306"/>
  <c r="BE311"/>
  <c r="BE318"/>
  <c r="BE320"/>
  <c r="BE324"/>
  <c r="BE335"/>
  <c r="BE135"/>
  <c r="BE137"/>
  <c r="BE143"/>
  <c r="BE165"/>
  <c r="BE170"/>
  <c r="BE237"/>
  <c r="BE244"/>
  <c r="BE245"/>
  <c r="BE256"/>
  <c r="BE262"/>
  <c r="BE264"/>
  <c r="BE266"/>
  <c r="BE269"/>
  <c r="BE310"/>
  <c r="BE313"/>
  <c r="BE319"/>
  <c r="BE323"/>
  <c r="BE331"/>
  <c r="J32"/>
  <c i="1" r="AW95"/>
  <c i="2" r="F33"/>
  <c i="1" r="BB95"/>
  <c r="BB94"/>
  <c r="AX94"/>
  <c i="2" r="F32"/>
  <c i="1" r="BA95"/>
  <c r="BA94"/>
  <c r="W30"/>
  <c i="2" r="F34"/>
  <c i="1" r="BC95"/>
  <c r="BC94"/>
  <c r="W32"/>
  <c i="2" r="F35"/>
  <c i="1" r="BD95"/>
  <c r="BD94"/>
  <c r="W33"/>
  <c i="2" l="1" r="P127"/>
  <c r="P126"/>
  <c i="1" r="AU95"/>
  <c i="2" r="T127"/>
  <c r="T126"/>
  <c r="R127"/>
  <c r="R126"/>
  <c r="BK127"/>
  <c r="J127"/>
  <c r="J95"/>
  <c r="BK325"/>
  <c r="J325"/>
  <c r="J104"/>
  <c r="BK328"/>
  <c r="J328"/>
  <c r="J106"/>
  <c i="1" r="AU94"/>
  <c i="2" r="J31"/>
  <c i="1" r="AV95"/>
  <c r="AT95"/>
  <c r="AW94"/>
  <c r="AK30"/>
  <c i="2" r="F31"/>
  <c i="1" r="AZ95"/>
  <c r="AZ94"/>
  <c r="W29"/>
  <c r="AY94"/>
  <c r="W31"/>
  <c i="2" l="1" r="BK126"/>
  <c r="J126"/>
  <c r="J28"/>
  <c i="1" r="AG95"/>
  <c r="AG94"/>
  <c r="AK26"/>
  <c r="AV94"/>
  <c r="AK29"/>
  <c r="AK35"/>
  <c i="2" l="1" r="J37"/>
  <c r="J94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<sst xmlns="http://schemas.openxmlformats.org/spreadsheetml/2006/main">
  <si>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</si>
  <si>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</si>
  <si>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</si>
  <si>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</si>
  <si>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</si>
  <si>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{ff01a752-4922-47e8-970e-277fb77b0ce7}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</si>
  <si>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</si>
  <si>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</si>
  <si>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</si>
  <si>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</si>
  <si>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</si>
  <si>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</si>
  <si>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</si>
  <si>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</si>
  <si>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Kan_2019_51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</si>
  <si>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</si>
  <si>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</si>
  <si>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Rohacec, ulice U Školky - oprava kanalizace</t>
  </si>
  <si>
    <t>KSO:</t>
  </si>
  <si>
    <t>CC-CZ:</t>
  </si>
  <si>
    <t>Místo:</t>
  </si>
  <si>
    <t>Rohatec</t>
  </si>
  <si>
    <t>Datum:</t>
  </si>
  <si>
    <t>16. 5. 2022</t>
  </si>
  <si>
    <t>Zadavatel:</t>
  </si>
  <si>
    <t>IČ:</t>
  </si>
  <si>
    <t>00488526</t>
  </si>
  <si>
    <t>Obec Rohatec</t>
  </si>
  <si>
    <t>DIČ:</t>
  </si>
  <si>
    <t>CZ00488526</t>
  </si>
  <si>
    <t>Uchazeč:</t>
  </si>
  <si>
    <t>Vyplň údaj</t>
  </si>
  <si>
    <t>Projektant:</t>
  </si>
  <si>
    <t>03857221</t>
  </si>
  <si>
    <t>Ing. Karel Vaštík</t>
  </si>
  <si>
    <t>CZ8909224643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</si>
  <si>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</si>
  <si>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</si>
  <si>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</si>
  <si>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</si>
  <si>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</si>
  <si>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</si>
  <si>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</si>
  <si>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</si>
  <si>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</si>
  <si>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</si>
  <si>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</si>
  <si>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</si>
  <si>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</si>
  <si>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</si>
  <si>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</si>
  <si>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</si>
  <si>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</si>
  <si>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</si>
  <si>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</si>
  <si>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</si>
  <si>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</si>
  <si>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</si>
  <si>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</si>
  <si>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</si>
  <si>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</si>
  <si>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</si>
  <si>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</si>
  <si>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</si>
  <si>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</si>
  <si>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</si>
  <si>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</si>
  <si>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</si>
  <si>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</si>
  <si>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</si>
  <si>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</si>
  <si>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</si>
  <si>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</si>
  <si>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</si>
  <si>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</si>
  <si>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</si>
  <si>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</si>
  <si>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</si>
  <si>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</si>
  <si>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</si>
  <si>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</si>
  <si>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</si>
  <si>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</si>
  <si>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</si>
  <si>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</si>
  <si>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</si>
  <si>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Asf</t>
  </si>
  <si>
    <t>asfaltová plocha v trase</t>
  </si>
  <si>
    <t>m2</t>
  </si>
  <si>
    <t>127,5</t>
  </si>
  <si>
    <t>3</t>
  </si>
  <si>
    <t>2</t>
  </si>
  <si>
    <t>Asf_řez</t>
  </si>
  <si>
    <t>délka řezání asfaltu</t>
  </si>
  <si>
    <t>m</t>
  </si>
  <si>
    <t>221,8</t>
  </si>
  <si>
    <t>KRYCÍ LIST SOUPISU PRACÍ</t>
  </si>
  <si>
    <t>Bet</t>
  </si>
  <si>
    <t>beton</t>
  </si>
  <si>
    <t>10</t>
  </si>
  <si>
    <t>Dlaž_zámk</t>
  </si>
  <si>
    <t>dlažba zámková</t>
  </si>
  <si>
    <t>70</t>
  </si>
  <si>
    <t>Dlaž_zatr</t>
  </si>
  <si>
    <t>dlažba zatravňovací</t>
  </si>
  <si>
    <t>Dlaž</t>
  </si>
  <si>
    <t>dlažba 30x30</t>
  </si>
  <si>
    <t>25</t>
  </si>
  <si>
    <t>Potr_500</t>
  </si>
  <si>
    <t>potrubí stoky DN 500</t>
  </si>
  <si>
    <t>121,32</t>
  </si>
  <si>
    <t>Potr_400</t>
  </si>
  <si>
    <t>potrubí stoky DN 400</t>
  </si>
  <si>
    <t>87,66</t>
  </si>
  <si>
    <t>Potr_300</t>
  </si>
  <si>
    <t>potrubí stoky DN 300</t>
  </si>
  <si>
    <t>171,14</t>
  </si>
  <si>
    <t>Obsyp</t>
  </si>
  <si>
    <t>obsyp potrubí</t>
  </si>
  <si>
    <t>m3</t>
  </si>
  <si>
    <t>233,104</t>
  </si>
  <si>
    <t>Vpusti</t>
  </si>
  <si>
    <t>dešťové vpusti</t>
  </si>
  <si>
    <t>kus</t>
  </si>
  <si>
    <t>6</t>
  </si>
  <si>
    <t>Výš_šach</t>
  </si>
  <si>
    <t>úhrnná výška šachet</t>
  </si>
  <si>
    <t>26,66</t>
  </si>
  <si>
    <t>Lože</t>
  </si>
  <si>
    <t>lože pod potrubí</t>
  </si>
  <si>
    <t>39,604</t>
  </si>
  <si>
    <t>Obrub_lež</t>
  </si>
  <si>
    <t>obrubníky ležaté</t>
  </si>
  <si>
    <t>91</t>
  </si>
  <si>
    <t>Obrub_přech</t>
  </si>
  <si>
    <t>obrubníky přechodové</t>
  </si>
  <si>
    <t>33</t>
  </si>
  <si>
    <t>Obrub_stoj</t>
  </si>
  <si>
    <t>obrubníky stojaté</t>
  </si>
  <si>
    <t>197</t>
  </si>
  <si>
    <t>Obrub_záh</t>
  </si>
  <si>
    <t>obrubníky záhonové</t>
  </si>
  <si>
    <t>31</t>
  </si>
  <si>
    <t>Rýha</t>
  </si>
  <si>
    <t>výkop rýhy pro stoku</t>
  </si>
  <si>
    <t>1172,972</t>
  </si>
  <si>
    <t>Rýha_příp</t>
  </si>
  <si>
    <t>rýha pro přípojky</t>
  </si>
  <si>
    <t>206,32</t>
  </si>
  <si>
    <t>Vytl_kub</t>
  </si>
  <si>
    <t>vytlačená kubatura</t>
  </si>
  <si>
    <t>359,851</t>
  </si>
  <si>
    <t>Zásyp</t>
  </si>
  <si>
    <t>zásyp rýhy</t>
  </si>
  <si>
    <t>1019,441</t>
  </si>
  <si>
    <t>Pažení</t>
  </si>
  <si>
    <t>pažicí boxy</t>
  </si>
  <si>
    <t>2783,937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</si>
  <si>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</si>
  <si>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</si>
  <si>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</si>
  <si>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</si>
  <si>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</si>
  <si>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</si>
  <si>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</si>
  <si>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</si>
  <si>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</si>
  <si>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</si>
  <si>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</si>
  <si>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</si>
  <si>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</si>
  <si>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</si>
  <si>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</si>
  <si>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</si>
  <si>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</si>
  <si>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</si>
  <si>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</si>
  <si>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</si>
  <si>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</si>
  <si>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</si>
  <si>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</si>
  <si>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</si>
  <si>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</si>
  <si>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</si>
  <si>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</si>
  <si>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</si>
  <si>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</si>
  <si>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</si>
  <si>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</si>
  <si>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</si>
  <si>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</si>
  <si>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</si>
  <si>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</si>
  <si>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</si>
  <si>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</si>
  <si>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113106021</t>
  </si>
  <si>
    <t>Rozebrání dlažeb a dílců při překopech inženýrských sítí s přemístěním hmot na skládku na vzdálenost do 3 m nebo s naložením na dopravní prostředek ručně komunikací pro pěší s ložem z kameniva nebo živice a s výplní spár z betonových nebo kameninových dlaždic, desek nebo tvarovek</t>
  </si>
  <si>
    <t>4</t>
  </si>
  <si>
    <t>-494803058</t>
  </si>
  <si>
    <t>VV</t>
  </si>
  <si>
    <t>Dlaž+Dlaž_zatr</t>
  </si>
  <si>
    <t>113106023</t>
  </si>
  <si>
    <t>Rozebrání dlažeb a dílců při překopech inženýrských sítí s přemístěním hmot na skládku na vzdálenost do 3 m nebo s naložením na dopravní prostředek ručně komunikací pro pěší s ložem z kameniva nebo živice a s výplní spár ze zámkové dlažby</t>
  </si>
  <si>
    <t>580754959</t>
  </si>
  <si>
    <t>113107423</t>
  </si>
  <si>
    <t>Odstranění podkladů nebo krytů při překopech inženýrských sítí s přemístěním hmot na skládku ve vzdálenosti do 3 m nebo s naložením na dopravní prostředek strojně plochy jednotlivě do 15 m2 z kameniva hrubého drceného, o tl. vrstvy přes 200 do 300 mm</t>
  </si>
  <si>
    <t>216804542</t>
  </si>
  <si>
    <t>113107430</t>
  </si>
  <si>
    <t>Odstranění podkladů nebo krytů při překopech inženýrských sítí s přemístěním hmot na skládku ve vzdálenosti do 3 m nebo s naložením na dopravní prostředek strojně plochy jednotlivě do 15 m2 z betonu prostého, o tl. vrstvy do 100 mm</t>
  </si>
  <si>
    <t>-312178074</t>
  </si>
  <si>
    <t>5</t>
  </si>
  <si>
    <t>113107442</t>
  </si>
  <si>
    <t>Odstranění podkladů nebo krytů při překopech inženýrských sítí s přemístěním hmot na skládku ve vzdálenosti do 3 m nebo s naložením na dopravní prostředek strojně plochy jednotlivě do 15 m2 živičných, o tl. vrstvy přes 50 do 100 mm</t>
  </si>
  <si>
    <t>1042732876</t>
  </si>
  <si>
    <t>113201112</t>
  </si>
  <si>
    <t xml:space="preserve">Vytrhání obrub  s vybouráním lože, s přemístěním hmot na skládku na vzdálenost do 3 m nebo s naložením na dopravní prostředek silničních ležatých</t>
  </si>
  <si>
    <t>-957156400</t>
  </si>
  <si>
    <t>7</t>
  </si>
  <si>
    <t>113202111</t>
  </si>
  <si>
    <t xml:space="preserve">Vytrhání obrub  s vybouráním lože, s přemístěním hmot na skládku na vzdálenost do 3 m nebo s naložením na dopravní prostředek z krajníků nebo obrubníků stojatých</t>
  </si>
  <si>
    <t>545628700</t>
  </si>
  <si>
    <t>Obrub_stoj+Obrub_přech</t>
  </si>
  <si>
    <t>8</t>
  </si>
  <si>
    <t>113204111</t>
  </si>
  <si>
    <t xml:space="preserve">Vytrhání obrub  s vybouráním lože, s přemístěním hmot na skládku na vzdálenost do 3 m nebo s naložením na dopravní prostředek záhonových</t>
  </si>
  <si>
    <t>-1918409807</t>
  </si>
  <si>
    <t>9</t>
  </si>
  <si>
    <t>115101201</t>
  </si>
  <si>
    <t>Čerpání vody na dopravní výšku do 10 m s uvažovaným průměrným přítokem do 500 l/min</t>
  </si>
  <si>
    <t>hod</t>
  </si>
  <si>
    <t>-1600078506</t>
  </si>
  <si>
    <t>389/20*24</t>
  </si>
  <si>
    <t>119001405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</si>
  <si>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do 200 mm</t>
  </si>
  <si>
    <t>1588751992</t>
  </si>
  <si>
    <t>8*1,2+5*1,1+12*0,9</t>
  </si>
  <si>
    <t>11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</si>
  <si>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</si>
  <si>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</si>
  <si>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-962126616</t>
  </si>
  <si>
    <t>3*1,2+2*1,1+3*0,9</t>
  </si>
  <si>
    <t>12</t>
  </si>
  <si>
    <t>119003211</t>
  </si>
  <si>
    <t>Pomocné konstrukce při zabezpečení výkopu svislé ocelové mobilní oplocení, výšky do 1,5 m panely s reflexními signalizačními pruhy zřízení</t>
  </si>
  <si>
    <t>583563736</t>
  </si>
  <si>
    <t>390+2+2+5</t>
  </si>
  <si>
    <t>13</t>
  </si>
  <si>
    <t>119003212</t>
  </si>
  <si>
    <t>Pomocné konstrukce při zabezpečení výkopu svislé ocelové mobilní oplocení, výšky do 1,5 m panely s reflexními signalizačními pruhy odstranění</t>
  </si>
  <si>
    <t>-387509794</t>
  </si>
  <si>
    <t>14</t>
  </si>
  <si>
    <t>132151251</t>
  </si>
  <si>
    <t>Hloubení nezapažených rýh šířky přes 800 do 2 000 mm strojně s urovnáním dna do předepsaného profilu a spádu v hornině třídy těžitelnosti I skupiny 1 a 2 do 20 m3</t>
  </si>
  <si>
    <t>1401150572</t>
  </si>
  <si>
    <t>132151255</t>
  </si>
  <si>
    <t>Hloubení nezapažených rýh šířky přes 800 do 2 000 mm strojně s urovnáním dna do předepsaného profilu a spádu v hornině třídy těžitelnosti I skupiny 1 a 2 přes 500 do 1 000 m3</t>
  </si>
  <si>
    <t>-2134379298</t>
  </si>
  <si>
    <t>16</t>
  </si>
  <si>
    <t>139001101</t>
  </si>
  <si>
    <t>Příplatek k cenám hloubených vykopávek za ztížení vykopávky v blízkosti podzemního vedení nebo výbušnin pro jakoukoliv třídu horniny</t>
  </si>
  <si>
    <t>2060468721</t>
  </si>
  <si>
    <t>3*1*1,6*1,1</t>
  </si>
  <si>
    <t>17</t>
  </si>
  <si>
    <t>151811131</t>
  </si>
  <si>
    <t>Zřízení pažicích boxů pro pažení a rozepření stěn rýh podzemního vedení hloubka výkopu do 4 m, šířka do 1,2 m</t>
  </si>
  <si>
    <t>1030098789</t>
  </si>
  <si>
    <t>18</t>
  </si>
  <si>
    <t>151811231</t>
  </si>
  <si>
    <t>Odstranění pažicích boxů pro pažení a rozepření stěn rýh podzemního vedení hloubka výkopu do 4 m, šířka do 1,2 m</t>
  </si>
  <si>
    <t>514453506</t>
  </si>
  <si>
    <t>19</t>
  </si>
  <si>
    <t>174151101</t>
  </si>
  <si>
    <t>Zásyp sypaninou z jakékoliv horniny strojně s uložením výkopku ve vrstvách se zhutněním jam, šachet, rýh nebo kolem objektů v těchto vykopávkách</t>
  </si>
  <si>
    <t>-1158443111</t>
  </si>
  <si>
    <t>20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</si>
  <si>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</si>
  <si>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</si>
  <si>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1853814742</t>
  </si>
  <si>
    <t>P</t>
  </si>
  <si>
    <t>Poznámka k položce:_x000d_
obsyp bude proveden výkopkem</t>
  </si>
  <si>
    <t>175111109</t>
  </si>
  <si>
    <t>Obsypání potrubí ručně sypaninou z vhodných hornin třídy těžitelnosti I a II, skupiny 1 až 4 nebo materiálem připraveným podél výkopu ve vzdálenosti do 3 m od jeho kraje pro jakoukoliv hloubku výkopu a míru zhutnění Příplatek k ceně za prohození sypaniny</t>
  </si>
  <si>
    <t>-1623599903</t>
  </si>
  <si>
    <t>Zakládání</t>
  </si>
  <si>
    <t>22</t>
  </si>
  <si>
    <t>279113121</t>
  </si>
  <si>
    <t xml:space="preserve">Základové zdi z tvárnic ztraceného bednění včetně výplně z betonu  bez zvláštních nároků na vliv prostředí třídy C 12/15, tloušťky zdiva 150 mm</t>
  </si>
  <si>
    <t>1504463855</t>
  </si>
  <si>
    <t>Vodorovné konstrukce</t>
  </si>
  <si>
    <t>23</t>
  </si>
  <si>
    <t>451595111</t>
  </si>
  <si>
    <t>Lože pod potrubí, stoky a drobné objekty v otevřeném výkopu z prohozeného výkopku</t>
  </si>
  <si>
    <t>-1504435136</t>
  </si>
  <si>
    <t>24</t>
  </si>
  <si>
    <t>452112112</t>
  </si>
  <si>
    <t>Osazení betonových dílců prstenců nebo rámů pod poklopy a mříže, výšky do 100 mm</t>
  </si>
  <si>
    <t>-1354637183</t>
  </si>
  <si>
    <t>6+7+3</t>
  </si>
  <si>
    <t>M</t>
  </si>
  <si>
    <t>PFB.1120103OZ</t>
  </si>
  <si>
    <t>Prstenec šachtový vyrovnávací (OZ) TBW-Q.1 63/10</t>
  </si>
  <si>
    <t>-257060344</t>
  </si>
  <si>
    <t>Poznámka k položce:_x000d_
625/120/100</t>
  </si>
  <si>
    <t>26</t>
  </si>
  <si>
    <t>PFB.1120102OZ</t>
  </si>
  <si>
    <t>Prstenec šachtový vyrovnávací (OZ) TBW-Q.1 63/8</t>
  </si>
  <si>
    <t>-234478881</t>
  </si>
  <si>
    <t>Poznámka k položce:_x000d_
625/120/80</t>
  </si>
  <si>
    <t>27</t>
  </si>
  <si>
    <t>PFB.1120101OZ</t>
  </si>
  <si>
    <t>Prstenec šachtový vyrovnávací (OZ) TBW-Q.1 63/6</t>
  </si>
  <si>
    <t>356012696</t>
  </si>
  <si>
    <t>Poznámka k položce:_x000d_
625/120/60</t>
  </si>
  <si>
    <t>28</t>
  </si>
  <si>
    <t>452112122</t>
  </si>
  <si>
    <t>Osazení betonových dílců prstenců nebo rámů pod poklopy a mříže, výšky přes 100 do 200 mm</t>
  </si>
  <si>
    <t>-1689762257</t>
  </si>
  <si>
    <t>29</t>
  </si>
  <si>
    <t>PFB.1120104OZ</t>
  </si>
  <si>
    <t>Prstenec šachtový vyrovnávací (OZ) TBW-Q.1 63/12</t>
  </si>
  <si>
    <t>-1142966241</t>
  </si>
  <si>
    <t>Poznámka k položce:_x000d_
625/120/120</t>
  </si>
  <si>
    <t>30</t>
  </si>
  <si>
    <t>452311131</t>
  </si>
  <si>
    <t>Podkladní a zajišťovací konstrukce z betonu prostého v otevřeném výkopu desky pod potrubí, stoky a drobné objekty z betonu tř. C 12/15</t>
  </si>
  <si>
    <t>867341265</t>
  </si>
  <si>
    <t>1,25*1,25*0,1*Vpusti</t>
  </si>
  <si>
    <t>Komunikace pozemní</t>
  </si>
  <si>
    <t>566901134</t>
  </si>
  <si>
    <t>Vyspravení podkladu po překopech inženýrských sítí plochy do 15 m2 s rozprostřením a zhutněním štěrkodrtí tl. 250 mm</t>
  </si>
  <si>
    <t>-699928012</t>
  </si>
  <si>
    <t>32</t>
  </si>
  <si>
    <t>566901161</t>
  </si>
  <si>
    <t>Vyspravení podkladu po překopech inženýrských sítí plochy do 15 m2 s rozprostřením a zhutněním obalovaným kamenivem ACP (OK) tl. 100 mm</t>
  </si>
  <si>
    <t>11335776</t>
  </si>
  <si>
    <t>572340111</t>
  </si>
  <si>
    <t>Vyspravení krytu komunikací po překopech inženýrských sítí plochy do 15 m2 asfaltovým betonem ACO (AB), po zhutnění tl. přes 30 do 50 mm</t>
  </si>
  <si>
    <t>-1956020306</t>
  </si>
  <si>
    <t>34</t>
  </si>
  <si>
    <t>581124112</t>
  </si>
  <si>
    <t xml:space="preserve">Kryt z prostého betonu komunikací pro pěší  tl. 120 mm</t>
  </si>
  <si>
    <t>-1017409996</t>
  </si>
  <si>
    <t>35</t>
  </si>
  <si>
    <t>596211110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</si>
  <si>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do 50 m2</t>
  </si>
  <si>
    <t>-1636913428</t>
  </si>
  <si>
    <t>Poznámka k položce:_x000d_
z původních dlažebních kostek</t>
  </si>
  <si>
    <t>36</t>
  </si>
  <si>
    <t>596411111</t>
  </si>
  <si>
    <t>Kladení dlažby z betonových vegetačních dlaždic komunikací pro pěší s ložem z kameniva těženého nebo drceného tl. do 40 mm, s vyplněním spár a vegetačních otvorů, s hutněním vibrováním tl. 80 mm, pro plochy do 50 m2</t>
  </si>
  <si>
    <t>1077302739</t>
  </si>
  <si>
    <t>Poznámka k položce:_x000d_
z původních dílců</t>
  </si>
  <si>
    <t>37</t>
  </si>
  <si>
    <t>596811120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</si>
  <si>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</si>
  <si>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-1822248704</t>
  </si>
  <si>
    <t>Poznámka k položce:_x000d_
z původního materiálu</t>
  </si>
  <si>
    <t>Trubní vedení</t>
  </si>
  <si>
    <t>38</t>
  </si>
  <si>
    <t>810391811</t>
  </si>
  <si>
    <t>Bourání stávajícího potrubí z betonu v otevřeném výkopu DN přes 200 do 400</t>
  </si>
  <si>
    <t>-1618193510</t>
  </si>
  <si>
    <t>Potr_300+Potr_400</t>
  </si>
  <si>
    <t>39</t>
  </si>
  <si>
    <t>810441811</t>
  </si>
  <si>
    <t>Bourání stávajícího potrubí z betonu v otevřeném výkopu DN přes 400 do 600</t>
  </si>
  <si>
    <t>-221713728</t>
  </si>
  <si>
    <t>40</t>
  </si>
  <si>
    <t>871370320</t>
  </si>
  <si>
    <t>Montáž kanalizačního potrubí z plastů z polypropylenu PP hladkého plnostěnného SN 12 DN 300</t>
  </si>
  <si>
    <t>-450458462</t>
  </si>
  <si>
    <t>Potr_300+0,5</t>
  </si>
  <si>
    <t>41</t>
  </si>
  <si>
    <t>28617028</t>
  </si>
  <si>
    <t>trubka kanalizační PP plnostěnná třívrstvá DN 300x1000mm SN12</t>
  </si>
  <si>
    <t>-600449693</t>
  </si>
  <si>
    <t>171,64*1,015 'Přepočtené koeficientem množství</t>
  </si>
  <si>
    <t>42</t>
  </si>
  <si>
    <t>871390320</t>
  </si>
  <si>
    <t>Montáž kanalizačního potrubí z plastů z polypropylenu PP hladkého plnostěnného SN 12 DN 400</t>
  </si>
  <si>
    <t>219679754</t>
  </si>
  <si>
    <t>43</t>
  </si>
  <si>
    <t>28617029</t>
  </si>
  <si>
    <t>trubka kanalizační PP plnostěnná třívrstvá DN 400x1000mm SN12</t>
  </si>
  <si>
    <t>-885140075</t>
  </si>
  <si>
    <t>87,66*1,015 'Přepočtené koeficientem množství</t>
  </si>
  <si>
    <t>44</t>
  </si>
  <si>
    <t>871420320</t>
  </si>
  <si>
    <t>Montáž kanalizačního potrubí z plastů z polypropylenu PP hladkého plnostěnného SN 12 DN 500</t>
  </si>
  <si>
    <t>941573968</t>
  </si>
  <si>
    <t>45</t>
  </si>
  <si>
    <t>28617030</t>
  </si>
  <si>
    <t>trubka kanalizační PP plnostěnná třívrstvá DN 500x1000mm SN12</t>
  </si>
  <si>
    <t>63629358</t>
  </si>
  <si>
    <t>121,32*1,015 'Přepočtené koeficientem množství</t>
  </si>
  <si>
    <t>46</t>
  </si>
  <si>
    <t>877310310</t>
  </si>
  <si>
    <t>Montáž tvarovek na kanalizačním plastovém potrubí z polypropylenu PP hladkého plnostěnného kolen DN 150</t>
  </si>
  <si>
    <t>818660041</t>
  </si>
  <si>
    <t>47</t>
  </si>
  <si>
    <t>28617162</t>
  </si>
  <si>
    <t>koleno kanalizační PP SN16 15° DN 150</t>
  </si>
  <si>
    <t>-1335684417</t>
  </si>
  <si>
    <t>48</t>
  </si>
  <si>
    <t>28617192</t>
  </si>
  <si>
    <t>koleno kanalizační PP SN16 87° DN 150</t>
  </si>
  <si>
    <t>-2058526182</t>
  </si>
  <si>
    <t>49</t>
  </si>
  <si>
    <t>877310320</t>
  </si>
  <si>
    <t>Montáž tvarovek na kanalizačním plastovém potrubí z polypropylenu PP hladkého plnostěnného odboček DN 150</t>
  </si>
  <si>
    <t>-1699557304</t>
  </si>
  <si>
    <t>50</t>
  </si>
  <si>
    <t>28617205</t>
  </si>
  <si>
    <t>odbočka kanalizační PP SN16 45° DN 150/150</t>
  </si>
  <si>
    <t>-1299904675</t>
  </si>
  <si>
    <t>51</t>
  </si>
  <si>
    <t>877310330</t>
  </si>
  <si>
    <t>Montáž tvarovek na kanalizačním plastovém potrubí z polypropylenu PP hladkého plnostěnného spojek nebo redukcí DN 150</t>
  </si>
  <si>
    <t>687030057</t>
  </si>
  <si>
    <t>52</t>
  </si>
  <si>
    <t>28617235</t>
  </si>
  <si>
    <t>spojka přesuvná kanalizační PP DN 150</t>
  </si>
  <si>
    <t>-1275521768</t>
  </si>
  <si>
    <t>53</t>
  </si>
  <si>
    <t>877315231</t>
  </si>
  <si>
    <t xml:space="preserve">Montáž tvarovek na kanalizačním potrubí z trub z plastu  z tvrdého PVC nebo z polypropylenu v otevřeném výkopu víček DN 160</t>
  </si>
  <si>
    <t>-802584253</t>
  </si>
  <si>
    <t>54</t>
  </si>
  <si>
    <t>28611722</t>
  </si>
  <si>
    <t>víčko kanalizace plastové KG DN 160</t>
  </si>
  <si>
    <t>1153098582</t>
  </si>
  <si>
    <t>55</t>
  </si>
  <si>
    <t>877370320</t>
  </si>
  <si>
    <t>Montáž tvarovek na kanalizačním plastovém potrubí z polypropylenu PP hladkého plnostěnného odboček DN 300</t>
  </si>
  <si>
    <t>-1902366732</t>
  </si>
  <si>
    <t>56</t>
  </si>
  <si>
    <t>28617214</t>
  </si>
  <si>
    <t>odbočka kanalizační PP SN16 45° DN 300/150</t>
  </si>
  <si>
    <t>1262391359</t>
  </si>
  <si>
    <t>57</t>
  </si>
  <si>
    <t>877370330</t>
  </si>
  <si>
    <t>Montáž tvarovek na kanalizačním plastovém potrubí z polypropylenu PP hladkého plnostěnného spojek nebo redukcí DN 300</t>
  </si>
  <si>
    <t>1766140073</t>
  </si>
  <si>
    <t>58</t>
  </si>
  <si>
    <t>28617238</t>
  </si>
  <si>
    <t>spojka přesuvná kanalizační PP DN 300</t>
  </si>
  <si>
    <t>-938685858</t>
  </si>
  <si>
    <t>59</t>
  </si>
  <si>
    <t>877390320</t>
  </si>
  <si>
    <t>Montáž tvarovek na kanalizačním plastovém potrubí z polypropylenu PP hladkého plnostěnného odboček DN 400</t>
  </si>
  <si>
    <t>2099183734</t>
  </si>
  <si>
    <t>60</t>
  </si>
  <si>
    <t>28617219</t>
  </si>
  <si>
    <t>odbočka kanalizační PP SN16 45° DN 400/150</t>
  </si>
  <si>
    <t>-1996824640</t>
  </si>
  <si>
    <t>61</t>
  </si>
  <si>
    <t>877390330</t>
  </si>
  <si>
    <t>Montáž tvarovek na kanalizačním plastovém potrubí z polypropylenu PP hladkého plnostěnného spojek nebo redukcí DN 400</t>
  </si>
  <si>
    <t>1541359969</t>
  </si>
  <si>
    <t>62</t>
  </si>
  <si>
    <t>28617239</t>
  </si>
  <si>
    <t>spojka přesuvná kanalizační PP DN 400</t>
  </si>
  <si>
    <t>-2054824445</t>
  </si>
  <si>
    <t>63</t>
  </si>
  <si>
    <t>877420320</t>
  </si>
  <si>
    <t>Montáž tvarovek na kanalizačním plastovém potrubí z polypropylenu PP hladkého plnostěnného odboček DN 500</t>
  </si>
  <si>
    <t>-186597955</t>
  </si>
  <si>
    <t>64</t>
  </si>
  <si>
    <t>28617224</t>
  </si>
  <si>
    <t>odbočka kanalizační PP SN16 45° DN 500/150</t>
  </si>
  <si>
    <t>1683278938</t>
  </si>
  <si>
    <t>65</t>
  </si>
  <si>
    <t>877420330</t>
  </si>
  <si>
    <t>Montáž tvarovek na kanalizačním plastovém potrubí z polypropylenu PP hladkého plnostěnného spojek nebo redukcí DN 500</t>
  </si>
  <si>
    <t>697870075</t>
  </si>
  <si>
    <t>66</t>
  </si>
  <si>
    <t>28617240</t>
  </si>
  <si>
    <t>spojka přesuvná kanalizační PP DN 500</t>
  </si>
  <si>
    <t>121989459</t>
  </si>
  <si>
    <t>67</t>
  </si>
  <si>
    <t>890431851</t>
  </si>
  <si>
    <t>Bourání šachet a jímek strojně velikosti obestavěného prostoru přes 1,5 do 3 m3 z prefabrikovaných skruží</t>
  </si>
  <si>
    <t>1284576304</t>
  </si>
  <si>
    <t>Výš_šach*(0,65*0,65-0,5*0,5)*3,14</t>
  </si>
  <si>
    <t>68</t>
  </si>
  <si>
    <t>894410211</t>
  </si>
  <si>
    <t>Osazení betonových dílců šachet kanalizačních skruž rovná DN 1000, výšky 250 mm</t>
  </si>
  <si>
    <t>-498748265</t>
  </si>
  <si>
    <t>69</t>
  </si>
  <si>
    <t>PFB.1122103</t>
  </si>
  <si>
    <t>Skruž výšky 250 mm TBS-Q.1 100/25/12 PS</t>
  </si>
  <si>
    <t>-276376567</t>
  </si>
  <si>
    <t>Poznámka k položce:_x000d_
1000/250/120</t>
  </si>
  <si>
    <t>894410212</t>
  </si>
  <si>
    <t>Osazení betonových dílců šachet kanalizačních skruž rovná DN 1000, výšky 500 mm</t>
  </si>
  <si>
    <t>1790987441</t>
  </si>
  <si>
    <t>71</t>
  </si>
  <si>
    <t>PFB.1122113</t>
  </si>
  <si>
    <t>Skruž výšky 500 mm TBS-Q.1 100/50/12 PS</t>
  </si>
  <si>
    <t>-42694626</t>
  </si>
  <si>
    <t>Poznámka k položce:_x000d_
1000/500/120</t>
  </si>
  <si>
    <t>72</t>
  </si>
  <si>
    <t>894410213</t>
  </si>
  <si>
    <t>Osazení betonových dílců šachet kanalizačních skruž rovná DN 1000, výšky 1000 mm</t>
  </si>
  <si>
    <t>1504884250</t>
  </si>
  <si>
    <t>73</t>
  </si>
  <si>
    <t>PFB.1122123</t>
  </si>
  <si>
    <t>Skruž výšky 1000 mm TBS-Q.1 100/100/12 PS</t>
  </si>
  <si>
    <t>-50790424</t>
  </si>
  <si>
    <t>Poznámka k položce:_x000d_
1000/1000/120</t>
  </si>
  <si>
    <t>74</t>
  </si>
  <si>
    <t>894410232</t>
  </si>
  <si>
    <t>Osazení betonových dílců šachet kanalizačních skruž přechodová (konus) DN 1000</t>
  </si>
  <si>
    <t>1722838472</t>
  </si>
  <si>
    <t>75</t>
  </si>
  <si>
    <t>PFB.1121104</t>
  </si>
  <si>
    <t>Konus TBR-Q.1 100-63/58/12 KPS</t>
  </si>
  <si>
    <t>862118</t>
  </si>
  <si>
    <t>Poznámka k položce:_x000d_
1000/625/580</t>
  </si>
  <si>
    <t>76</t>
  </si>
  <si>
    <t>894414111</t>
  </si>
  <si>
    <t>Osazení betonových nebo železobetonových dílců pro šachty skruží základových (dno)</t>
  </si>
  <si>
    <t>2098043865</t>
  </si>
  <si>
    <t>77</t>
  </si>
  <si>
    <t>PFB.1135101</t>
  </si>
  <si>
    <t>Dno jednolité šachtové KOMPAKT TBZ-Q.1 100/53 KOM V15</t>
  </si>
  <si>
    <t>272604999</t>
  </si>
  <si>
    <t>Poznámka k položce:_x000d_
1000/525x150</t>
  </si>
  <si>
    <t>78</t>
  </si>
  <si>
    <t>PFB.1135103</t>
  </si>
  <si>
    <t>Dno jednolité šachtové KOMPAKT TBZ-Q.1 100/63 KOM V25</t>
  </si>
  <si>
    <t>1105861524</t>
  </si>
  <si>
    <t>Poznámka k položce:_x000d_
1000/625x250</t>
  </si>
  <si>
    <t>79</t>
  </si>
  <si>
    <t>PFB.1135105</t>
  </si>
  <si>
    <t>Dno jednolité šachtové KOMPAKT TBZ-Q.1 100/78 KOM V40</t>
  </si>
  <si>
    <t>-9001918</t>
  </si>
  <si>
    <t>Poznámka k položce:_x000d_
1000/775x400</t>
  </si>
  <si>
    <t>80</t>
  </si>
  <si>
    <t>PFB.0006002OZ</t>
  </si>
  <si>
    <t xml:space="preserve">Těsnění elastomerové pro spojení šachtových dílů  EMT DN 1000</t>
  </si>
  <si>
    <t>-972765891</t>
  </si>
  <si>
    <t>81</t>
  </si>
  <si>
    <t>895941343</t>
  </si>
  <si>
    <t>Osazení vpusti uliční z betonových dílců DN 500 dno vysoké s kalištěm</t>
  </si>
  <si>
    <t>711753092</t>
  </si>
  <si>
    <t>82</t>
  </si>
  <si>
    <t>PFB.1110008</t>
  </si>
  <si>
    <t xml:space="preserve">Dílce dešťové vpustě  TBV-Q 50/49 KV</t>
  </si>
  <si>
    <t>941682540</t>
  </si>
  <si>
    <t>Poznámka k položce:_x000d_
500/525x65</t>
  </si>
  <si>
    <t>83</t>
  </si>
  <si>
    <t>895941351</t>
  </si>
  <si>
    <t>Osazení vpusti uliční z betonových dílců DN 500 skruž horní pro čtvercovou vtokovou mříž</t>
  </si>
  <si>
    <t>-281576984</t>
  </si>
  <si>
    <t>84</t>
  </si>
  <si>
    <t>PFB.1110001</t>
  </si>
  <si>
    <t xml:space="preserve">Dílce dešťové vpustě  TBV-Q 50/20 CP</t>
  </si>
  <si>
    <t>919229235</t>
  </si>
  <si>
    <t>Poznámka k položce:_x000d_
500/190x65</t>
  </si>
  <si>
    <t>85</t>
  </si>
  <si>
    <t>895941362</t>
  </si>
  <si>
    <t>Osazení vpusti uliční z betonových dílců DN 500 skruž středová 590 mm</t>
  </si>
  <si>
    <t>871496876</t>
  </si>
  <si>
    <t>86</t>
  </si>
  <si>
    <t>PFB.1110004</t>
  </si>
  <si>
    <t xml:space="preserve">Dílce dešťové vpustě  TBV-Q 50/59 SV</t>
  </si>
  <si>
    <t>-350963806</t>
  </si>
  <si>
    <t>Poznámka k položce:_x000d_
500/590x65</t>
  </si>
  <si>
    <t>87</t>
  </si>
  <si>
    <t>895941367</t>
  </si>
  <si>
    <t>Osazení vpusti uliční z betonových dílců DN 500 skruž průběžná se zápachovou uzávěrkou</t>
  </si>
  <si>
    <t>-802638376</t>
  </si>
  <si>
    <t>88</t>
  </si>
  <si>
    <t>PFB.1110009</t>
  </si>
  <si>
    <t xml:space="preserve">Dílce dešťové vpustě  TBV-Q 50/65 SZ 15 PVC</t>
  </si>
  <si>
    <t>-709146326</t>
  </si>
  <si>
    <t>Poznámka k položce:_x000d_
500/645x65</t>
  </si>
  <si>
    <t>89</t>
  </si>
  <si>
    <t>899102211</t>
  </si>
  <si>
    <t>Demontáž poklopů litinových a ocelových včetně rámů, hmotnosti jednotlivě přes 50 do 100 Kg</t>
  </si>
  <si>
    <t>-210276994</t>
  </si>
  <si>
    <t>90</t>
  </si>
  <si>
    <t>899103211</t>
  </si>
  <si>
    <t>Demontáž poklopů litinových a ocelových včetně rámů, hmotnosti jednotlivě přes 100 do 150 Kg</t>
  </si>
  <si>
    <t>1984275983</t>
  </si>
  <si>
    <t>899204112</t>
  </si>
  <si>
    <t>Osazení mříží litinových včetně rámů a košů na bahno pro třídu zatížení D400, E600</t>
  </si>
  <si>
    <t>-1050112751</t>
  </si>
  <si>
    <t>92</t>
  </si>
  <si>
    <t>28661938</t>
  </si>
  <si>
    <t>mříž litinová 600/40T, 420X620 D400</t>
  </si>
  <si>
    <t>-1305245490</t>
  </si>
  <si>
    <t>93</t>
  </si>
  <si>
    <t>KSI.KDM81B</t>
  </si>
  <si>
    <t xml:space="preserve">Kanalizační poklop Europa 8, rám samonivelační,  bez vybrání pro lapač, D 400 bez odvětrání</t>
  </si>
  <si>
    <t>555653186</t>
  </si>
  <si>
    <t>94</t>
  </si>
  <si>
    <t>KSI.KDB81B</t>
  </si>
  <si>
    <t>Kanalizační poklop Europa 8, rám betonolitinový v.160mm,bez vybrání pro lapač, D 400 bez odvětrání</t>
  </si>
  <si>
    <t>-946721975</t>
  </si>
  <si>
    <t>95</t>
  </si>
  <si>
    <t>R1</t>
  </si>
  <si>
    <t>Napojení stávající přípojky na novou odbočku s použitím pryžové spojky</t>
  </si>
  <si>
    <t>13333875</t>
  </si>
  <si>
    <t>96</t>
  </si>
  <si>
    <t>R2</t>
  </si>
  <si>
    <t>Napojení potrubí DN300 PP/beton pryžovou spojkou, včetně zarovnání konce betonového potrubí</t>
  </si>
  <si>
    <t>1652838506</t>
  </si>
  <si>
    <t>97</t>
  </si>
  <si>
    <t>poř. cena 1</t>
  </si>
  <si>
    <t>pryžová spojka pro potrubí PP hladké - beton, DN 300</t>
  </si>
  <si>
    <t>-2140039276</t>
  </si>
  <si>
    <t>98</t>
  </si>
  <si>
    <t>R3</t>
  </si>
  <si>
    <t>Napojení odbočky z PP na výřez potrubí kameninového DN 150 pomocí 2 ks pryžových spojek</t>
  </si>
  <si>
    <t>-366106521</t>
  </si>
  <si>
    <t>Ostatní konstrukce a práce, bourání</t>
  </si>
  <si>
    <t>99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</si>
  <si>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</si>
  <si>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</si>
  <si>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1392200102</t>
  </si>
  <si>
    <t>100</t>
  </si>
  <si>
    <t>59217031</t>
  </si>
  <si>
    <t>obrubník betonový silniční 1000x150x250mm</t>
  </si>
  <si>
    <t>1382048079</t>
  </si>
  <si>
    <t>Obrub_stoj-Obrub_přech*1,0</t>
  </si>
  <si>
    <t>164*1,02 'Přepočtené koeficientem množství</t>
  </si>
  <si>
    <t>101</t>
  </si>
  <si>
    <t>59217029</t>
  </si>
  <si>
    <t>obrubník betonový silniční nájezdový 1000x150x150mm</t>
  </si>
  <si>
    <t>-414438887</t>
  </si>
  <si>
    <t>91*1,02 'Přepočtené koeficientem množství</t>
  </si>
  <si>
    <t>102</t>
  </si>
  <si>
    <t>59217030</t>
  </si>
  <si>
    <t>obrubník betonový silniční přechodový 1000x150x150-250mm</t>
  </si>
  <si>
    <t>-316338274</t>
  </si>
  <si>
    <t>33*1,02 'Přepočtené koeficientem množství</t>
  </si>
  <si>
    <t>103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</si>
  <si>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</si>
  <si>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</si>
  <si>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375473941</t>
  </si>
  <si>
    <t>104</t>
  </si>
  <si>
    <t>59217024</t>
  </si>
  <si>
    <t>obrubník betonový chodníkový 500x100x250mm</t>
  </si>
  <si>
    <t>-297647729</t>
  </si>
  <si>
    <t>Obrub_záh*2</t>
  </si>
  <si>
    <t>62*1,02 'Přepočtené koeficientem množství</t>
  </si>
  <si>
    <t>105</t>
  </si>
  <si>
    <t>919735113</t>
  </si>
  <si>
    <t xml:space="preserve">Řezání stávajícího živičného krytu nebo podkladu  hloubky přes 100 do 150 mm</t>
  </si>
  <si>
    <t>-406083815</t>
  </si>
  <si>
    <t>106</t>
  </si>
  <si>
    <t>919735123</t>
  </si>
  <si>
    <t xml:space="preserve">Řezání stávajícího betonového krytu nebo podkladu  hloubky přes 100 do 150 mm</t>
  </si>
  <si>
    <t>-1071283790</t>
  </si>
  <si>
    <t>(1+1,5+3+2+11+0,5)*2</t>
  </si>
  <si>
    <t>107</t>
  </si>
  <si>
    <t>961031511</t>
  </si>
  <si>
    <t>Bourání základového zdiva z tvárnic ztraceného bednění včetně výplně z betonu a výztuže</t>
  </si>
  <si>
    <t>685196952</t>
  </si>
  <si>
    <t>108</t>
  </si>
  <si>
    <t>979051111</t>
  </si>
  <si>
    <t>Očištění vybouraných prvků při překopech inženýrských sítí od spojovacího materiálu s odklizením a uložením očištěných hmot a spojovacího materiálu na skládku do vzdálenosti 10 m nebo naložením na dopravní prostředek dlaždic, desek nebo tvarovek s původním vyplněním spár kamenivem těženým</t>
  </si>
  <si>
    <t>-1675453203</t>
  </si>
  <si>
    <t>109</t>
  </si>
  <si>
    <t>979051121</t>
  </si>
  <si>
    <t>Očištění vybouraných prvků při překopech inženýrských sítí od spojovacího materiálu s odklizením a uložením očištěných hmot a spojovacího materiálu na skládku do vzdálenosti 10 m nebo naložením na dopravní prostředek zámkových dlaždic s vyplněním spár kamenivem</t>
  </si>
  <si>
    <t>-1790339892</t>
  </si>
  <si>
    <t>997</t>
  </si>
  <si>
    <t>Přesun sutě</t>
  </si>
  <si>
    <t>110</t>
  </si>
  <si>
    <t>997221551</t>
  </si>
  <si>
    <t xml:space="preserve">Vodorovná doprava suti  bez naložení, ale se složením a s hrubým urovnáním ze sypkých materiálů, na vzdálenost do 1 km</t>
  </si>
  <si>
    <t>t</t>
  </si>
  <si>
    <t>-1687072725</t>
  </si>
  <si>
    <t>111</t>
  </si>
  <si>
    <t>997221559</t>
  </si>
  <si>
    <t xml:space="preserve">Vodorovná doprava suti  bez naložení, ale se složením a s hrubým urovnáním Příplatek k ceně za každý další i započatý 1 km přes 1 km</t>
  </si>
  <si>
    <t>-377705996</t>
  </si>
  <si>
    <t>112</t>
  </si>
  <si>
    <t>997221615</t>
  </si>
  <si>
    <t>Poplatek za uložení stavebního odpadu na skládce (skládkovné) z prostého betonu zatříděného do Katalogu odpadů pod kódem 17 01 01</t>
  </si>
  <si>
    <t>60877921</t>
  </si>
  <si>
    <t>113</t>
  </si>
  <si>
    <t>997221645</t>
  </si>
  <si>
    <t>Poplatek za uložení stavebního odpadu na skládce (skládkovné) asfaltového bez obsahu dehtu zatříděného do Katalogu odpadů pod kódem 17 03 02</t>
  </si>
  <si>
    <t>-1299860802</t>
  </si>
  <si>
    <t>114</t>
  </si>
  <si>
    <t>997221655</t>
  </si>
  <si>
    <t>Poplatek za uložení stavebního odpadu na skládce (skládkovné) zeminy a kamení zatříděného do Katalogu odpadů pod kódem 17 05 04</t>
  </si>
  <si>
    <t>-1316186754</t>
  </si>
  <si>
    <t>(Vytl_kub-Lože-Obsyp)*2</t>
  </si>
  <si>
    <t>998</t>
  </si>
  <si>
    <t>Přesun hmot</t>
  </si>
  <si>
    <t>115</t>
  </si>
  <si>
    <t>998274101</t>
  </si>
  <si>
    <t>Přesun hmot pro trubní vedení hloubené z trub betonových nebo železobetonových pro vodovody nebo kanalizace v otevřeném výkopu dopravní vzdálenost do 15 m</t>
  </si>
  <si>
    <t>1214153712</t>
  </si>
  <si>
    <t>116</t>
  </si>
  <si>
    <t>998276101</t>
  </si>
  <si>
    <t>Přesun hmot pro trubní vedení hloubené z trub z plastických hmot nebo sklolaminátových pro vodovody nebo kanalizace v otevřeném výkopu dopravní vzdálenost do 15 m</t>
  </si>
  <si>
    <t>1548973830</t>
  </si>
  <si>
    <t>PSV</t>
  </si>
  <si>
    <t>Práce a dodávky PSV</t>
  </si>
  <si>
    <t>721</t>
  </si>
  <si>
    <t>Zdravotechnika - vnitřní kanalizace</t>
  </si>
  <si>
    <t>117</t>
  </si>
  <si>
    <t>721241102</t>
  </si>
  <si>
    <t>Lapače střešních splavenin litinové DN 125</t>
  </si>
  <si>
    <t>-1761945031</t>
  </si>
  <si>
    <t>VRN</t>
  </si>
  <si>
    <t>Vedlejší rozpočtové náklady</t>
  </si>
  <si>
    <t>VRN1</t>
  </si>
  <si>
    <t>Průzkumné, geodetické a projektové práce</t>
  </si>
  <si>
    <t>118</t>
  </si>
  <si>
    <t>011303000</t>
  </si>
  <si>
    <t>Archeologická činnost bez rozlišení</t>
  </si>
  <si>
    <t>kplt</t>
  </si>
  <si>
    <t>1024</t>
  </si>
  <si>
    <t>318270497</t>
  </si>
  <si>
    <t>119</t>
  </si>
  <si>
    <t>011503000</t>
  </si>
  <si>
    <t>Stavební průzkum bez rozlišení</t>
  </si>
  <si>
    <t>-199791899</t>
  </si>
  <si>
    <t>Poznámka k položce:_x000d_
vytyčení podzemních sítí</t>
  </si>
  <si>
    <t>120</t>
  </si>
  <si>
    <t>012103000</t>
  </si>
  <si>
    <t>Geodetické práce před výstavbou</t>
  </si>
  <si>
    <t>-733534408</t>
  </si>
  <si>
    <t>Poznámka k položce:_x000d_
výškové vytyčení stavby</t>
  </si>
  <si>
    <t>121</t>
  </si>
  <si>
    <t>012303000</t>
  </si>
  <si>
    <t>Geodetické práce po výstavbě</t>
  </si>
  <si>
    <t>-1365407940</t>
  </si>
  <si>
    <t>122</t>
  </si>
  <si>
    <t>013254000</t>
  </si>
  <si>
    <t>Dokumentace skutečného provedení stavby</t>
  </si>
  <si>
    <t>1201490043</t>
  </si>
  <si>
    <t>VRN3</t>
  </si>
  <si>
    <t>Zařízení staveniště</t>
  </si>
  <si>
    <t>123</t>
  </si>
  <si>
    <t>030001000</t>
  </si>
  <si>
    <t>-1497032896</t>
  </si>
  <si>
    <t>SEZNAM FIGUR</t>
  </si>
  <si>
    <t>Výměra</t>
  </si>
  <si>
    <t>6,96 "vpusti"</t>
  </si>
  <si>
    <t>12,58 "konce přípojek"</t>
  </si>
  <si>
    <t>107,96 "odečteno ze situace"</t>
  </si>
  <si>
    <t>Součet</t>
  </si>
  <si>
    <t>Použití figury:</t>
  </si>
  <si>
    <t>Odstranění podkladu z kameniva drceného tl přes 200 do 300 mm při překopech strojně pl do 15 m2</t>
  </si>
  <si>
    <t>Odstranění podkladu živičných tl přes 50 do 100 mm při překopech strojně pl do 15 m2</t>
  </si>
  <si>
    <t>Vyspravení podkladu po překopech inženýrských sítí plochy do 15 m2 štěrkodrtí tl. 250 mm</t>
  </si>
  <si>
    <t>Vyspravení podkladu po překopech inženýrských sítí plochy do 15 m2 obalovaným kamenivem ACP (OK) tl. 100 mm</t>
  </si>
  <si>
    <t>Vyspravení krytu komunikací po překopech pl do 15 m2 asfaltovým betonem ACO (AB) tl přes 30 do 50 mm</t>
  </si>
  <si>
    <t>Řezání stávajícího živičného krytu hl přes 100 do 150 mm</t>
  </si>
  <si>
    <t>Odstranění podkladu z betonu prostého tl do 100 mm při překopech strojně pl do 15 m2</t>
  </si>
  <si>
    <t>Kryt z betonu komunikace pro pěší tl. 120 mm</t>
  </si>
  <si>
    <t>Rozebrání dlažeb při překopech komunikací pro pěší z betonových dlaždic ručně</t>
  </si>
  <si>
    <t>Kladení betonové dlažby komunikací pro pěší do lože z kameniva velikosti do 0,09 m2 pl do 50 m2</t>
  </si>
  <si>
    <t>Očištění desek nebo dlaždic se spárováním z kameniva těženého při překopech inženýrských sítí</t>
  </si>
  <si>
    <t>Rozebrání dlažeb při překopech komunikací pro pěší ze zámkové dlažby ručně</t>
  </si>
  <si>
    <t>Kladení zámkové dlažby komunikací pro pěší ručně tl 60 mm skupiny A pl do 50 m2</t>
  </si>
  <si>
    <t>Očištění zámkových dlaždic se spárováním z kameniva těženého při překopech inženýrských sítí</t>
  </si>
  <si>
    <t>Kladení dlažby z vegetačních tvárnic komunikací pro pěší tl 80 mm pl do 50 m2</t>
  </si>
  <si>
    <t>Potr_300*0,9*0,1</t>
  </si>
  <si>
    <t>Potr_400*1,1*0,1</t>
  </si>
  <si>
    <t>Potr_500*1,2*0,1</t>
  </si>
  <si>
    <t>Lože pod potrubí otevřený výkop z prohozeného výkopku</t>
  </si>
  <si>
    <t>Poplatek za uložení na skládce (skládkovné) zeminy a kamení kód odpadu 17 05 04</t>
  </si>
  <si>
    <t>Vytrhání obrub silničních ležatých</t>
  </si>
  <si>
    <t>Vytrhání obrub krajníků obrubníků stojatých</t>
  </si>
  <si>
    <t>288-Obrub_lež</t>
  </si>
  <si>
    <t>Vytrhání obrub záhonových</t>
  </si>
  <si>
    <t>Potr_300*(0,9*(0,3+0,3)-0,15*0,15*3,14)</t>
  </si>
  <si>
    <t>Potr_400*(1,1*(0,4+0,3)-0,2*0,2*3,14)</t>
  </si>
  <si>
    <t>Potr_500*(1,2*(0,5+0,3)-0,25*0,25*3,14)</t>
  </si>
  <si>
    <t>4*2*0,8*((0,1+0,15+0,3)+0,075*0,075*3,14)"přípojky"</t>
  </si>
  <si>
    <t>Obsypání potrubí ručně sypaninou bez prohození, uloženou do 3 m</t>
  </si>
  <si>
    <t>Příplatek k obsypání potrubí za ruční prohození sypaniny, uložené do 3 m</t>
  </si>
  <si>
    <t>Rýha/0,9*2 "stoka"</t>
  </si>
  <si>
    <t>(93-20)/1,5*2+20*2*2 "nové přepojení přípojek"</t>
  </si>
  <si>
    <t>Osazení pažicího boxu hl výkopu do 4 m š do 1,2 m</t>
  </si>
  <si>
    <t>Odstranění pažicího boxu hl výkopu do 4 m š do 1,2 m</t>
  </si>
  <si>
    <t>Potr_150</t>
  </si>
  <si>
    <t>potrubí přípojek DN 150</t>
  </si>
  <si>
    <t>40*1 "přepojení přípojek"</t>
  </si>
  <si>
    <t>6*2,5 "napojení vpustí"</t>
  </si>
  <si>
    <t>93 "přípojky - nové přepojení"</t>
  </si>
  <si>
    <t>(389,14-214)-4*1</t>
  </si>
  <si>
    <t>Bourání stávajícího potrubí z betonu DN přes 200 do 400</t>
  </si>
  <si>
    <t>Montáž kanalizačního potrubí hladkého plnostěnného SN 12 z polypropylenu DN 300</t>
  </si>
  <si>
    <t>(214-124,34)-2*1</t>
  </si>
  <si>
    <t>Montáž kanalizačního potrubí hladkého plnostěnného SN 12 z polypropylenu DN 400</t>
  </si>
  <si>
    <t>124,32-3*1</t>
  </si>
  <si>
    <t>Bourání stávajícího potrubí z betonu DN přes 400 do 600</t>
  </si>
  <si>
    <t>Montáž kanalizačního potrubí hladkého plnostěnného SN 12 z polypropylenu DN 500</t>
  </si>
  <si>
    <t>1151,24"kubatury Atlas"</t>
  </si>
  <si>
    <t>-Asf*0,4</t>
  </si>
  <si>
    <t>Výš_šach*(2-0,9)*2 "rozšíření na šachty</t>
  </si>
  <si>
    <t>2*2,2*0,8*4 "pro napojení přípojek"</t>
  </si>
  <si>
    <t>Hloubení rýh nezapažených š do 2000 mm v hornině třídy těžitelnosti I skupiny 1 a 2 objem do 1000 m3 strojně</t>
  </si>
  <si>
    <t>40*1*2,2*0,8 "přepojení přípojek na stoku"</t>
  </si>
  <si>
    <t>6*2*0,8*(2,2+1,2)*0,5 "pro napojení vpusti"</t>
  </si>
  <si>
    <t>(93-20)*0,8*1,5+20*0,8*2 "nové přepojení přípojek"</t>
  </si>
  <si>
    <t>Hloubení rýh nezapažených š do 2000 mm v hornině třídy těžitelnosti I skupiny 1 a 2 objem do 20 m3 strojně</t>
  </si>
  <si>
    <t>Podkladní desky z betonu prostého tř. C 12/15 otevřený výkop</t>
  </si>
  <si>
    <t>Bourání šachet z prefabrikovaných skruží strojně obestavěného prostoru přes 1,5 do 3 m3</t>
  </si>
  <si>
    <t>Lože+Obsyp</t>
  </si>
  <si>
    <t>Potr_500*0,25*0,25*3,14</t>
  </si>
  <si>
    <t>Potr_400*0,2*0,2*3,14</t>
  </si>
  <si>
    <t>Potr_300*0,15*0,15*3,14</t>
  </si>
  <si>
    <t>Potr_150*0,075*0,075*3,14</t>
  </si>
  <si>
    <t>Výš_šach*0,65*0,65*3,14</t>
  </si>
  <si>
    <t>6*0,3*0,3*3,14*1,9 "vpusti"</t>
  </si>
  <si>
    <t>Rýha+Rýha_příp</t>
  </si>
  <si>
    <t>-Vytl_kub</t>
  </si>
  <si>
    <t>Zásyp jam, šachet rýh nebo kolem objektů sypaninou se zhutněním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</si>
</sst>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/>
    </xf>
    <xf numFmtId="167" fontId="36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26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28</v>
      </c>
      <c r="AL11" s="20"/>
      <c r="AM11" s="20"/>
      <c r="AN11" s="25" t="s">
        <v>29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30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31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31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L14" s="20"/>
      <c r="AM14" s="20"/>
      <c r="AN14" s="32" t="s">
        <v>31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33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28</v>
      </c>
      <c r="AL17" s="20"/>
      <c r="AM17" s="20"/>
      <c r="AN17" s="25" t="s">
        <v>35</v>
      </c>
      <c r="AO17" s="20"/>
      <c r="AP17" s="20"/>
      <c r="AQ17" s="20"/>
      <c r="AR17" s="18"/>
      <c r="BE17" s="29"/>
      <c r="BS17" s="15" t="s">
        <v>36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33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28</v>
      </c>
      <c r="AL20" s="20"/>
      <c r="AM20" s="20"/>
      <c r="AN20" s="25" t="s">
        <v>35</v>
      </c>
      <c r="AO20" s="20"/>
      <c r="AP20" s="20"/>
      <c r="AQ20" s="20"/>
      <c r="AR20" s="18"/>
      <c r="BE20" s="29"/>
      <c r="BS20" s="15" t="s">
        <v>4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39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40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41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42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43</v>
      </c>
      <c r="E29" s="45"/>
      <c r="F29" s="30" t="s">
        <v>44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45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46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47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48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49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50</v>
      </c>
      <c r="U35" s="52"/>
      <c r="V35" s="52"/>
      <c r="W35" s="52"/>
      <c r="X35" s="54" t="s">
        <v>51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52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53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54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55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54</v>
      </c>
      <c r="AI60" s="40"/>
      <c r="AJ60" s="40"/>
      <c r="AK60" s="40"/>
      <c r="AL60" s="40"/>
      <c r="AM60" s="62" t="s">
        <v>55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57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54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55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54</v>
      </c>
      <c r="AI75" s="40"/>
      <c r="AJ75" s="40"/>
      <c r="AK75" s="40"/>
      <c r="AL75" s="40"/>
      <c r="AM75" s="62" t="s">
        <v>55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58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Kan_2019_51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Rohacec, ulice U Školky - oprava kanalizace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>Rohatec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16. 5. 2022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>Obec Rohatec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32</v>
      </c>
      <c r="AJ89" s="38"/>
      <c r="AK89" s="38"/>
      <c r="AL89" s="38"/>
      <c r="AM89" s="78" t="str">
        <f>IF(E17="","",E17)</f>
        <v>Ing. Karel Vaštík</v>
      </c>
      <c r="AN89" s="69"/>
      <c r="AO89" s="69"/>
      <c r="AP89" s="69"/>
      <c r="AQ89" s="38"/>
      <c r="AR89" s="42"/>
      <c r="AS89" s="79" t="s">
        <v>59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30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37</v>
      </c>
      <c r="AJ90" s="38"/>
      <c r="AK90" s="38"/>
      <c r="AL90" s="38"/>
      <c r="AM90" s="78" t="str">
        <f>IF(E20="","",E20)</f>
        <v>Ing. Karel Vaštík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60</v>
      </c>
      <c r="D92" s="92"/>
      <c r="E92" s="92"/>
      <c r="F92" s="92"/>
      <c r="G92" s="92"/>
      <c r="H92" s="93"/>
      <c r="I92" s="94" t="s">
        <v>61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62</v>
      </c>
      <c r="AH92" s="92"/>
      <c r="AI92" s="92"/>
      <c r="AJ92" s="92"/>
      <c r="AK92" s="92"/>
      <c r="AL92" s="92"/>
      <c r="AM92" s="92"/>
      <c r="AN92" s="94" t="s">
        <v>63</v>
      </c>
      <c r="AO92" s="92"/>
      <c r="AP92" s="96"/>
      <c r="AQ92" s="97" t="s">
        <v>64</v>
      </c>
      <c r="AR92" s="42"/>
      <c r="AS92" s="98" t="s">
        <v>65</v>
      </c>
      <c r="AT92" s="99" t="s">
        <v>66</v>
      </c>
      <c r="AU92" s="99" t="s">
        <v>67</v>
      </c>
      <c r="AV92" s="99" t="s">
        <v>68</v>
      </c>
      <c r="AW92" s="99" t="s">
        <v>69</v>
      </c>
      <c r="AX92" s="99" t="s">
        <v>70</v>
      </c>
      <c r="AY92" s="99" t="s">
        <v>71</v>
      </c>
      <c r="AZ92" s="99" t="s">
        <v>72</v>
      </c>
      <c r="BA92" s="99" t="s">
        <v>73</v>
      </c>
      <c r="BB92" s="99" t="s">
        <v>74</v>
      </c>
      <c r="BC92" s="99" t="s">
        <v>75</v>
      </c>
      <c r="BD92" s="100" t="s">
        <v>76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77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78</v>
      </c>
      <c r="BT94" s="115" t="s">
        <v>79</v>
      </c>
      <c r="BV94" s="115" t="s">
        <v>80</v>
      </c>
      <c r="BW94" s="115" t="s">
        <v>5</v>
      </c>
      <c r="BX94" s="115" t="s">
        <v>81</v>
      </c>
      <c r="CL94" s="115" t="s">
        <v>1</v>
      </c>
    </row>
    <row r="95" s="7" customFormat="1" ht="24.75" customHeight="1">
      <c r="A95" s="116" t="s">
        <v>82</v>
      </c>
      <c r="B95" s="117"/>
      <c r="C95" s="118"/>
      <c r="D95" s="119" t="s">
        <v>14</v>
      </c>
      <c r="E95" s="119"/>
      <c r="F95" s="119"/>
      <c r="G95" s="119"/>
      <c r="H95" s="119"/>
      <c r="I95" s="120"/>
      <c r="J95" s="119" t="s">
        <v>17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'Kan_2019_51 - Rohacec, ul...'!J28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83</v>
      </c>
      <c r="AR95" s="123"/>
      <c r="AS95" s="124">
        <v>0</v>
      </c>
      <c r="AT95" s="125">
        <f>ROUND(SUM(AV95:AW95),2)</f>
        <v>0</v>
      </c>
      <c r="AU95" s="126">
        <f>'Kan_2019_51 - Rohacec, ul...'!P126</f>
        <v>0</v>
      </c>
      <c r="AV95" s="125">
        <f>'Kan_2019_51 - Rohacec, ul...'!J31</f>
        <v>0</v>
      </c>
      <c r="AW95" s="125">
        <f>'Kan_2019_51 - Rohacec, ul...'!J32</f>
        <v>0</v>
      </c>
      <c r="AX95" s="125">
        <f>'Kan_2019_51 - Rohacec, ul...'!J33</f>
        <v>0</v>
      </c>
      <c r="AY95" s="125">
        <f>'Kan_2019_51 - Rohacec, ul...'!J34</f>
        <v>0</v>
      </c>
      <c r="AZ95" s="125">
        <f>'Kan_2019_51 - Rohacec, ul...'!F31</f>
        <v>0</v>
      </c>
      <c r="BA95" s="125">
        <f>'Kan_2019_51 - Rohacec, ul...'!F32</f>
        <v>0</v>
      </c>
      <c r="BB95" s="125">
        <f>'Kan_2019_51 - Rohacec, ul...'!F33</f>
        <v>0</v>
      </c>
      <c r="BC95" s="125">
        <f>'Kan_2019_51 - Rohacec, ul...'!F34</f>
        <v>0</v>
      </c>
      <c r="BD95" s="127">
        <f>'Kan_2019_51 - Rohacec, ul...'!F35</f>
        <v>0</v>
      </c>
      <c r="BE95" s="7"/>
      <c r="BT95" s="128" t="s">
        <v>84</v>
      </c>
      <c r="BU95" s="128" t="s">
        <v>85</v>
      </c>
      <c r="BV95" s="128" t="s">
        <v>80</v>
      </c>
      <c r="BW95" s="128" t="s">
        <v>5</v>
      </c>
      <c r="BX95" s="128" t="s">
        <v>81</v>
      </c>
      <c r="CL95" s="128" t="s">
        <v>1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sheetProtection sheet="1" formatColumns="0" formatRows="0" objects="1" scenarios="1" spinCount="100000" saltValue="U9yivDTy3rCGvnu9yvcwH2ZbhcqjXrGXaiXq23bUzHbeQVGV+Oj1ZSVlYr5lJ+m2e7HkJE+zhoDiaoI4IMhI7A==" hashValue="S2lCp+W2hNXFS4CvE/SWZxoQnlXNuX3pcOgP6ijBLx/9BYofORoh76xwf15R+51KBRxc6sZnSoReJRI0sP4SA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Kan_2019_51 - Rohacec, ul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5</v>
      </c>
      <c r="AZ2" s="129" t="s">
        <v>86</v>
      </c>
      <c r="BA2" s="129" t="s">
        <v>87</v>
      </c>
      <c r="BB2" s="129" t="s">
        <v>88</v>
      </c>
      <c r="BC2" s="129" t="s">
        <v>89</v>
      </c>
      <c r="BD2" s="129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8"/>
      <c r="AT3" s="15" t="s">
        <v>91</v>
      </c>
      <c r="AZ3" s="129" t="s">
        <v>92</v>
      </c>
      <c r="BA3" s="129" t="s">
        <v>93</v>
      </c>
      <c r="BB3" s="129" t="s">
        <v>94</v>
      </c>
      <c r="BC3" s="129" t="s">
        <v>95</v>
      </c>
      <c r="BD3" s="129" t="s">
        <v>90</v>
      </c>
    </row>
    <row r="4" s="1" customFormat="1" ht="24.96" customHeight="1">
      <c r="B4" s="18"/>
      <c r="D4" s="132" t="s">
        <v>96</v>
      </c>
      <c r="L4" s="18"/>
      <c r="M4" s="133" t="s">
        <v>10</v>
      </c>
      <c r="AT4" s="15" t="s">
        <v>4</v>
      </c>
      <c r="AZ4" s="129" t="s">
        <v>97</v>
      </c>
      <c r="BA4" s="129" t="s">
        <v>98</v>
      </c>
      <c r="BB4" s="129" t="s">
        <v>88</v>
      </c>
      <c r="BC4" s="129" t="s">
        <v>99</v>
      </c>
      <c r="BD4" s="129" t="s">
        <v>90</v>
      </c>
    </row>
    <row r="5" s="1" customFormat="1" ht="6.96" customHeight="1">
      <c r="B5" s="18"/>
      <c r="L5" s="18"/>
      <c r="AZ5" s="129" t="s">
        <v>100</v>
      </c>
      <c r="BA5" s="129" t="s">
        <v>101</v>
      </c>
      <c r="BB5" s="129" t="s">
        <v>88</v>
      </c>
      <c r="BC5" s="129" t="s">
        <v>102</v>
      </c>
      <c r="BD5" s="129" t="s">
        <v>90</v>
      </c>
    </row>
    <row r="6" s="2" customFormat="1" ht="12" customHeight="1">
      <c r="A6" s="36"/>
      <c r="B6" s="42"/>
      <c r="C6" s="36"/>
      <c r="D6" s="134" t="s">
        <v>16</v>
      </c>
      <c r="E6" s="36"/>
      <c r="F6" s="36"/>
      <c r="G6" s="36"/>
      <c r="H6" s="36"/>
      <c r="I6" s="36"/>
      <c r="J6" s="36"/>
      <c r="K6" s="36"/>
      <c r="L6" s="61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Z6" s="129" t="s">
        <v>103</v>
      </c>
      <c r="BA6" s="129" t="s">
        <v>104</v>
      </c>
      <c r="BB6" s="129" t="s">
        <v>88</v>
      </c>
      <c r="BC6" s="129" t="s">
        <v>8</v>
      </c>
      <c r="BD6" s="129" t="s">
        <v>90</v>
      </c>
    </row>
    <row r="7" s="2" customFormat="1" ht="16.5" customHeight="1">
      <c r="A7" s="36"/>
      <c r="B7" s="42"/>
      <c r="C7" s="36"/>
      <c r="D7" s="36"/>
      <c r="E7" s="135" t="s">
        <v>17</v>
      </c>
      <c r="F7" s="36"/>
      <c r="G7" s="36"/>
      <c r="H7" s="36"/>
      <c r="I7" s="36"/>
      <c r="J7" s="36"/>
      <c r="K7" s="36"/>
      <c r="L7" s="61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Z7" s="129" t="s">
        <v>105</v>
      </c>
      <c r="BA7" s="129" t="s">
        <v>106</v>
      </c>
      <c r="BB7" s="129" t="s">
        <v>88</v>
      </c>
      <c r="BC7" s="129" t="s">
        <v>107</v>
      </c>
      <c r="BD7" s="129" t="s">
        <v>90</v>
      </c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Z8" s="129" t="s">
        <v>108</v>
      </c>
      <c r="BA8" s="129" t="s">
        <v>109</v>
      </c>
      <c r="BB8" s="129" t="s">
        <v>94</v>
      </c>
      <c r="BC8" s="129" t="s">
        <v>110</v>
      </c>
      <c r="BD8" s="129" t="s">
        <v>90</v>
      </c>
    </row>
    <row r="9" s="2" customFormat="1" ht="12" customHeight="1">
      <c r="A9" s="36"/>
      <c r="B9" s="42"/>
      <c r="C9" s="36"/>
      <c r="D9" s="134" t="s">
        <v>18</v>
      </c>
      <c r="E9" s="36"/>
      <c r="F9" s="136" t="s">
        <v>1</v>
      </c>
      <c r="G9" s="36"/>
      <c r="H9" s="36"/>
      <c r="I9" s="134" t="s">
        <v>19</v>
      </c>
      <c r="J9" s="136" t="s">
        <v>1</v>
      </c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Z9" s="129" t="s">
        <v>111</v>
      </c>
      <c r="BA9" s="129" t="s">
        <v>112</v>
      </c>
      <c r="BB9" s="129" t="s">
        <v>94</v>
      </c>
      <c r="BC9" s="129" t="s">
        <v>113</v>
      </c>
      <c r="BD9" s="129" t="s">
        <v>90</v>
      </c>
    </row>
    <row r="10" s="2" customFormat="1" ht="12" customHeight="1">
      <c r="A10" s="36"/>
      <c r="B10" s="42"/>
      <c r="C10" s="36"/>
      <c r="D10" s="134" t="s">
        <v>20</v>
      </c>
      <c r="E10" s="36"/>
      <c r="F10" s="136" t="s">
        <v>21</v>
      </c>
      <c r="G10" s="36"/>
      <c r="H10" s="36"/>
      <c r="I10" s="134" t="s">
        <v>22</v>
      </c>
      <c r="J10" s="137" t="str">
        <f>'Rekapitulace stavby'!AN8</f>
        <v>16. 5. 2022</v>
      </c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Z10" s="129" t="s">
        <v>114</v>
      </c>
      <c r="BA10" s="129" t="s">
        <v>115</v>
      </c>
      <c r="BB10" s="129" t="s">
        <v>94</v>
      </c>
      <c r="BC10" s="129" t="s">
        <v>116</v>
      </c>
      <c r="BD10" s="129" t="s">
        <v>90</v>
      </c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Z11" s="129" t="s">
        <v>117</v>
      </c>
      <c r="BA11" s="129" t="s">
        <v>118</v>
      </c>
      <c r="BB11" s="129" t="s">
        <v>119</v>
      </c>
      <c r="BC11" s="129" t="s">
        <v>120</v>
      </c>
      <c r="BD11" s="129" t="s">
        <v>90</v>
      </c>
    </row>
    <row r="12" s="2" customFormat="1" ht="12" customHeight="1">
      <c r="A12" s="36"/>
      <c r="B12" s="42"/>
      <c r="C12" s="36"/>
      <c r="D12" s="134" t="s">
        <v>24</v>
      </c>
      <c r="E12" s="36"/>
      <c r="F12" s="36"/>
      <c r="G12" s="36"/>
      <c r="H12" s="36"/>
      <c r="I12" s="134" t="s">
        <v>25</v>
      </c>
      <c r="J12" s="136" t="s">
        <v>26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Z12" s="129" t="s">
        <v>121</v>
      </c>
      <c r="BA12" s="129" t="s">
        <v>122</v>
      </c>
      <c r="BB12" s="129" t="s">
        <v>123</v>
      </c>
      <c r="BC12" s="129" t="s">
        <v>124</v>
      </c>
      <c r="BD12" s="129" t="s">
        <v>90</v>
      </c>
    </row>
    <row r="13" s="2" customFormat="1" ht="18" customHeight="1">
      <c r="A13" s="36"/>
      <c r="B13" s="42"/>
      <c r="C13" s="36"/>
      <c r="D13" s="36"/>
      <c r="E13" s="136" t="s">
        <v>27</v>
      </c>
      <c r="F13" s="36"/>
      <c r="G13" s="36"/>
      <c r="H13" s="36"/>
      <c r="I13" s="134" t="s">
        <v>28</v>
      </c>
      <c r="J13" s="136" t="s">
        <v>29</v>
      </c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Z13" s="129" t="s">
        <v>125</v>
      </c>
      <c r="BA13" s="129" t="s">
        <v>126</v>
      </c>
      <c r="BB13" s="129" t="s">
        <v>94</v>
      </c>
      <c r="BC13" s="129" t="s">
        <v>127</v>
      </c>
      <c r="BD13" s="129" t="s">
        <v>90</v>
      </c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Z14" s="129" t="s">
        <v>128</v>
      </c>
      <c r="BA14" s="129" t="s">
        <v>129</v>
      </c>
      <c r="BB14" s="129" t="s">
        <v>119</v>
      </c>
      <c r="BC14" s="129" t="s">
        <v>130</v>
      </c>
      <c r="BD14" s="129" t="s">
        <v>90</v>
      </c>
    </row>
    <row r="15" s="2" customFormat="1" ht="12" customHeight="1">
      <c r="A15" s="36"/>
      <c r="B15" s="42"/>
      <c r="C15" s="36"/>
      <c r="D15" s="134" t="s">
        <v>30</v>
      </c>
      <c r="E15" s="36"/>
      <c r="F15" s="36"/>
      <c r="G15" s="36"/>
      <c r="H15" s="36"/>
      <c r="I15" s="134" t="s">
        <v>25</v>
      </c>
      <c r="J15" s="31" t="str">
        <f>'Rekapitulace stavby'!AN13</f>
        <v>Vyplň údaj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Z15" s="129" t="s">
        <v>131</v>
      </c>
      <c r="BA15" s="129" t="s">
        <v>132</v>
      </c>
      <c r="BB15" s="129" t="s">
        <v>94</v>
      </c>
      <c r="BC15" s="129" t="s">
        <v>133</v>
      </c>
      <c r="BD15" s="129" t="s">
        <v>90</v>
      </c>
    </row>
    <row r="16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36"/>
      <c r="G16" s="136"/>
      <c r="H16" s="136"/>
      <c r="I16" s="134" t="s">
        <v>28</v>
      </c>
      <c r="J16" s="31" t="str">
        <f>'Rekapitulace stavby'!AN14</f>
        <v>Vyplň údaj</v>
      </c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Z16" s="129" t="s">
        <v>134</v>
      </c>
      <c r="BA16" s="129" t="s">
        <v>135</v>
      </c>
      <c r="BB16" s="129" t="s">
        <v>123</v>
      </c>
      <c r="BC16" s="129" t="s">
        <v>136</v>
      </c>
      <c r="BD16" s="129" t="s">
        <v>90</v>
      </c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Z17" s="129" t="s">
        <v>137</v>
      </c>
      <c r="BA17" s="129" t="s">
        <v>138</v>
      </c>
      <c r="BB17" s="129" t="s">
        <v>94</v>
      </c>
      <c r="BC17" s="129" t="s">
        <v>139</v>
      </c>
      <c r="BD17" s="129" t="s">
        <v>90</v>
      </c>
    </row>
    <row r="18" s="2" customFormat="1" ht="12" customHeight="1">
      <c r="A18" s="36"/>
      <c r="B18" s="42"/>
      <c r="C18" s="36"/>
      <c r="D18" s="134" t="s">
        <v>32</v>
      </c>
      <c r="E18" s="36"/>
      <c r="F18" s="36"/>
      <c r="G18" s="36"/>
      <c r="H18" s="36"/>
      <c r="I18" s="134" t="s">
        <v>25</v>
      </c>
      <c r="J18" s="136" t="s">
        <v>33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Z18" s="129" t="s">
        <v>140</v>
      </c>
      <c r="BA18" s="129" t="s">
        <v>141</v>
      </c>
      <c r="BB18" s="129" t="s">
        <v>94</v>
      </c>
      <c r="BC18" s="129" t="s">
        <v>142</v>
      </c>
      <c r="BD18" s="129" t="s">
        <v>90</v>
      </c>
    </row>
    <row r="19" s="2" customFormat="1" ht="18" customHeight="1">
      <c r="A19" s="36"/>
      <c r="B19" s="42"/>
      <c r="C19" s="36"/>
      <c r="D19" s="36"/>
      <c r="E19" s="136" t="s">
        <v>34</v>
      </c>
      <c r="F19" s="36"/>
      <c r="G19" s="36"/>
      <c r="H19" s="36"/>
      <c r="I19" s="134" t="s">
        <v>28</v>
      </c>
      <c r="J19" s="136" t="s">
        <v>35</v>
      </c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Z19" s="129" t="s">
        <v>143</v>
      </c>
      <c r="BA19" s="129" t="s">
        <v>144</v>
      </c>
      <c r="BB19" s="129" t="s">
        <v>119</v>
      </c>
      <c r="BC19" s="129" t="s">
        <v>145</v>
      </c>
      <c r="BD19" s="129" t="s">
        <v>90</v>
      </c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Z20" s="129" t="s">
        <v>146</v>
      </c>
      <c r="BA20" s="129" t="s">
        <v>147</v>
      </c>
      <c r="BB20" s="129" t="s">
        <v>119</v>
      </c>
      <c r="BC20" s="129" t="s">
        <v>148</v>
      </c>
      <c r="BD20" s="129" t="s">
        <v>90</v>
      </c>
    </row>
    <row r="21" s="2" customFormat="1" ht="12" customHeight="1">
      <c r="A21" s="36"/>
      <c r="B21" s="42"/>
      <c r="C21" s="36"/>
      <c r="D21" s="134" t="s">
        <v>37</v>
      </c>
      <c r="E21" s="36"/>
      <c r="F21" s="36"/>
      <c r="G21" s="36"/>
      <c r="H21" s="36"/>
      <c r="I21" s="134" t="s">
        <v>25</v>
      </c>
      <c r="J21" s="136" t="s">
        <v>33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Z21" s="129" t="s">
        <v>149</v>
      </c>
      <c r="BA21" s="129" t="s">
        <v>150</v>
      </c>
      <c r="BB21" s="129" t="s">
        <v>119</v>
      </c>
      <c r="BC21" s="129" t="s">
        <v>151</v>
      </c>
      <c r="BD21" s="129" t="s">
        <v>90</v>
      </c>
    </row>
    <row r="22" s="2" customFormat="1" ht="18" customHeight="1">
      <c r="A22" s="36"/>
      <c r="B22" s="42"/>
      <c r="C22" s="36"/>
      <c r="D22" s="36"/>
      <c r="E22" s="136" t="s">
        <v>34</v>
      </c>
      <c r="F22" s="36"/>
      <c r="G22" s="36"/>
      <c r="H22" s="36"/>
      <c r="I22" s="134" t="s">
        <v>28</v>
      </c>
      <c r="J22" s="136" t="s">
        <v>35</v>
      </c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Z22" s="129" t="s">
        <v>152</v>
      </c>
      <c r="BA22" s="129" t="s">
        <v>153</v>
      </c>
      <c r="BB22" s="129" t="s">
        <v>1</v>
      </c>
      <c r="BC22" s="129" t="s">
        <v>154</v>
      </c>
      <c r="BD22" s="129" t="s">
        <v>90</v>
      </c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Z23" s="129" t="s">
        <v>155</v>
      </c>
      <c r="BA23" s="129" t="s">
        <v>156</v>
      </c>
      <c r="BB23" s="129" t="s">
        <v>1</v>
      </c>
      <c r="BC23" s="129" t="s">
        <v>157</v>
      </c>
      <c r="BD23" s="129" t="s">
        <v>90</v>
      </c>
    </row>
    <row r="24" s="2" customFormat="1" ht="12" customHeight="1">
      <c r="A24" s="36"/>
      <c r="B24" s="42"/>
      <c r="C24" s="36"/>
      <c r="D24" s="134" t="s">
        <v>38</v>
      </c>
      <c r="E24" s="36"/>
      <c r="F24" s="36"/>
      <c r="G24" s="36"/>
      <c r="H24" s="36"/>
      <c r="I24" s="36"/>
      <c r="J24" s="36"/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42"/>
      <c r="E27" s="142"/>
      <c r="F27" s="142"/>
      <c r="G27" s="142"/>
      <c r="H27" s="142"/>
      <c r="I27" s="142"/>
      <c r="J27" s="142"/>
      <c r="K27" s="142"/>
      <c r="L27" s="6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25.44" customHeight="1">
      <c r="A28" s="36"/>
      <c r="B28" s="42"/>
      <c r="C28" s="36"/>
      <c r="D28" s="143" t="s">
        <v>39</v>
      </c>
      <c r="E28" s="36"/>
      <c r="F28" s="36"/>
      <c r="G28" s="36"/>
      <c r="H28" s="36"/>
      <c r="I28" s="36"/>
      <c r="J28" s="144">
        <f>ROUND(J126, 2)</f>
        <v>0</v>
      </c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2"/>
      <c r="E29" s="142"/>
      <c r="F29" s="142"/>
      <c r="G29" s="142"/>
      <c r="H29" s="142"/>
      <c r="I29" s="142"/>
      <c r="J29" s="142"/>
      <c r="K29" s="142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42"/>
      <c r="C30" s="36"/>
      <c r="D30" s="36"/>
      <c r="E30" s="36"/>
      <c r="F30" s="145" t="s">
        <v>41</v>
      </c>
      <c r="G30" s="36"/>
      <c r="H30" s="36"/>
      <c r="I30" s="145" t="s">
        <v>40</v>
      </c>
      <c r="J30" s="145" t="s">
        <v>42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42"/>
      <c r="C31" s="36"/>
      <c r="D31" s="146" t="s">
        <v>43</v>
      </c>
      <c r="E31" s="134" t="s">
        <v>44</v>
      </c>
      <c r="F31" s="147">
        <f>ROUND((SUM(BE126:BE338)),  2)</f>
        <v>0</v>
      </c>
      <c r="G31" s="36"/>
      <c r="H31" s="36"/>
      <c r="I31" s="148">
        <v>0.20999999999999999</v>
      </c>
      <c r="J31" s="147">
        <f>ROUND(((SUM(BE126:BE338))*I31),  2)</f>
        <v>0</v>
      </c>
      <c r="K31" s="36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134" t="s">
        <v>45</v>
      </c>
      <c r="F32" s="147">
        <f>ROUND((SUM(BF126:BF338)),  2)</f>
        <v>0</v>
      </c>
      <c r="G32" s="36"/>
      <c r="H32" s="36"/>
      <c r="I32" s="148">
        <v>0.14999999999999999</v>
      </c>
      <c r="J32" s="147">
        <f>ROUND(((SUM(BF126:BF338))*I32),  2)</f>
        <v>0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36"/>
      <c r="E33" s="134" t="s">
        <v>46</v>
      </c>
      <c r="F33" s="147">
        <f>ROUND((SUM(BG126:BG338)),  2)</f>
        <v>0</v>
      </c>
      <c r="G33" s="36"/>
      <c r="H33" s="36"/>
      <c r="I33" s="148">
        <v>0.20999999999999999</v>
      </c>
      <c r="J33" s="147">
        <f>0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42"/>
      <c r="C34" s="36"/>
      <c r="D34" s="36"/>
      <c r="E34" s="134" t="s">
        <v>47</v>
      </c>
      <c r="F34" s="147">
        <f>ROUND((SUM(BH126:BH338)),  2)</f>
        <v>0</v>
      </c>
      <c r="G34" s="36"/>
      <c r="H34" s="36"/>
      <c r="I34" s="148">
        <v>0.14999999999999999</v>
      </c>
      <c r="J34" s="147">
        <f>0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4" t="s">
        <v>48</v>
      </c>
      <c r="F35" s="147">
        <f>ROUND((SUM(BI126:BI338)),  2)</f>
        <v>0</v>
      </c>
      <c r="G35" s="36"/>
      <c r="H35" s="36"/>
      <c r="I35" s="148">
        <v>0</v>
      </c>
      <c r="J35" s="147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6.96" customHeight="1">
      <c r="A36" s="36"/>
      <c r="B36" s="42"/>
      <c r="C36" s="36"/>
      <c r="D36" s="36"/>
      <c r="E36" s="36"/>
      <c r="F36" s="36"/>
      <c r="G36" s="36"/>
      <c r="H36" s="36"/>
      <c r="I36" s="36"/>
      <c r="J36" s="36"/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="2" customFormat="1" ht="25.44" customHeight="1">
      <c r="A37" s="36"/>
      <c r="B37" s="42"/>
      <c r="C37" s="149"/>
      <c r="D37" s="150" t="s">
        <v>49</v>
      </c>
      <c r="E37" s="151"/>
      <c r="F37" s="151"/>
      <c r="G37" s="152" t="s">
        <v>50</v>
      </c>
      <c r="H37" s="153" t="s">
        <v>51</v>
      </c>
      <c r="I37" s="151"/>
      <c r="J37" s="154">
        <f>SUM(J28:J35)</f>
        <v>0</v>
      </c>
      <c r="K37" s="155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14.4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56" t="s">
        <v>52</v>
      </c>
      <c r="E50" s="157"/>
      <c r="F50" s="157"/>
      <c r="G50" s="156" t="s">
        <v>53</v>
      </c>
      <c r="H50" s="157"/>
      <c r="I50" s="157"/>
      <c r="J50" s="157"/>
      <c r="K50" s="157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58" t="s">
        <v>54</v>
      </c>
      <c r="E61" s="159"/>
      <c r="F61" s="160" t="s">
        <v>55</v>
      </c>
      <c r="G61" s="158" t="s">
        <v>54</v>
      </c>
      <c r="H61" s="159"/>
      <c r="I61" s="159"/>
      <c r="J61" s="161" t="s">
        <v>55</v>
      </c>
      <c r="K61" s="159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56" t="s">
        <v>56</v>
      </c>
      <c r="E65" s="162"/>
      <c r="F65" s="162"/>
      <c r="G65" s="156" t="s">
        <v>57</v>
      </c>
      <c r="H65" s="162"/>
      <c r="I65" s="162"/>
      <c r="J65" s="162"/>
      <c r="K65" s="162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58" t="s">
        <v>54</v>
      </c>
      <c r="E76" s="159"/>
      <c r="F76" s="160" t="s">
        <v>55</v>
      </c>
      <c r="G76" s="158" t="s">
        <v>54</v>
      </c>
      <c r="H76" s="159"/>
      <c r="I76" s="159"/>
      <c r="J76" s="161" t="s">
        <v>55</v>
      </c>
      <c r="K76" s="159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158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74" t="str">
        <f>E7</f>
        <v>Rohacec, ulice U Školky - oprava kanalizace</v>
      </c>
      <c r="F85" s="38"/>
      <c r="G85" s="38"/>
      <c r="H85" s="38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20</v>
      </c>
      <c r="D87" s="38"/>
      <c r="E87" s="38"/>
      <c r="F87" s="25" t="str">
        <f>F10</f>
        <v>Rohatec</v>
      </c>
      <c r="G87" s="38"/>
      <c r="H87" s="38"/>
      <c r="I87" s="30" t="s">
        <v>22</v>
      </c>
      <c r="J87" s="77" t="str">
        <f>IF(J10="","",J10)</f>
        <v>16. 5. 2022</v>
      </c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5.15" customHeight="1">
      <c r="A89" s="36"/>
      <c r="B89" s="37"/>
      <c r="C89" s="30" t="s">
        <v>24</v>
      </c>
      <c r="D89" s="38"/>
      <c r="E89" s="38"/>
      <c r="F89" s="25" t="str">
        <f>E13</f>
        <v>Obec Rohatec</v>
      </c>
      <c r="G89" s="38"/>
      <c r="H89" s="38"/>
      <c r="I89" s="30" t="s">
        <v>32</v>
      </c>
      <c r="J89" s="34" t="str">
        <f>E19</f>
        <v>Ing. Karel Vaštík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5.15" customHeight="1">
      <c r="A90" s="36"/>
      <c r="B90" s="37"/>
      <c r="C90" s="30" t="s">
        <v>30</v>
      </c>
      <c r="D90" s="38"/>
      <c r="E90" s="38"/>
      <c r="F90" s="25" t="str">
        <f>IF(E16="","",E16)</f>
        <v>Vyplň údaj</v>
      </c>
      <c r="G90" s="38"/>
      <c r="H90" s="38"/>
      <c r="I90" s="30" t="s">
        <v>37</v>
      </c>
      <c r="J90" s="34" t="str">
        <f>E22</f>
        <v>Ing. Karel Vaštík</v>
      </c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67" t="s">
        <v>159</v>
      </c>
      <c r="D92" s="168"/>
      <c r="E92" s="168"/>
      <c r="F92" s="168"/>
      <c r="G92" s="168"/>
      <c r="H92" s="168"/>
      <c r="I92" s="168"/>
      <c r="J92" s="169" t="s">
        <v>160</v>
      </c>
      <c r="K92" s="16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70" t="s">
        <v>161</v>
      </c>
      <c r="D94" s="38"/>
      <c r="E94" s="38"/>
      <c r="F94" s="38"/>
      <c r="G94" s="38"/>
      <c r="H94" s="38"/>
      <c r="I94" s="38"/>
      <c r="J94" s="108">
        <f>J126</f>
        <v>0</v>
      </c>
      <c r="K94" s="38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5" t="s">
        <v>162</v>
      </c>
    </row>
    <row r="95" s="9" customFormat="1" ht="24.96" customHeight="1">
      <c r="A95" s="9"/>
      <c r="B95" s="171"/>
      <c r="C95" s="172"/>
      <c r="D95" s="173" t="s">
        <v>163</v>
      </c>
      <c r="E95" s="174"/>
      <c r="F95" s="174"/>
      <c r="G95" s="174"/>
      <c r="H95" s="174"/>
      <c r="I95" s="174"/>
      <c r="J95" s="175">
        <f>J127</f>
        <v>0</v>
      </c>
      <c r="K95" s="172"/>
      <c r="L95" s="17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7"/>
      <c r="C96" s="178"/>
      <c r="D96" s="179" t="s">
        <v>164</v>
      </c>
      <c r="E96" s="180"/>
      <c r="F96" s="180"/>
      <c r="G96" s="180"/>
      <c r="H96" s="180"/>
      <c r="I96" s="180"/>
      <c r="J96" s="181">
        <f>J128</f>
        <v>0</v>
      </c>
      <c r="K96" s="178"/>
      <c r="L96" s="18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7"/>
      <c r="C97" s="178"/>
      <c r="D97" s="179" t="s">
        <v>165</v>
      </c>
      <c r="E97" s="180"/>
      <c r="F97" s="180"/>
      <c r="G97" s="180"/>
      <c r="H97" s="180"/>
      <c r="I97" s="180"/>
      <c r="J97" s="181">
        <f>J172</f>
        <v>0</v>
      </c>
      <c r="K97" s="178"/>
      <c r="L97" s="18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7"/>
      <c r="C98" s="178"/>
      <c r="D98" s="179" t="s">
        <v>166</v>
      </c>
      <c r="E98" s="180"/>
      <c r="F98" s="180"/>
      <c r="G98" s="180"/>
      <c r="H98" s="180"/>
      <c r="I98" s="180"/>
      <c r="J98" s="181">
        <f>J174</f>
        <v>0</v>
      </c>
      <c r="K98" s="178"/>
      <c r="L98" s="18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7"/>
      <c r="C99" s="178"/>
      <c r="D99" s="179" t="s">
        <v>167</v>
      </c>
      <c r="E99" s="180"/>
      <c r="F99" s="180"/>
      <c r="G99" s="180"/>
      <c r="H99" s="180"/>
      <c r="I99" s="180"/>
      <c r="J99" s="181">
        <f>J190</f>
        <v>0</v>
      </c>
      <c r="K99" s="178"/>
      <c r="L99" s="18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7"/>
      <c r="C100" s="178"/>
      <c r="D100" s="179" t="s">
        <v>168</v>
      </c>
      <c r="E100" s="180"/>
      <c r="F100" s="180"/>
      <c r="G100" s="180"/>
      <c r="H100" s="180"/>
      <c r="I100" s="180"/>
      <c r="J100" s="181">
        <f>J208</f>
        <v>0</v>
      </c>
      <c r="K100" s="178"/>
      <c r="L100" s="18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7"/>
      <c r="C101" s="178"/>
      <c r="D101" s="179" t="s">
        <v>169</v>
      </c>
      <c r="E101" s="180"/>
      <c r="F101" s="180"/>
      <c r="G101" s="180"/>
      <c r="H101" s="180"/>
      <c r="I101" s="180"/>
      <c r="J101" s="181">
        <f>J291</f>
        <v>0</v>
      </c>
      <c r="K101" s="178"/>
      <c r="L101" s="18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7"/>
      <c r="C102" s="178"/>
      <c r="D102" s="179" t="s">
        <v>170</v>
      </c>
      <c r="E102" s="180"/>
      <c r="F102" s="180"/>
      <c r="G102" s="180"/>
      <c r="H102" s="180"/>
      <c r="I102" s="180"/>
      <c r="J102" s="181">
        <f>J315</f>
        <v>0</v>
      </c>
      <c r="K102" s="178"/>
      <c r="L102" s="18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7"/>
      <c r="C103" s="178"/>
      <c r="D103" s="179" t="s">
        <v>171</v>
      </c>
      <c r="E103" s="180"/>
      <c r="F103" s="180"/>
      <c r="G103" s="180"/>
      <c r="H103" s="180"/>
      <c r="I103" s="180"/>
      <c r="J103" s="181">
        <f>J322</f>
        <v>0</v>
      </c>
      <c r="K103" s="178"/>
      <c r="L103" s="18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1"/>
      <c r="C104" s="172"/>
      <c r="D104" s="173" t="s">
        <v>172</v>
      </c>
      <c r="E104" s="174"/>
      <c r="F104" s="174"/>
      <c r="G104" s="174"/>
      <c r="H104" s="174"/>
      <c r="I104" s="174"/>
      <c r="J104" s="175">
        <f>J325</f>
        <v>0</v>
      </c>
      <c r="K104" s="172"/>
      <c r="L104" s="17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7"/>
      <c r="C105" s="178"/>
      <c r="D105" s="179" t="s">
        <v>173</v>
      </c>
      <c r="E105" s="180"/>
      <c r="F105" s="180"/>
      <c r="G105" s="180"/>
      <c r="H105" s="180"/>
      <c r="I105" s="180"/>
      <c r="J105" s="181">
        <f>J326</f>
        <v>0</v>
      </c>
      <c r="K105" s="178"/>
      <c r="L105" s="18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1"/>
      <c r="C106" s="172"/>
      <c r="D106" s="173" t="s">
        <v>174</v>
      </c>
      <c r="E106" s="174"/>
      <c r="F106" s="174"/>
      <c r="G106" s="174"/>
      <c r="H106" s="174"/>
      <c r="I106" s="174"/>
      <c r="J106" s="175">
        <f>J328</f>
        <v>0</v>
      </c>
      <c r="K106" s="172"/>
      <c r="L106" s="17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77"/>
      <c r="C107" s="178"/>
      <c r="D107" s="179" t="s">
        <v>175</v>
      </c>
      <c r="E107" s="180"/>
      <c r="F107" s="180"/>
      <c r="G107" s="180"/>
      <c r="H107" s="180"/>
      <c r="I107" s="180"/>
      <c r="J107" s="181">
        <f>J329</f>
        <v>0</v>
      </c>
      <c r="K107" s="178"/>
      <c r="L107" s="18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7"/>
      <c r="C108" s="178"/>
      <c r="D108" s="179" t="s">
        <v>176</v>
      </c>
      <c r="E108" s="180"/>
      <c r="F108" s="180"/>
      <c r="G108" s="180"/>
      <c r="H108" s="180"/>
      <c r="I108" s="180"/>
      <c r="J108" s="181">
        <f>J337</f>
        <v>0</v>
      </c>
      <c r="K108" s="178"/>
      <c r="L108" s="18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4" s="2" customFormat="1" ht="6.96" customHeight="1">
      <c r="A114" s="36"/>
      <c r="B114" s="66"/>
      <c r="C114" s="67"/>
      <c r="D114" s="67"/>
      <c r="E114" s="67"/>
      <c r="F114" s="67"/>
      <c r="G114" s="67"/>
      <c r="H114" s="67"/>
      <c r="I114" s="67"/>
      <c r="J114" s="67"/>
      <c r="K114" s="67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24.96" customHeight="1">
      <c r="A115" s="36"/>
      <c r="B115" s="37"/>
      <c r="C115" s="21" t="s">
        <v>177</v>
      </c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2" customHeight="1">
      <c r="A117" s="36"/>
      <c r="B117" s="37"/>
      <c r="C117" s="30" t="s">
        <v>16</v>
      </c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6.5" customHeight="1">
      <c r="A118" s="36"/>
      <c r="B118" s="37"/>
      <c r="C118" s="38"/>
      <c r="D118" s="38"/>
      <c r="E118" s="74" t="str">
        <f>E7</f>
        <v>Rohacec, ulice U Školky - oprava kanalizace</v>
      </c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2" customHeight="1">
      <c r="A120" s="36"/>
      <c r="B120" s="37"/>
      <c r="C120" s="30" t="s">
        <v>20</v>
      </c>
      <c r="D120" s="38"/>
      <c r="E120" s="38"/>
      <c r="F120" s="25" t="str">
        <f>F10</f>
        <v>Rohatec</v>
      </c>
      <c r="G120" s="38"/>
      <c r="H120" s="38"/>
      <c r="I120" s="30" t="s">
        <v>22</v>
      </c>
      <c r="J120" s="77" t="str">
        <f>IF(J10="","",J10)</f>
        <v>16. 5. 2022</v>
      </c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6.96" customHeight="1">
      <c r="A121" s="36"/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5.15" customHeight="1">
      <c r="A122" s="36"/>
      <c r="B122" s="37"/>
      <c r="C122" s="30" t="s">
        <v>24</v>
      </c>
      <c r="D122" s="38"/>
      <c r="E122" s="38"/>
      <c r="F122" s="25" t="str">
        <f>E13</f>
        <v>Obec Rohatec</v>
      </c>
      <c r="G122" s="38"/>
      <c r="H122" s="38"/>
      <c r="I122" s="30" t="s">
        <v>32</v>
      </c>
      <c r="J122" s="34" t="str">
        <f>E19</f>
        <v>Ing. Karel Vaštík</v>
      </c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5.15" customHeight="1">
      <c r="A123" s="36"/>
      <c r="B123" s="37"/>
      <c r="C123" s="30" t="s">
        <v>30</v>
      </c>
      <c r="D123" s="38"/>
      <c r="E123" s="38"/>
      <c r="F123" s="25" t="str">
        <f>IF(E16="","",E16)</f>
        <v>Vyplň údaj</v>
      </c>
      <c r="G123" s="38"/>
      <c r="H123" s="38"/>
      <c r="I123" s="30" t="s">
        <v>37</v>
      </c>
      <c r="J123" s="34" t="str">
        <f>E22</f>
        <v>Ing. Karel Vaštík</v>
      </c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0.32" customHeight="1">
      <c r="A124" s="36"/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61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11" customFormat="1" ht="29.28" customHeight="1">
      <c r="A125" s="183"/>
      <c r="B125" s="184"/>
      <c r="C125" s="185" t="s">
        <v>178</v>
      </c>
      <c r="D125" s="186" t="s">
        <v>64</v>
      </c>
      <c r="E125" s="186" t="s">
        <v>60</v>
      </c>
      <c r="F125" s="186" t="s">
        <v>61</v>
      </c>
      <c r="G125" s="186" t="s">
        <v>179</v>
      </c>
      <c r="H125" s="186" t="s">
        <v>180</v>
      </c>
      <c r="I125" s="186" t="s">
        <v>181</v>
      </c>
      <c r="J125" s="187" t="s">
        <v>160</v>
      </c>
      <c r="K125" s="188" t="s">
        <v>182</v>
      </c>
      <c r="L125" s="189"/>
      <c r="M125" s="98" t="s">
        <v>1</v>
      </c>
      <c r="N125" s="99" t="s">
        <v>43</v>
      </c>
      <c r="O125" s="99" t="s">
        <v>183</v>
      </c>
      <c r="P125" s="99" t="s">
        <v>184</v>
      </c>
      <c r="Q125" s="99" t="s">
        <v>185</v>
      </c>
      <c r="R125" s="99" t="s">
        <v>186</v>
      </c>
      <c r="S125" s="99" t="s">
        <v>187</v>
      </c>
      <c r="T125" s="100" t="s">
        <v>188</v>
      </c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</row>
    <row r="126" s="2" customFormat="1" ht="22.8" customHeight="1">
      <c r="A126" s="36"/>
      <c r="B126" s="37"/>
      <c r="C126" s="105" t="s">
        <v>189</v>
      </c>
      <c r="D126" s="38"/>
      <c r="E126" s="38"/>
      <c r="F126" s="38"/>
      <c r="G126" s="38"/>
      <c r="H126" s="38"/>
      <c r="I126" s="38"/>
      <c r="J126" s="190">
        <f>BK126</f>
        <v>0</v>
      </c>
      <c r="K126" s="38"/>
      <c r="L126" s="42"/>
      <c r="M126" s="101"/>
      <c r="N126" s="191"/>
      <c r="O126" s="102"/>
      <c r="P126" s="192">
        <f>P127+P325+P328</f>
        <v>0</v>
      </c>
      <c r="Q126" s="102"/>
      <c r="R126" s="192">
        <f>R127+R325+R328</f>
        <v>257.33828635999998</v>
      </c>
      <c r="S126" s="102"/>
      <c r="T126" s="193">
        <f>T127+T325+T328</f>
        <v>367.44900000000001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5" t="s">
        <v>78</v>
      </c>
      <c r="AU126" s="15" t="s">
        <v>162</v>
      </c>
      <c r="BK126" s="194">
        <f>BK127+BK325+BK328</f>
        <v>0</v>
      </c>
    </row>
    <row r="127" s="12" customFormat="1" ht="25.92" customHeight="1">
      <c r="A127" s="12"/>
      <c r="B127" s="195"/>
      <c r="C127" s="196"/>
      <c r="D127" s="197" t="s">
        <v>78</v>
      </c>
      <c r="E127" s="198" t="s">
        <v>190</v>
      </c>
      <c r="F127" s="198" t="s">
        <v>191</v>
      </c>
      <c r="G127" s="196"/>
      <c r="H127" s="196"/>
      <c r="I127" s="199"/>
      <c r="J127" s="200">
        <f>BK127</f>
        <v>0</v>
      </c>
      <c r="K127" s="196"/>
      <c r="L127" s="201"/>
      <c r="M127" s="202"/>
      <c r="N127" s="203"/>
      <c r="O127" s="203"/>
      <c r="P127" s="204">
        <f>P128+P172+P174+P190+P208+P291+P315+P322</f>
        <v>0</v>
      </c>
      <c r="Q127" s="203"/>
      <c r="R127" s="204">
        <f>R128+R172+R174+R190+R208+R291+R315+R322</f>
        <v>256.86092636000001</v>
      </c>
      <c r="S127" s="203"/>
      <c r="T127" s="205">
        <f>T128+T172+T174+T190+T208+T291+T315+T322</f>
        <v>367.44900000000001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6" t="s">
        <v>84</v>
      </c>
      <c r="AT127" s="207" t="s">
        <v>78</v>
      </c>
      <c r="AU127" s="207" t="s">
        <v>79</v>
      </c>
      <c r="AY127" s="206" t="s">
        <v>192</v>
      </c>
      <c r="BK127" s="208">
        <f>BK128+BK172+BK174+BK190+BK208+BK291+BK315+BK322</f>
        <v>0</v>
      </c>
    </row>
    <row r="128" s="12" customFormat="1" ht="22.8" customHeight="1">
      <c r="A128" s="12"/>
      <c r="B128" s="195"/>
      <c r="C128" s="196"/>
      <c r="D128" s="197" t="s">
        <v>78</v>
      </c>
      <c r="E128" s="209" t="s">
        <v>84</v>
      </c>
      <c r="F128" s="209" t="s">
        <v>193</v>
      </c>
      <c r="G128" s="196"/>
      <c r="H128" s="196"/>
      <c r="I128" s="199"/>
      <c r="J128" s="210">
        <f>BK128</f>
        <v>0</v>
      </c>
      <c r="K128" s="196"/>
      <c r="L128" s="201"/>
      <c r="M128" s="202"/>
      <c r="N128" s="203"/>
      <c r="O128" s="203"/>
      <c r="P128" s="204">
        <f>SUM(P129:P171)</f>
        <v>0</v>
      </c>
      <c r="Q128" s="203"/>
      <c r="R128" s="204">
        <f>SUM(R129:R171)</f>
        <v>2.9539074599999999</v>
      </c>
      <c r="S128" s="203"/>
      <c r="T128" s="205">
        <f>SUM(T129:T171)</f>
        <v>189.73000000000002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6" t="s">
        <v>84</v>
      </c>
      <c r="AT128" s="207" t="s">
        <v>78</v>
      </c>
      <c r="AU128" s="207" t="s">
        <v>84</v>
      </c>
      <c r="AY128" s="206" t="s">
        <v>192</v>
      </c>
      <c r="BK128" s="208">
        <f>SUM(BK129:BK171)</f>
        <v>0</v>
      </c>
    </row>
    <row r="129" s="2" customFormat="1" ht="78" customHeight="1">
      <c r="A129" s="36"/>
      <c r="B129" s="37"/>
      <c r="C129" s="211" t="s">
        <v>84</v>
      </c>
      <c r="D129" s="211" t="s">
        <v>194</v>
      </c>
      <c r="E129" s="212" t="s">
        <v>195</v>
      </c>
      <c r="F129" s="213" t="s">
        <v>196</v>
      </c>
      <c r="G129" s="214" t="s">
        <v>88</v>
      </c>
      <c r="H129" s="215">
        <v>40</v>
      </c>
      <c r="I129" s="216"/>
      <c r="J129" s="217">
        <f>ROUND(I129*H129,2)</f>
        <v>0</v>
      </c>
      <c r="K129" s="218"/>
      <c r="L129" s="42"/>
      <c r="M129" s="219" t="s">
        <v>1</v>
      </c>
      <c r="N129" s="220" t="s">
        <v>44</v>
      </c>
      <c r="O129" s="89"/>
      <c r="P129" s="221">
        <f>O129*H129</f>
        <v>0</v>
      </c>
      <c r="Q129" s="221">
        <v>0</v>
      </c>
      <c r="R129" s="221">
        <f>Q129*H129</f>
        <v>0</v>
      </c>
      <c r="S129" s="221">
        <v>0.255</v>
      </c>
      <c r="T129" s="222">
        <f>S129*H129</f>
        <v>10.199999999999999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3" t="s">
        <v>197</v>
      </c>
      <c r="AT129" s="223" t="s">
        <v>194</v>
      </c>
      <c r="AU129" s="223" t="s">
        <v>91</v>
      </c>
      <c r="AY129" s="15" t="s">
        <v>192</v>
      </c>
      <c r="BE129" s="224">
        <f>IF(N129="základní",J129,0)</f>
        <v>0</v>
      </c>
      <c r="BF129" s="224">
        <f>IF(N129="snížená",J129,0)</f>
        <v>0</v>
      </c>
      <c r="BG129" s="224">
        <f>IF(N129="zákl. přenesená",J129,0)</f>
        <v>0</v>
      </c>
      <c r="BH129" s="224">
        <f>IF(N129="sníž. přenesená",J129,0)</f>
        <v>0</v>
      </c>
      <c r="BI129" s="224">
        <f>IF(N129="nulová",J129,0)</f>
        <v>0</v>
      </c>
      <c r="BJ129" s="15" t="s">
        <v>84</v>
      </c>
      <c r="BK129" s="224">
        <f>ROUND(I129*H129,2)</f>
        <v>0</v>
      </c>
      <c r="BL129" s="15" t="s">
        <v>197</v>
      </c>
      <c r="BM129" s="223" t="s">
        <v>198</v>
      </c>
    </row>
    <row r="130" s="13" customFormat="1">
      <c r="A130" s="13"/>
      <c r="B130" s="225"/>
      <c r="C130" s="226"/>
      <c r="D130" s="227" t="s">
        <v>199</v>
      </c>
      <c r="E130" s="228" t="s">
        <v>1</v>
      </c>
      <c r="F130" s="229" t="s">
        <v>200</v>
      </c>
      <c r="G130" s="226"/>
      <c r="H130" s="230">
        <v>40</v>
      </c>
      <c r="I130" s="231"/>
      <c r="J130" s="226"/>
      <c r="K130" s="226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199</v>
      </c>
      <c r="AU130" s="236" t="s">
        <v>91</v>
      </c>
      <c r="AV130" s="13" t="s">
        <v>91</v>
      </c>
      <c r="AW130" s="13" t="s">
        <v>36</v>
      </c>
      <c r="AX130" s="13" t="s">
        <v>84</v>
      </c>
      <c r="AY130" s="236" t="s">
        <v>192</v>
      </c>
    </row>
    <row r="131" s="2" customFormat="1" ht="66.75" customHeight="1">
      <c r="A131" s="36"/>
      <c r="B131" s="37"/>
      <c r="C131" s="211" t="s">
        <v>91</v>
      </c>
      <c r="D131" s="211" t="s">
        <v>194</v>
      </c>
      <c r="E131" s="212" t="s">
        <v>201</v>
      </c>
      <c r="F131" s="213" t="s">
        <v>202</v>
      </c>
      <c r="G131" s="214" t="s">
        <v>88</v>
      </c>
      <c r="H131" s="215">
        <v>70</v>
      </c>
      <c r="I131" s="216"/>
      <c r="J131" s="217">
        <f>ROUND(I131*H131,2)</f>
        <v>0</v>
      </c>
      <c r="K131" s="218"/>
      <c r="L131" s="42"/>
      <c r="M131" s="219" t="s">
        <v>1</v>
      </c>
      <c r="N131" s="220" t="s">
        <v>44</v>
      </c>
      <c r="O131" s="89"/>
      <c r="P131" s="221">
        <f>O131*H131</f>
        <v>0</v>
      </c>
      <c r="Q131" s="221">
        <v>0</v>
      </c>
      <c r="R131" s="221">
        <f>Q131*H131</f>
        <v>0</v>
      </c>
      <c r="S131" s="221">
        <v>0.26000000000000001</v>
      </c>
      <c r="T131" s="222">
        <f>S131*H131</f>
        <v>18.199999999999999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3" t="s">
        <v>197</v>
      </c>
      <c r="AT131" s="223" t="s">
        <v>194</v>
      </c>
      <c r="AU131" s="223" t="s">
        <v>91</v>
      </c>
      <c r="AY131" s="15" t="s">
        <v>192</v>
      </c>
      <c r="BE131" s="224">
        <f>IF(N131="základní",J131,0)</f>
        <v>0</v>
      </c>
      <c r="BF131" s="224">
        <f>IF(N131="snížená",J131,0)</f>
        <v>0</v>
      </c>
      <c r="BG131" s="224">
        <f>IF(N131="zákl. přenesená",J131,0)</f>
        <v>0</v>
      </c>
      <c r="BH131" s="224">
        <f>IF(N131="sníž. přenesená",J131,0)</f>
        <v>0</v>
      </c>
      <c r="BI131" s="224">
        <f>IF(N131="nulová",J131,0)</f>
        <v>0</v>
      </c>
      <c r="BJ131" s="15" t="s">
        <v>84</v>
      </c>
      <c r="BK131" s="224">
        <f>ROUND(I131*H131,2)</f>
        <v>0</v>
      </c>
      <c r="BL131" s="15" t="s">
        <v>197</v>
      </c>
      <c r="BM131" s="223" t="s">
        <v>203</v>
      </c>
    </row>
    <row r="132" s="13" customFormat="1">
      <c r="A132" s="13"/>
      <c r="B132" s="225"/>
      <c r="C132" s="226"/>
      <c r="D132" s="227" t="s">
        <v>199</v>
      </c>
      <c r="E132" s="228" t="s">
        <v>1</v>
      </c>
      <c r="F132" s="229" t="s">
        <v>100</v>
      </c>
      <c r="G132" s="226"/>
      <c r="H132" s="230">
        <v>70</v>
      </c>
      <c r="I132" s="231"/>
      <c r="J132" s="226"/>
      <c r="K132" s="226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199</v>
      </c>
      <c r="AU132" s="236" t="s">
        <v>91</v>
      </c>
      <c r="AV132" s="13" t="s">
        <v>91</v>
      </c>
      <c r="AW132" s="13" t="s">
        <v>36</v>
      </c>
      <c r="AX132" s="13" t="s">
        <v>84</v>
      </c>
      <c r="AY132" s="236" t="s">
        <v>192</v>
      </c>
    </row>
    <row r="133" s="2" customFormat="1" ht="76.35" customHeight="1">
      <c r="A133" s="36"/>
      <c r="B133" s="37"/>
      <c r="C133" s="211" t="s">
        <v>90</v>
      </c>
      <c r="D133" s="211" t="s">
        <v>194</v>
      </c>
      <c r="E133" s="212" t="s">
        <v>204</v>
      </c>
      <c r="F133" s="213" t="s">
        <v>205</v>
      </c>
      <c r="G133" s="214" t="s">
        <v>88</v>
      </c>
      <c r="H133" s="215">
        <v>127.5</v>
      </c>
      <c r="I133" s="216"/>
      <c r="J133" s="217">
        <f>ROUND(I133*H133,2)</f>
        <v>0</v>
      </c>
      <c r="K133" s="218"/>
      <c r="L133" s="42"/>
      <c r="M133" s="219" t="s">
        <v>1</v>
      </c>
      <c r="N133" s="220" t="s">
        <v>44</v>
      </c>
      <c r="O133" s="89"/>
      <c r="P133" s="221">
        <f>O133*H133</f>
        <v>0</v>
      </c>
      <c r="Q133" s="221">
        <v>0</v>
      </c>
      <c r="R133" s="221">
        <f>Q133*H133</f>
        <v>0</v>
      </c>
      <c r="S133" s="221">
        <v>0.44</v>
      </c>
      <c r="T133" s="222">
        <f>S133*H133</f>
        <v>56.100000000000001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3" t="s">
        <v>197</v>
      </c>
      <c r="AT133" s="223" t="s">
        <v>194</v>
      </c>
      <c r="AU133" s="223" t="s">
        <v>91</v>
      </c>
      <c r="AY133" s="15" t="s">
        <v>192</v>
      </c>
      <c r="BE133" s="224">
        <f>IF(N133="základní",J133,0)</f>
        <v>0</v>
      </c>
      <c r="BF133" s="224">
        <f>IF(N133="snížená",J133,0)</f>
        <v>0</v>
      </c>
      <c r="BG133" s="224">
        <f>IF(N133="zákl. přenesená",J133,0)</f>
        <v>0</v>
      </c>
      <c r="BH133" s="224">
        <f>IF(N133="sníž. přenesená",J133,0)</f>
        <v>0</v>
      </c>
      <c r="BI133" s="224">
        <f>IF(N133="nulová",J133,0)</f>
        <v>0</v>
      </c>
      <c r="BJ133" s="15" t="s">
        <v>84</v>
      </c>
      <c r="BK133" s="224">
        <f>ROUND(I133*H133,2)</f>
        <v>0</v>
      </c>
      <c r="BL133" s="15" t="s">
        <v>197</v>
      </c>
      <c r="BM133" s="223" t="s">
        <v>206</v>
      </c>
    </row>
    <row r="134" s="13" customFormat="1">
      <c r="A134" s="13"/>
      <c r="B134" s="225"/>
      <c r="C134" s="226"/>
      <c r="D134" s="227" t="s">
        <v>199</v>
      </c>
      <c r="E134" s="228" t="s">
        <v>1</v>
      </c>
      <c r="F134" s="229" t="s">
        <v>86</v>
      </c>
      <c r="G134" s="226"/>
      <c r="H134" s="230">
        <v>127.5</v>
      </c>
      <c r="I134" s="231"/>
      <c r="J134" s="226"/>
      <c r="K134" s="226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199</v>
      </c>
      <c r="AU134" s="236" t="s">
        <v>91</v>
      </c>
      <c r="AV134" s="13" t="s">
        <v>91</v>
      </c>
      <c r="AW134" s="13" t="s">
        <v>36</v>
      </c>
      <c r="AX134" s="13" t="s">
        <v>84</v>
      </c>
      <c r="AY134" s="236" t="s">
        <v>192</v>
      </c>
    </row>
    <row r="135" s="2" customFormat="1" ht="66.75" customHeight="1">
      <c r="A135" s="36"/>
      <c r="B135" s="37"/>
      <c r="C135" s="211" t="s">
        <v>197</v>
      </c>
      <c r="D135" s="211" t="s">
        <v>194</v>
      </c>
      <c r="E135" s="212" t="s">
        <v>207</v>
      </c>
      <c r="F135" s="213" t="s">
        <v>208</v>
      </c>
      <c r="G135" s="214" t="s">
        <v>88</v>
      </c>
      <c r="H135" s="215">
        <v>10</v>
      </c>
      <c r="I135" s="216"/>
      <c r="J135" s="217">
        <f>ROUND(I135*H135,2)</f>
        <v>0</v>
      </c>
      <c r="K135" s="218"/>
      <c r="L135" s="42"/>
      <c r="M135" s="219" t="s">
        <v>1</v>
      </c>
      <c r="N135" s="220" t="s">
        <v>44</v>
      </c>
      <c r="O135" s="89"/>
      <c r="P135" s="221">
        <f>O135*H135</f>
        <v>0</v>
      </c>
      <c r="Q135" s="221">
        <v>0</v>
      </c>
      <c r="R135" s="221">
        <f>Q135*H135</f>
        <v>0</v>
      </c>
      <c r="S135" s="221">
        <v>0.23999999999999999</v>
      </c>
      <c r="T135" s="222">
        <f>S135*H135</f>
        <v>2.3999999999999999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3" t="s">
        <v>197</v>
      </c>
      <c r="AT135" s="223" t="s">
        <v>194</v>
      </c>
      <c r="AU135" s="223" t="s">
        <v>91</v>
      </c>
      <c r="AY135" s="15" t="s">
        <v>192</v>
      </c>
      <c r="BE135" s="224">
        <f>IF(N135="základní",J135,0)</f>
        <v>0</v>
      </c>
      <c r="BF135" s="224">
        <f>IF(N135="snížená",J135,0)</f>
        <v>0</v>
      </c>
      <c r="BG135" s="224">
        <f>IF(N135="zákl. přenesená",J135,0)</f>
        <v>0</v>
      </c>
      <c r="BH135" s="224">
        <f>IF(N135="sníž. přenesená",J135,0)</f>
        <v>0</v>
      </c>
      <c r="BI135" s="224">
        <f>IF(N135="nulová",J135,0)</f>
        <v>0</v>
      </c>
      <c r="BJ135" s="15" t="s">
        <v>84</v>
      </c>
      <c r="BK135" s="224">
        <f>ROUND(I135*H135,2)</f>
        <v>0</v>
      </c>
      <c r="BL135" s="15" t="s">
        <v>197</v>
      </c>
      <c r="BM135" s="223" t="s">
        <v>209</v>
      </c>
    </row>
    <row r="136" s="13" customFormat="1">
      <c r="A136" s="13"/>
      <c r="B136" s="225"/>
      <c r="C136" s="226"/>
      <c r="D136" s="227" t="s">
        <v>199</v>
      </c>
      <c r="E136" s="228" t="s">
        <v>1</v>
      </c>
      <c r="F136" s="229" t="s">
        <v>97</v>
      </c>
      <c r="G136" s="226"/>
      <c r="H136" s="230">
        <v>10</v>
      </c>
      <c r="I136" s="231"/>
      <c r="J136" s="226"/>
      <c r="K136" s="226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199</v>
      </c>
      <c r="AU136" s="236" t="s">
        <v>91</v>
      </c>
      <c r="AV136" s="13" t="s">
        <v>91</v>
      </c>
      <c r="AW136" s="13" t="s">
        <v>36</v>
      </c>
      <c r="AX136" s="13" t="s">
        <v>84</v>
      </c>
      <c r="AY136" s="236" t="s">
        <v>192</v>
      </c>
    </row>
    <row r="137" s="2" customFormat="1" ht="66.75" customHeight="1">
      <c r="A137" s="36"/>
      <c r="B137" s="37"/>
      <c r="C137" s="211" t="s">
        <v>210</v>
      </c>
      <c r="D137" s="211" t="s">
        <v>194</v>
      </c>
      <c r="E137" s="212" t="s">
        <v>211</v>
      </c>
      <c r="F137" s="213" t="s">
        <v>212</v>
      </c>
      <c r="G137" s="214" t="s">
        <v>88</v>
      </c>
      <c r="H137" s="215">
        <v>127.5</v>
      </c>
      <c r="I137" s="216"/>
      <c r="J137" s="217">
        <f>ROUND(I137*H137,2)</f>
        <v>0</v>
      </c>
      <c r="K137" s="218"/>
      <c r="L137" s="42"/>
      <c r="M137" s="219" t="s">
        <v>1</v>
      </c>
      <c r="N137" s="220" t="s">
        <v>44</v>
      </c>
      <c r="O137" s="89"/>
      <c r="P137" s="221">
        <f>O137*H137</f>
        <v>0</v>
      </c>
      <c r="Q137" s="221">
        <v>0</v>
      </c>
      <c r="R137" s="221">
        <f>Q137*H137</f>
        <v>0</v>
      </c>
      <c r="S137" s="221">
        <v>0.22</v>
      </c>
      <c r="T137" s="222">
        <f>S137*H137</f>
        <v>28.050000000000001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3" t="s">
        <v>197</v>
      </c>
      <c r="AT137" s="223" t="s">
        <v>194</v>
      </c>
      <c r="AU137" s="223" t="s">
        <v>91</v>
      </c>
      <c r="AY137" s="15" t="s">
        <v>192</v>
      </c>
      <c r="BE137" s="224">
        <f>IF(N137="základní",J137,0)</f>
        <v>0</v>
      </c>
      <c r="BF137" s="224">
        <f>IF(N137="snížená",J137,0)</f>
        <v>0</v>
      </c>
      <c r="BG137" s="224">
        <f>IF(N137="zákl. přenesená",J137,0)</f>
        <v>0</v>
      </c>
      <c r="BH137" s="224">
        <f>IF(N137="sníž. přenesená",J137,0)</f>
        <v>0</v>
      </c>
      <c r="BI137" s="224">
        <f>IF(N137="nulová",J137,0)</f>
        <v>0</v>
      </c>
      <c r="BJ137" s="15" t="s">
        <v>84</v>
      </c>
      <c r="BK137" s="224">
        <f>ROUND(I137*H137,2)</f>
        <v>0</v>
      </c>
      <c r="BL137" s="15" t="s">
        <v>197</v>
      </c>
      <c r="BM137" s="223" t="s">
        <v>213</v>
      </c>
    </row>
    <row r="138" s="13" customFormat="1">
      <c r="A138" s="13"/>
      <c r="B138" s="225"/>
      <c r="C138" s="226"/>
      <c r="D138" s="227" t="s">
        <v>199</v>
      </c>
      <c r="E138" s="228" t="s">
        <v>1</v>
      </c>
      <c r="F138" s="229" t="s">
        <v>86</v>
      </c>
      <c r="G138" s="226"/>
      <c r="H138" s="230">
        <v>127.5</v>
      </c>
      <c r="I138" s="231"/>
      <c r="J138" s="226"/>
      <c r="K138" s="226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199</v>
      </c>
      <c r="AU138" s="236" t="s">
        <v>91</v>
      </c>
      <c r="AV138" s="13" t="s">
        <v>91</v>
      </c>
      <c r="AW138" s="13" t="s">
        <v>36</v>
      </c>
      <c r="AX138" s="13" t="s">
        <v>84</v>
      </c>
      <c r="AY138" s="236" t="s">
        <v>192</v>
      </c>
    </row>
    <row r="139" s="2" customFormat="1" ht="44.25" customHeight="1">
      <c r="A139" s="36"/>
      <c r="B139" s="37"/>
      <c r="C139" s="211" t="s">
        <v>124</v>
      </c>
      <c r="D139" s="211" t="s">
        <v>194</v>
      </c>
      <c r="E139" s="212" t="s">
        <v>214</v>
      </c>
      <c r="F139" s="213" t="s">
        <v>215</v>
      </c>
      <c r="G139" s="214" t="s">
        <v>94</v>
      </c>
      <c r="H139" s="215">
        <v>91</v>
      </c>
      <c r="I139" s="216"/>
      <c r="J139" s="217">
        <f>ROUND(I139*H139,2)</f>
        <v>0</v>
      </c>
      <c r="K139" s="218"/>
      <c r="L139" s="42"/>
      <c r="M139" s="219" t="s">
        <v>1</v>
      </c>
      <c r="N139" s="220" t="s">
        <v>44</v>
      </c>
      <c r="O139" s="89"/>
      <c r="P139" s="221">
        <f>O139*H139</f>
        <v>0</v>
      </c>
      <c r="Q139" s="221">
        <v>0</v>
      </c>
      <c r="R139" s="221">
        <f>Q139*H139</f>
        <v>0</v>
      </c>
      <c r="S139" s="221">
        <v>0.28999999999999998</v>
      </c>
      <c r="T139" s="222">
        <f>S139*H139</f>
        <v>26.389999999999997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3" t="s">
        <v>197</v>
      </c>
      <c r="AT139" s="223" t="s">
        <v>194</v>
      </c>
      <c r="AU139" s="223" t="s">
        <v>91</v>
      </c>
      <c r="AY139" s="15" t="s">
        <v>192</v>
      </c>
      <c r="BE139" s="224">
        <f>IF(N139="základní",J139,0)</f>
        <v>0</v>
      </c>
      <c r="BF139" s="224">
        <f>IF(N139="snížená",J139,0)</f>
        <v>0</v>
      </c>
      <c r="BG139" s="224">
        <f>IF(N139="zákl. přenesená",J139,0)</f>
        <v>0</v>
      </c>
      <c r="BH139" s="224">
        <f>IF(N139="sníž. přenesená",J139,0)</f>
        <v>0</v>
      </c>
      <c r="BI139" s="224">
        <f>IF(N139="nulová",J139,0)</f>
        <v>0</v>
      </c>
      <c r="BJ139" s="15" t="s">
        <v>84</v>
      </c>
      <c r="BK139" s="224">
        <f>ROUND(I139*H139,2)</f>
        <v>0</v>
      </c>
      <c r="BL139" s="15" t="s">
        <v>197</v>
      </c>
      <c r="BM139" s="223" t="s">
        <v>216</v>
      </c>
    </row>
    <row r="140" s="13" customFormat="1">
      <c r="A140" s="13"/>
      <c r="B140" s="225"/>
      <c r="C140" s="226"/>
      <c r="D140" s="227" t="s">
        <v>199</v>
      </c>
      <c r="E140" s="228" t="s">
        <v>1</v>
      </c>
      <c r="F140" s="229" t="s">
        <v>131</v>
      </c>
      <c r="G140" s="226"/>
      <c r="H140" s="230">
        <v>91</v>
      </c>
      <c r="I140" s="231"/>
      <c r="J140" s="226"/>
      <c r="K140" s="226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199</v>
      </c>
      <c r="AU140" s="236" t="s">
        <v>91</v>
      </c>
      <c r="AV140" s="13" t="s">
        <v>91</v>
      </c>
      <c r="AW140" s="13" t="s">
        <v>36</v>
      </c>
      <c r="AX140" s="13" t="s">
        <v>84</v>
      </c>
      <c r="AY140" s="236" t="s">
        <v>192</v>
      </c>
    </row>
    <row r="141" s="2" customFormat="1" ht="49.05" customHeight="1">
      <c r="A141" s="36"/>
      <c r="B141" s="37"/>
      <c r="C141" s="211" t="s">
        <v>217</v>
      </c>
      <c r="D141" s="211" t="s">
        <v>194</v>
      </c>
      <c r="E141" s="212" t="s">
        <v>218</v>
      </c>
      <c r="F141" s="213" t="s">
        <v>219</v>
      </c>
      <c r="G141" s="214" t="s">
        <v>94</v>
      </c>
      <c r="H141" s="215">
        <v>230</v>
      </c>
      <c r="I141" s="216"/>
      <c r="J141" s="217">
        <f>ROUND(I141*H141,2)</f>
        <v>0</v>
      </c>
      <c r="K141" s="218"/>
      <c r="L141" s="42"/>
      <c r="M141" s="219" t="s">
        <v>1</v>
      </c>
      <c r="N141" s="220" t="s">
        <v>44</v>
      </c>
      <c r="O141" s="89"/>
      <c r="P141" s="221">
        <f>O141*H141</f>
        <v>0</v>
      </c>
      <c r="Q141" s="221">
        <v>0</v>
      </c>
      <c r="R141" s="221">
        <f>Q141*H141</f>
        <v>0</v>
      </c>
      <c r="S141" s="221">
        <v>0.20499999999999999</v>
      </c>
      <c r="T141" s="222">
        <f>S141*H141</f>
        <v>47.149999999999999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3" t="s">
        <v>197</v>
      </c>
      <c r="AT141" s="223" t="s">
        <v>194</v>
      </c>
      <c r="AU141" s="223" t="s">
        <v>91</v>
      </c>
      <c r="AY141" s="15" t="s">
        <v>192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5" t="s">
        <v>84</v>
      </c>
      <c r="BK141" s="224">
        <f>ROUND(I141*H141,2)</f>
        <v>0</v>
      </c>
      <c r="BL141" s="15" t="s">
        <v>197</v>
      </c>
      <c r="BM141" s="223" t="s">
        <v>220</v>
      </c>
    </row>
    <row r="142" s="13" customFormat="1">
      <c r="A142" s="13"/>
      <c r="B142" s="225"/>
      <c r="C142" s="226"/>
      <c r="D142" s="227" t="s">
        <v>199</v>
      </c>
      <c r="E142" s="228" t="s">
        <v>1</v>
      </c>
      <c r="F142" s="229" t="s">
        <v>221</v>
      </c>
      <c r="G142" s="226"/>
      <c r="H142" s="230">
        <v>230</v>
      </c>
      <c r="I142" s="231"/>
      <c r="J142" s="226"/>
      <c r="K142" s="226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199</v>
      </c>
      <c r="AU142" s="236" t="s">
        <v>91</v>
      </c>
      <c r="AV142" s="13" t="s">
        <v>91</v>
      </c>
      <c r="AW142" s="13" t="s">
        <v>36</v>
      </c>
      <c r="AX142" s="13" t="s">
        <v>84</v>
      </c>
      <c r="AY142" s="236" t="s">
        <v>192</v>
      </c>
    </row>
    <row r="143" s="2" customFormat="1" ht="44.25" customHeight="1">
      <c r="A143" s="36"/>
      <c r="B143" s="37"/>
      <c r="C143" s="211" t="s">
        <v>222</v>
      </c>
      <c r="D143" s="211" t="s">
        <v>194</v>
      </c>
      <c r="E143" s="212" t="s">
        <v>223</v>
      </c>
      <c r="F143" s="213" t="s">
        <v>224</v>
      </c>
      <c r="G143" s="214" t="s">
        <v>94</v>
      </c>
      <c r="H143" s="215">
        <v>31</v>
      </c>
      <c r="I143" s="216"/>
      <c r="J143" s="217">
        <f>ROUND(I143*H143,2)</f>
        <v>0</v>
      </c>
      <c r="K143" s="218"/>
      <c r="L143" s="42"/>
      <c r="M143" s="219" t="s">
        <v>1</v>
      </c>
      <c r="N143" s="220" t="s">
        <v>44</v>
      </c>
      <c r="O143" s="89"/>
      <c r="P143" s="221">
        <f>O143*H143</f>
        <v>0</v>
      </c>
      <c r="Q143" s="221">
        <v>0</v>
      </c>
      <c r="R143" s="221">
        <f>Q143*H143</f>
        <v>0</v>
      </c>
      <c r="S143" s="221">
        <v>0.040000000000000001</v>
      </c>
      <c r="T143" s="222">
        <f>S143*H143</f>
        <v>1.24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3" t="s">
        <v>197</v>
      </c>
      <c r="AT143" s="223" t="s">
        <v>194</v>
      </c>
      <c r="AU143" s="223" t="s">
        <v>91</v>
      </c>
      <c r="AY143" s="15" t="s">
        <v>192</v>
      </c>
      <c r="BE143" s="224">
        <f>IF(N143="základní",J143,0)</f>
        <v>0</v>
      </c>
      <c r="BF143" s="224">
        <f>IF(N143="snížená",J143,0)</f>
        <v>0</v>
      </c>
      <c r="BG143" s="224">
        <f>IF(N143="zákl. přenesená",J143,0)</f>
        <v>0</v>
      </c>
      <c r="BH143" s="224">
        <f>IF(N143="sníž. přenesená",J143,0)</f>
        <v>0</v>
      </c>
      <c r="BI143" s="224">
        <f>IF(N143="nulová",J143,0)</f>
        <v>0</v>
      </c>
      <c r="BJ143" s="15" t="s">
        <v>84</v>
      </c>
      <c r="BK143" s="224">
        <f>ROUND(I143*H143,2)</f>
        <v>0</v>
      </c>
      <c r="BL143" s="15" t="s">
        <v>197</v>
      </c>
      <c r="BM143" s="223" t="s">
        <v>225</v>
      </c>
    </row>
    <row r="144" s="13" customFormat="1">
      <c r="A144" s="13"/>
      <c r="B144" s="225"/>
      <c r="C144" s="226"/>
      <c r="D144" s="227" t="s">
        <v>199</v>
      </c>
      <c r="E144" s="228" t="s">
        <v>1</v>
      </c>
      <c r="F144" s="229" t="s">
        <v>140</v>
      </c>
      <c r="G144" s="226"/>
      <c r="H144" s="230">
        <v>31</v>
      </c>
      <c r="I144" s="231"/>
      <c r="J144" s="226"/>
      <c r="K144" s="226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199</v>
      </c>
      <c r="AU144" s="236" t="s">
        <v>91</v>
      </c>
      <c r="AV144" s="13" t="s">
        <v>91</v>
      </c>
      <c r="AW144" s="13" t="s">
        <v>36</v>
      </c>
      <c r="AX144" s="13" t="s">
        <v>84</v>
      </c>
      <c r="AY144" s="236" t="s">
        <v>192</v>
      </c>
    </row>
    <row r="145" s="2" customFormat="1" ht="24.15" customHeight="1">
      <c r="A145" s="36"/>
      <c r="B145" s="37"/>
      <c r="C145" s="211" t="s">
        <v>226</v>
      </c>
      <c r="D145" s="211" t="s">
        <v>194</v>
      </c>
      <c r="E145" s="212" t="s">
        <v>227</v>
      </c>
      <c r="F145" s="213" t="s">
        <v>228</v>
      </c>
      <c r="G145" s="214" t="s">
        <v>229</v>
      </c>
      <c r="H145" s="215">
        <v>466.80000000000001</v>
      </c>
      <c r="I145" s="216"/>
      <c r="J145" s="217">
        <f>ROUND(I145*H145,2)</f>
        <v>0</v>
      </c>
      <c r="K145" s="218"/>
      <c r="L145" s="42"/>
      <c r="M145" s="219" t="s">
        <v>1</v>
      </c>
      <c r="N145" s="220" t="s">
        <v>44</v>
      </c>
      <c r="O145" s="89"/>
      <c r="P145" s="221">
        <f>O145*H145</f>
        <v>0</v>
      </c>
      <c r="Q145" s="221">
        <v>3.0000000000000001E-05</v>
      </c>
      <c r="R145" s="221">
        <f>Q145*H145</f>
        <v>0.014004000000000001</v>
      </c>
      <c r="S145" s="221">
        <v>0</v>
      </c>
      <c r="T145" s="222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23" t="s">
        <v>197</v>
      </c>
      <c r="AT145" s="223" t="s">
        <v>194</v>
      </c>
      <c r="AU145" s="223" t="s">
        <v>91</v>
      </c>
      <c r="AY145" s="15" t="s">
        <v>192</v>
      </c>
      <c r="BE145" s="224">
        <f>IF(N145="základní",J145,0)</f>
        <v>0</v>
      </c>
      <c r="BF145" s="224">
        <f>IF(N145="snížená",J145,0)</f>
        <v>0</v>
      </c>
      <c r="BG145" s="224">
        <f>IF(N145="zákl. přenesená",J145,0)</f>
        <v>0</v>
      </c>
      <c r="BH145" s="224">
        <f>IF(N145="sníž. přenesená",J145,0)</f>
        <v>0</v>
      </c>
      <c r="BI145" s="224">
        <f>IF(N145="nulová",J145,0)</f>
        <v>0</v>
      </c>
      <c r="BJ145" s="15" t="s">
        <v>84</v>
      </c>
      <c r="BK145" s="224">
        <f>ROUND(I145*H145,2)</f>
        <v>0</v>
      </c>
      <c r="BL145" s="15" t="s">
        <v>197</v>
      </c>
      <c r="BM145" s="223" t="s">
        <v>230</v>
      </c>
    </row>
    <row r="146" s="13" customFormat="1">
      <c r="A146" s="13"/>
      <c r="B146" s="225"/>
      <c r="C146" s="226"/>
      <c r="D146" s="227" t="s">
        <v>199</v>
      </c>
      <c r="E146" s="228" t="s">
        <v>1</v>
      </c>
      <c r="F146" s="229" t="s">
        <v>231</v>
      </c>
      <c r="G146" s="226"/>
      <c r="H146" s="230">
        <v>466.80000000000001</v>
      </c>
      <c r="I146" s="231"/>
      <c r="J146" s="226"/>
      <c r="K146" s="226"/>
      <c r="L146" s="232"/>
      <c r="M146" s="233"/>
      <c r="N146" s="234"/>
      <c r="O146" s="234"/>
      <c r="P146" s="234"/>
      <c r="Q146" s="234"/>
      <c r="R146" s="234"/>
      <c r="S146" s="234"/>
      <c r="T146" s="23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6" t="s">
        <v>199</v>
      </c>
      <c r="AU146" s="236" t="s">
        <v>91</v>
      </c>
      <c r="AV146" s="13" t="s">
        <v>91</v>
      </c>
      <c r="AW146" s="13" t="s">
        <v>36</v>
      </c>
      <c r="AX146" s="13" t="s">
        <v>84</v>
      </c>
      <c r="AY146" s="236" t="s">
        <v>192</v>
      </c>
    </row>
    <row r="147" s="2" customFormat="1" ht="90" customHeight="1">
      <c r="A147" s="36"/>
      <c r="B147" s="37"/>
      <c r="C147" s="211" t="s">
        <v>99</v>
      </c>
      <c r="D147" s="211" t="s">
        <v>194</v>
      </c>
      <c r="E147" s="212" t="s">
        <v>232</v>
      </c>
      <c r="F147" s="213" t="s">
        <v>233</v>
      </c>
      <c r="G147" s="214" t="s">
        <v>94</v>
      </c>
      <c r="H147" s="215">
        <v>25.899999999999999</v>
      </c>
      <c r="I147" s="216"/>
      <c r="J147" s="217">
        <f>ROUND(I147*H147,2)</f>
        <v>0</v>
      </c>
      <c r="K147" s="218"/>
      <c r="L147" s="42"/>
      <c r="M147" s="219" t="s">
        <v>1</v>
      </c>
      <c r="N147" s="220" t="s">
        <v>44</v>
      </c>
      <c r="O147" s="89"/>
      <c r="P147" s="221">
        <f>O147*H147</f>
        <v>0</v>
      </c>
      <c r="Q147" s="221">
        <v>0.036900000000000002</v>
      </c>
      <c r="R147" s="221">
        <f>Q147*H147</f>
        <v>0.95571000000000006</v>
      </c>
      <c r="S147" s="221">
        <v>0</v>
      </c>
      <c r="T147" s="222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3" t="s">
        <v>197</v>
      </c>
      <c r="AT147" s="223" t="s">
        <v>194</v>
      </c>
      <c r="AU147" s="223" t="s">
        <v>91</v>
      </c>
      <c r="AY147" s="15" t="s">
        <v>192</v>
      </c>
      <c r="BE147" s="224">
        <f>IF(N147="základní",J147,0)</f>
        <v>0</v>
      </c>
      <c r="BF147" s="224">
        <f>IF(N147="snížená",J147,0)</f>
        <v>0</v>
      </c>
      <c r="BG147" s="224">
        <f>IF(N147="zákl. přenesená",J147,0)</f>
        <v>0</v>
      </c>
      <c r="BH147" s="224">
        <f>IF(N147="sníž. přenesená",J147,0)</f>
        <v>0</v>
      </c>
      <c r="BI147" s="224">
        <f>IF(N147="nulová",J147,0)</f>
        <v>0</v>
      </c>
      <c r="BJ147" s="15" t="s">
        <v>84</v>
      </c>
      <c r="BK147" s="224">
        <f>ROUND(I147*H147,2)</f>
        <v>0</v>
      </c>
      <c r="BL147" s="15" t="s">
        <v>197</v>
      </c>
      <c r="BM147" s="223" t="s">
        <v>234</v>
      </c>
    </row>
    <row r="148" s="13" customFormat="1">
      <c r="A148" s="13"/>
      <c r="B148" s="225"/>
      <c r="C148" s="226"/>
      <c r="D148" s="227" t="s">
        <v>199</v>
      </c>
      <c r="E148" s="228" t="s">
        <v>1</v>
      </c>
      <c r="F148" s="229" t="s">
        <v>235</v>
      </c>
      <c r="G148" s="226"/>
      <c r="H148" s="230">
        <v>25.899999999999999</v>
      </c>
      <c r="I148" s="231"/>
      <c r="J148" s="226"/>
      <c r="K148" s="226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199</v>
      </c>
      <c r="AU148" s="236" t="s">
        <v>91</v>
      </c>
      <c r="AV148" s="13" t="s">
        <v>91</v>
      </c>
      <c r="AW148" s="13" t="s">
        <v>36</v>
      </c>
      <c r="AX148" s="13" t="s">
        <v>84</v>
      </c>
      <c r="AY148" s="236" t="s">
        <v>192</v>
      </c>
    </row>
    <row r="149" s="2" customFormat="1" ht="90" customHeight="1">
      <c r="A149" s="36"/>
      <c r="B149" s="37"/>
      <c r="C149" s="211" t="s">
        <v>236</v>
      </c>
      <c r="D149" s="211" t="s">
        <v>194</v>
      </c>
      <c r="E149" s="212" t="s">
        <v>237</v>
      </c>
      <c r="F149" s="213" t="s">
        <v>238</v>
      </c>
      <c r="G149" s="214" t="s">
        <v>94</v>
      </c>
      <c r="H149" s="215">
        <v>8.5</v>
      </c>
      <c r="I149" s="216"/>
      <c r="J149" s="217">
        <f>ROUND(I149*H149,2)</f>
        <v>0</v>
      </c>
      <c r="K149" s="218"/>
      <c r="L149" s="42"/>
      <c r="M149" s="219" t="s">
        <v>1</v>
      </c>
      <c r="N149" s="220" t="s">
        <v>44</v>
      </c>
      <c r="O149" s="89"/>
      <c r="P149" s="221">
        <f>O149*H149</f>
        <v>0</v>
      </c>
      <c r="Q149" s="221">
        <v>0.036900000000000002</v>
      </c>
      <c r="R149" s="221">
        <f>Q149*H149</f>
        <v>0.31365000000000004</v>
      </c>
      <c r="S149" s="221">
        <v>0</v>
      </c>
      <c r="T149" s="222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3" t="s">
        <v>197</v>
      </c>
      <c r="AT149" s="223" t="s">
        <v>194</v>
      </c>
      <c r="AU149" s="223" t="s">
        <v>91</v>
      </c>
      <c r="AY149" s="15" t="s">
        <v>192</v>
      </c>
      <c r="BE149" s="224">
        <f>IF(N149="základní",J149,0)</f>
        <v>0</v>
      </c>
      <c r="BF149" s="224">
        <f>IF(N149="snížená",J149,0)</f>
        <v>0</v>
      </c>
      <c r="BG149" s="224">
        <f>IF(N149="zákl. přenesená",J149,0)</f>
        <v>0</v>
      </c>
      <c r="BH149" s="224">
        <f>IF(N149="sníž. přenesená",J149,0)</f>
        <v>0</v>
      </c>
      <c r="BI149" s="224">
        <f>IF(N149="nulová",J149,0)</f>
        <v>0</v>
      </c>
      <c r="BJ149" s="15" t="s">
        <v>84</v>
      </c>
      <c r="BK149" s="224">
        <f>ROUND(I149*H149,2)</f>
        <v>0</v>
      </c>
      <c r="BL149" s="15" t="s">
        <v>197</v>
      </c>
      <c r="BM149" s="223" t="s">
        <v>239</v>
      </c>
    </row>
    <row r="150" s="13" customFormat="1">
      <c r="A150" s="13"/>
      <c r="B150" s="225"/>
      <c r="C150" s="226"/>
      <c r="D150" s="227" t="s">
        <v>199</v>
      </c>
      <c r="E150" s="228" t="s">
        <v>1</v>
      </c>
      <c r="F150" s="229" t="s">
        <v>240</v>
      </c>
      <c r="G150" s="226"/>
      <c r="H150" s="230">
        <v>8.5</v>
      </c>
      <c r="I150" s="231"/>
      <c r="J150" s="226"/>
      <c r="K150" s="226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199</v>
      </c>
      <c r="AU150" s="236" t="s">
        <v>91</v>
      </c>
      <c r="AV150" s="13" t="s">
        <v>91</v>
      </c>
      <c r="AW150" s="13" t="s">
        <v>36</v>
      </c>
      <c r="AX150" s="13" t="s">
        <v>84</v>
      </c>
      <c r="AY150" s="236" t="s">
        <v>192</v>
      </c>
    </row>
    <row r="151" s="2" customFormat="1" ht="37.8" customHeight="1">
      <c r="A151" s="36"/>
      <c r="B151" s="37"/>
      <c r="C151" s="211" t="s">
        <v>241</v>
      </c>
      <c r="D151" s="211" t="s">
        <v>194</v>
      </c>
      <c r="E151" s="212" t="s">
        <v>242</v>
      </c>
      <c r="F151" s="213" t="s">
        <v>243</v>
      </c>
      <c r="G151" s="214" t="s">
        <v>94</v>
      </c>
      <c r="H151" s="215">
        <v>399</v>
      </c>
      <c r="I151" s="216"/>
      <c r="J151" s="217">
        <f>ROUND(I151*H151,2)</f>
        <v>0</v>
      </c>
      <c r="K151" s="218"/>
      <c r="L151" s="42"/>
      <c r="M151" s="219" t="s">
        <v>1</v>
      </c>
      <c r="N151" s="220" t="s">
        <v>44</v>
      </c>
      <c r="O151" s="89"/>
      <c r="P151" s="221">
        <f>O151*H151</f>
        <v>0</v>
      </c>
      <c r="Q151" s="221">
        <v>0.00013999999999999999</v>
      </c>
      <c r="R151" s="221">
        <f>Q151*H151</f>
        <v>0.055859999999999993</v>
      </c>
      <c r="S151" s="221">
        <v>0</v>
      </c>
      <c r="T151" s="222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3" t="s">
        <v>197</v>
      </c>
      <c r="AT151" s="223" t="s">
        <v>194</v>
      </c>
      <c r="AU151" s="223" t="s">
        <v>91</v>
      </c>
      <c r="AY151" s="15" t="s">
        <v>192</v>
      </c>
      <c r="BE151" s="224">
        <f>IF(N151="základní",J151,0)</f>
        <v>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5" t="s">
        <v>84</v>
      </c>
      <c r="BK151" s="224">
        <f>ROUND(I151*H151,2)</f>
        <v>0</v>
      </c>
      <c r="BL151" s="15" t="s">
        <v>197</v>
      </c>
      <c r="BM151" s="223" t="s">
        <v>244</v>
      </c>
    </row>
    <row r="152" s="13" customFormat="1">
      <c r="A152" s="13"/>
      <c r="B152" s="225"/>
      <c r="C152" s="226"/>
      <c r="D152" s="227" t="s">
        <v>199</v>
      </c>
      <c r="E152" s="228" t="s">
        <v>1</v>
      </c>
      <c r="F152" s="229" t="s">
        <v>245</v>
      </c>
      <c r="G152" s="226"/>
      <c r="H152" s="230">
        <v>399</v>
      </c>
      <c r="I152" s="231"/>
      <c r="J152" s="226"/>
      <c r="K152" s="226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199</v>
      </c>
      <c r="AU152" s="236" t="s">
        <v>91</v>
      </c>
      <c r="AV152" s="13" t="s">
        <v>91</v>
      </c>
      <c r="AW152" s="13" t="s">
        <v>36</v>
      </c>
      <c r="AX152" s="13" t="s">
        <v>84</v>
      </c>
      <c r="AY152" s="236" t="s">
        <v>192</v>
      </c>
    </row>
    <row r="153" s="2" customFormat="1" ht="44.25" customHeight="1">
      <c r="A153" s="36"/>
      <c r="B153" s="37"/>
      <c r="C153" s="211" t="s">
        <v>246</v>
      </c>
      <c r="D153" s="211" t="s">
        <v>194</v>
      </c>
      <c r="E153" s="212" t="s">
        <v>247</v>
      </c>
      <c r="F153" s="213" t="s">
        <v>248</v>
      </c>
      <c r="G153" s="214" t="s">
        <v>94</v>
      </c>
      <c r="H153" s="215">
        <v>399</v>
      </c>
      <c r="I153" s="216"/>
      <c r="J153" s="217">
        <f>ROUND(I153*H153,2)</f>
        <v>0</v>
      </c>
      <c r="K153" s="218"/>
      <c r="L153" s="42"/>
      <c r="M153" s="219" t="s">
        <v>1</v>
      </c>
      <c r="N153" s="220" t="s">
        <v>44</v>
      </c>
      <c r="O153" s="89"/>
      <c r="P153" s="221">
        <f>O153*H153</f>
        <v>0</v>
      </c>
      <c r="Q153" s="221">
        <v>0</v>
      </c>
      <c r="R153" s="221">
        <f>Q153*H153</f>
        <v>0</v>
      </c>
      <c r="S153" s="221">
        <v>0</v>
      </c>
      <c r="T153" s="222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3" t="s">
        <v>197</v>
      </c>
      <c r="AT153" s="223" t="s">
        <v>194</v>
      </c>
      <c r="AU153" s="223" t="s">
        <v>91</v>
      </c>
      <c r="AY153" s="15" t="s">
        <v>192</v>
      </c>
      <c r="BE153" s="224">
        <f>IF(N153="základní",J153,0)</f>
        <v>0</v>
      </c>
      <c r="BF153" s="224">
        <f>IF(N153="snížená",J153,0)</f>
        <v>0</v>
      </c>
      <c r="BG153" s="224">
        <f>IF(N153="zákl. přenesená",J153,0)</f>
        <v>0</v>
      </c>
      <c r="BH153" s="224">
        <f>IF(N153="sníž. přenesená",J153,0)</f>
        <v>0</v>
      </c>
      <c r="BI153" s="224">
        <f>IF(N153="nulová",J153,0)</f>
        <v>0</v>
      </c>
      <c r="BJ153" s="15" t="s">
        <v>84</v>
      </c>
      <c r="BK153" s="224">
        <f>ROUND(I153*H153,2)</f>
        <v>0</v>
      </c>
      <c r="BL153" s="15" t="s">
        <v>197</v>
      </c>
      <c r="BM153" s="223" t="s">
        <v>249</v>
      </c>
    </row>
    <row r="154" s="13" customFormat="1">
      <c r="A154" s="13"/>
      <c r="B154" s="225"/>
      <c r="C154" s="226"/>
      <c r="D154" s="227" t="s">
        <v>199</v>
      </c>
      <c r="E154" s="228" t="s">
        <v>1</v>
      </c>
      <c r="F154" s="229" t="s">
        <v>245</v>
      </c>
      <c r="G154" s="226"/>
      <c r="H154" s="230">
        <v>399</v>
      </c>
      <c r="I154" s="231"/>
      <c r="J154" s="226"/>
      <c r="K154" s="226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199</v>
      </c>
      <c r="AU154" s="236" t="s">
        <v>91</v>
      </c>
      <c r="AV154" s="13" t="s">
        <v>91</v>
      </c>
      <c r="AW154" s="13" t="s">
        <v>36</v>
      </c>
      <c r="AX154" s="13" t="s">
        <v>84</v>
      </c>
      <c r="AY154" s="236" t="s">
        <v>192</v>
      </c>
    </row>
    <row r="155" s="2" customFormat="1" ht="49.05" customHeight="1">
      <c r="A155" s="36"/>
      <c r="B155" s="37"/>
      <c r="C155" s="211" t="s">
        <v>250</v>
      </c>
      <c r="D155" s="211" t="s">
        <v>194</v>
      </c>
      <c r="E155" s="212" t="s">
        <v>251</v>
      </c>
      <c r="F155" s="213" t="s">
        <v>252</v>
      </c>
      <c r="G155" s="214" t="s">
        <v>119</v>
      </c>
      <c r="H155" s="215">
        <v>206.31999999999999</v>
      </c>
      <c r="I155" s="216"/>
      <c r="J155" s="217">
        <f>ROUND(I155*H155,2)</f>
        <v>0</v>
      </c>
      <c r="K155" s="218"/>
      <c r="L155" s="42"/>
      <c r="M155" s="219" t="s">
        <v>1</v>
      </c>
      <c r="N155" s="220" t="s">
        <v>44</v>
      </c>
      <c r="O155" s="89"/>
      <c r="P155" s="221">
        <f>O155*H155</f>
        <v>0</v>
      </c>
      <c r="Q155" s="221">
        <v>0</v>
      </c>
      <c r="R155" s="221">
        <f>Q155*H155</f>
        <v>0</v>
      </c>
      <c r="S155" s="221">
        <v>0</v>
      </c>
      <c r="T155" s="222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3" t="s">
        <v>197</v>
      </c>
      <c r="AT155" s="223" t="s">
        <v>194</v>
      </c>
      <c r="AU155" s="223" t="s">
        <v>91</v>
      </c>
      <c r="AY155" s="15" t="s">
        <v>192</v>
      </c>
      <c r="BE155" s="224">
        <f>IF(N155="základní",J155,0)</f>
        <v>0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5" t="s">
        <v>84</v>
      </c>
      <c r="BK155" s="224">
        <f>ROUND(I155*H155,2)</f>
        <v>0</v>
      </c>
      <c r="BL155" s="15" t="s">
        <v>197</v>
      </c>
      <c r="BM155" s="223" t="s">
        <v>253</v>
      </c>
    </row>
    <row r="156" s="13" customFormat="1">
      <c r="A156" s="13"/>
      <c r="B156" s="225"/>
      <c r="C156" s="226"/>
      <c r="D156" s="227" t="s">
        <v>199</v>
      </c>
      <c r="E156" s="228" t="s">
        <v>1</v>
      </c>
      <c r="F156" s="229" t="s">
        <v>146</v>
      </c>
      <c r="G156" s="226"/>
      <c r="H156" s="230">
        <v>206.31999999999999</v>
      </c>
      <c r="I156" s="231"/>
      <c r="J156" s="226"/>
      <c r="K156" s="226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199</v>
      </c>
      <c r="AU156" s="236" t="s">
        <v>91</v>
      </c>
      <c r="AV156" s="13" t="s">
        <v>91</v>
      </c>
      <c r="AW156" s="13" t="s">
        <v>36</v>
      </c>
      <c r="AX156" s="13" t="s">
        <v>84</v>
      </c>
      <c r="AY156" s="236" t="s">
        <v>192</v>
      </c>
    </row>
    <row r="157" s="2" customFormat="1" ht="55.5" customHeight="1">
      <c r="A157" s="36"/>
      <c r="B157" s="37"/>
      <c r="C157" s="211" t="s">
        <v>8</v>
      </c>
      <c r="D157" s="211" t="s">
        <v>194</v>
      </c>
      <c r="E157" s="212" t="s">
        <v>254</v>
      </c>
      <c r="F157" s="213" t="s">
        <v>255</v>
      </c>
      <c r="G157" s="214" t="s">
        <v>119</v>
      </c>
      <c r="H157" s="215">
        <v>1172.972</v>
      </c>
      <c r="I157" s="216"/>
      <c r="J157" s="217">
        <f>ROUND(I157*H157,2)</f>
        <v>0</v>
      </c>
      <c r="K157" s="218"/>
      <c r="L157" s="42"/>
      <c r="M157" s="219" t="s">
        <v>1</v>
      </c>
      <c r="N157" s="220" t="s">
        <v>44</v>
      </c>
      <c r="O157" s="89"/>
      <c r="P157" s="221">
        <f>O157*H157</f>
        <v>0</v>
      </c>
      <c r="Q157" s="221">
        <v>0</v>
      </c>
      <c r="R157" s="221">
        <f>Q157*H157</f>
        <v>0</v>
      </c>
      <c r="S157" s="221">
        <v>0</v>
      </c>
      <c r="T157" s="222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3" t="s">
        <v>197</v>
      </c>
      <c r="AT157" s="223" t="s">
        <v>194</v>
      </c>
      <c r="AU157" s="223" t="s">
        <v>91</v>
      </c>
      <c r="AY157" s="15" t="s">
        <v>192</v>
      </c>
      <c r="BE157" s="224">
        <f>IF(N157="základní",J157,0)</f>
        <v>0</v>
      </c>
      <c r="BF157" s="224">
        <f>IF(N157="snížená",J157,0)</f>
        <v>0</v>
      </c>
      <c r="BG157" s="224">
        <f>IF(N157="zákl. přenesená",J157,0)</f>
        <v>0</v>
      </c>
      <c r="BH157" s="224">
        <f>IF(N157="sníž. přenesená",J157,0)</f>
        <v>0</v>
      </c>
      <c r="BI157" s="224">
        <f>IF(N157="nulová",J157,0)</f>
        <v>0</v>
      </c>
      <c r="BJ157" s="15" t="s">
        <v>84</v>
      </c>
      <c r="BK157" s="224">
        <f>ROUND(I157*H157,2)</f>
        <v>0</v>
      </c>
      <c r="BL157" s="15" t="s">
        <v>197</v>
      </c>
      <c r="BM157" s="223" t="s">
        <v>256</v>
      </c>
    </row>
    <row r="158" s="13" customFormat="1">
      <c r="A158" s="13"/>
      <c r="B158" s="225"/>
      <c r="C158" s="226"/>
      <c r="D158" s="227" t="s">
        <v>199</v>
      </c>
      <c r="E158" s="228" t="s">
        <v>1</v>
      </c>
      <c r="F158" s="229" t="s">
        <v>143</v>
      </c>
      <c r="G158" s="226"/>
      <c r="H158" s="230">
        <v>1172.972</v>
      </c>
      <c r="I158" s="231"/>
      <c r="J158" s="226"/>
      <c r="K158" s="226"/>
      <c r="L158" s="232"/>
      <c r="M158" s="233"/>
      <c r="N158" s="234"/>
      <c r="O158" s="234"/>
      <c r="P158" s="234"/>
      <c r="Q158" s="234"/>
      <c r="R158" s="234"/>
      <c r="S158" s="234"/>
      <c r="T158" s="23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199</v>
      </c>
      <c r="AU158" s="236" t="s">
        <v>91</v>
      </c>
      <c r="AV158" s="13" t="s">
        <v>91</v>
      </c>
      <c r="AW158" s="13" t="s">
        <v>36</v>
      </c>
      <c r="AX158" s="13" t="s">
        <v>84</v>
      </c>
      <c r="AY158" s="236" t="s">
        <v>192</v>
      </c>
    </row>
    <row r="159" s="2" customFormat="1" ht="37.8" customHeight="1">
      <c r="A159" s="36"/>
      <c r="B159" s="37"/>
      <c r="C159" s="211" t="s">
        <v>257</v>
      </c>
      <c r="D159" s="211" t="s">
        <v>194</v>
      </c>
      <c r="E159" s="212" t="s">
        <v>258</v>
      </c>
      <c r="F159" s="213" t="s">
        <v>259</v>
      </c>
      <c r="G159" s="214" t="s">
        <v>119</v>
      </c>
      <c r="H159" s="215">
        <v>5.2800000000000002</v>
      </c>
      <c r="I159" s="216"/>
      <c r="J159" s="217">
        <f>ROUND(I159*H159,2)</f>
        <v>0</v>
      </c>
      <c r="K159" s="218"/>
      <c r="L159" s="42"/>
      <c r="M159" s="219" t="s">
        <v>1</v>
      </c>
      <c r="N159" s="220" t="s">
        <v>44</v>
      </c>
      <c r="O159" s="89"/>
      <c r="P159" s="221">
        <f>O159*H159</f>
        <v>0</v>
      </c>
      <c r="Q159" s="221">
        <v>0</v>
      </c>
      <c r="R159" s="221">
        <f>Q159*H159</f>
        <v>0</v>
      </c>
      <c r="S159" s="221">
        <v>0</v>
      </c>
      <c r="T159" s="222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3" t="s">
        <v>197</v>
      </c>
      <c r="AT159" s="223" t="s">
        <v>194</v>
      </c>
      <c r="AU159" s="223" t="s">
        <v>91</v>
      </c>
      <c r="AY159" s="15" t="s">
        <v>192</v>
      </c>
      <c r="BE159" s="224">
        <f>IF(N159="základní",J159,0)</f>
        <v>0</v>
      </c>
      <c r="BF159" s="224">
        <f>IF(N159="snížená",J159,0)</f>
        <v>0</v>
      </c>
      <c r="BG159" s="224">
        <f>IF(N159="zákl. přenesená",J159,0)</f>
        <v>0</v>
      </c>
      <c r="BH159" s="224">
        <f>IF(N159="sníž. přenesená",J159,0)</f>
        <v>0</v>
      </c>
      <c r="BI159" s="224">
        <f>IF(N159="nulová",J159,0)</f>
        <v>0</v>
      </c>
      <c r="BJ159" s="15" t="s">
        <v>84</v>
      </c>
      <c r="BK159" s="224">
        <f>ROUND(I159*H159,2)</f>
        <v>0</v>
      </c>
      <c r="BL159" s="15" t="s">
        <v>197</v>
      </c>
      <c r="BM159" s="223" t="s">
        <v>260</v>
      </c>
    </row>
    <row r="160" s="13" customFormat="1">
      <c r="A160" s="13"/>
      <c r="B160" s="225"/>
      <c r="C160" s="226"/>
      <c r="D160" s="227" t="s">
        <v>199</v>
      </c>
      <c r="E160" s="228" t="s">
        <v>1</v>
      </c>
      <c r="F160" s="229" t="s">
        <v>261</v>
      </c>
      <c r="G160" s="226"/>
      <c r="H160" s="230">
        <v>5.2800000000000002</v>
      </c>
      <c r="I160" s="231"/>
      <c r="J160" s="226"/>
      <c r="K160" s="226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199</v>
      </c>
      <c r="AU160" s="236" t="s">
        <v>91</v>
      </c>
      <c r="AV160" s="13" t="s">
        <v>91</v>
      </c>
      <c r="AW160" s="13" t="s">
        <v>36</v>
      </c>
      <c r="AX160" s="13" t="s">
        <v>84</v>
      </c>
      <c r="AY160" s="236" t="s">
        <v>192</v>
      </c>
    </row>
    <row r="161" s="2" customFormat="1" ht="37.8" customHeight="1">
      <c r="A161" s="36"/>
      <c r="B161" s="37"/>
      <c r="C161" s="211" t="s">
        <v>262</v>
      </c>
      <c r="D161" s="211" t="s">
        <v>194</v>
      </c>
      <c r="E161" s="212" t="s">
        <v>263</v>
      </c>
      <c r="F161" s="213" t="s">
        <v>264</v>
      </c>
      <c r="G161" s="214" t="s">
        <v>88</v>
      </c>
      <c r="H161" s="215">
        <v>2783.9369999999999</v>
      </c>
      <c r="I161" s="216"/>
      <c r="J161" s="217">
        <f>ROUND(I161*H161,2)</f>
        <v>0</v>
      </c>
      <c r="K161" s="218"/>
      <c r="L161" s="42"/>
      <c r="M161" s="219" t="s">
        <v>1</v>
      </c>
      <c r="N161" s="220" t="s">
        <v>44</v>
      </c>
      <c r="O161" s="89"/>
      <c r="P161" s="221">
        <f>O161*H161</f>
        <v>0</v>
      </c>
      <c r="Q161" s="221">
        <v>0.00058</v>
      </c>
      <c r="R161" s="221">
        <f>Q161*H161</f>
        <v>1.61468346</v>
      </c>
      <c r="S161" s="221">
        <v>0</v>
      </c>
      <c r="T161" s="222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23" t="s">
        <v>197</v>
      </c>
      <c r="AT161" s="223" t="s">
        <v>194</v>
      </c>
      <c r="AU161" s="223" t="s">
        <v>91</v>
      </c>
      <c r="AY161" s="15" t="s">
        <v>192</v>
      </c>
      <c r="BE161" s="224">
        <f>IF(N161="základní",J161,0)</f>
        <v>0</v>
      </c>
      <c r="BF161" s="224">
        <f>IF(N161="snížená",J161,0)</f>
        <v>0</v>
      </c>
      <c r="BG161" s="224">
        <f>IF(N161="zákl. přenesená",J161,0)</f>
        <v>0</v>
      </c>
      <c r="BH161" s="224">
        <f>IF(N161="sníž. přenesená",J161,0)</f>
        <v>0</v>
      </c>
      <c r="BI161" s="224">
        <f>IF(N161="nulová",J161,0)</f>
        <v>0</v>
      </c>
      <c r="BJ161" s="15" t="s">
        <v>84</v>
      </c>
      <c r="BK161" s="224">
        <f>ROUND(I161*H161,2)</f>
        <v>0</v>
      </c>
      <c r="BL161" s="15" t="s">
        <v>197</v>
      </c>
      <c r="BM161" s="223" t="s">
        <v>265</v>
      </c>
    </row>
    <row r="162" s="13" customFormat="1">
      <c r="A162" s="13"/>
      <c r="B162" s="225"/>
      <c r="C162" s="226"/>
      <c r="D162" s="227" t="s">
        <v>199</v>
      </c>
      <c r="E162" s="228" t="s">
        <v>1</v>
      </c>
      <c r="F162" s="229" t="s">
        <v>155</v>
      </c>
      <c r="G162" s="226"/>
      <c r="H162" s="230">
        <v>2783.9369999999999</v>
      </c>
      <c r="I162" s="231"/>
      <c r="J162" s="226"/>
      <c r="K162" s="226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199</v>
      </c>
      <c r="AU162" s="236" t="s">
        <v>91</v>
      </c>
      <c r="AV162" s="13" t="s">
        <v>91</v>
      </c>
      <c r="AW162" s="13" t="s">
        <v>36</v>
      </c>
      <c r="AX162" s="13" t="s">
        <v>84</v>
      </c>
      <c r="AY162" s="236" t="s">
        <v>192</v>
      </c>
    </row>
    <row r="163" s="2" customFormat="1" ht="37.8" customHeight="1">
      <c r="A163" s="36"/>
      <c r="B163" s="37"/>
      <c r="C163" s="211" t="s">
        <v>266</v>
      </c>
      <c r="D163" s="211" t="s">
        <v>194</v>
      </c>
      <c r="E163" s="212" t="s">
        <v>267</v>
      </c>
      <c r="F163" s="213" t="s">
        <v>268</v>
      </c>
      <c r="G163" s="214" t="s">
        <v>88</v>
      </c>
      <c r="H163" s="215">
        <v>2783.9369999999999</v>
      </c>
      <c r="I163" s="216"/>
      <c r="J163" s="217">
        <f>ROUND(I163*H163,2)</f>
        <v>0</v>
      </c>
      <c r="K163" s="218"/>
      <c r="L163" s="42"/>
      <c r="M163" s="219" t="s">
        <v>1</v>
      </c>
      <c r="N163" s="220" t="s">
        <v>44</v>
      </c>
      <c r="O163" s="89"/>
      <c r="P163" s="221">
        <f>O163*H163</f>
        <v>0</v>
      </c>
      <c r="Q163" s="221">
        <v>0</v>
      </c>
      <c r="R163" s="221">
        <f>Q163*H163</f>
        <v>0</v>
      </c>
      <c r="S163" s="221">
        <v>0</v>
      </c>
      <c r="T163" s="222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3" t="s">
        <v>197</v>
      </c>
      <c r="AT163" s="223" t="s">
        <v>194</v>
      </c>
      <c r="AU163" s="223" t="s">
        <v>91</v>
      </c>
      <c r="AY163" s="15" t="s">
        <v>192</v>
      </c>
      <c r="BE163" s="224">
        <f>IF(N163="základní",J163,0)</f>
        <v>0</v>
      </c>
      <c r="BF163" s="224">
        <f>IF(N163="snížená",J163,0)</f>
        <v>0</v>
      </c>
      <c r="BG163" s="224">
        <f>IF(N163="zákl. přenesená",J163,0)</f>
        <v>0</v>
      </c>
      <c r="BH163" s="224">
        <f>IF(N163="sníž. přenesená",J163,0)</f>
        <v>0</v>
      </c>
      <c r="BI163" s="224">
        <f>IF(N163="nulová",J163,0)</f>
        <v>0</v>
      </c>
      <c r="BJ163" s="15" t="s">
        <v>84</v>
      </c>
      <c r="BK163" s="224">
        <f>ROUND(I163*H163,2)</f>
        <v>0</v>
      </c>
      <c r="BL163" s="15" t="s">
        <v>197</v>
      </c>
      <c r="BM163" s="223" t="s">
        <v>269</v>
      </c>
    </row>
    <row r="164" s="13" customFormat="1">
      <c r="A164" s="13"/>
      <c r="B164" s="225"/>
      <c r="C164" s="226"/>
      <c r="D164" s="227" t="s">
        <v>199</v>
      </c>
      <c r="E164" s="228" t="s">
        <v>1</v>
      </c>
      <c r="F164" s="229" t="s">
        <v>155</v>
      </c>
      <c r="G164" s="226"/>
      <c r="H164" s="230">
        <v>2783.9369999999999</v>
      </c>
      <c r="I164" s="231"/>
      <c r="J164" s="226"/>
      <c r="K164" s="226"/>
      <c r="L164" s="232"/>
      <c r="M164" s="233"/>
      <c r="N164" s="234"/>
      <c r="O164" s="234"/>
      <c r="P164" s="234"/>
      <c r="Q164" s="234"/>
      <c r="R164" s="234"/>
      <c r="S164" s="234"/>
      <c r="T164" s="23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199</v>
      </c>
      <c r="AU164" s="236" t="s">
        <v>91</v>
      </c>
      <c r="AV164" s="13" t="s">
        <v>91</v>
      </c>
      <c r="AW164" s="13" t="s">
        <v>36</v>
      </c>
      <c r="AX164" s="13" t="s">
        <v>84</v>
      </c>
      <c r="AY164" s="236" t="s">
        <v>192</v>
      </c>
    </row>
    <row r="165" s="2" customFormat="1" ht="44.25" customHeight="1">
      <c r="A165" s="36"/>
      <c r="B165" s="37"/>
      <c r="C165" s="211" t="s">
        <v>270</v>
      </c>
      <c r="D165" s="211" t="s">
        <v>194</v>
      </c>
      <c r="E165" s="212" t="s">
        <v>271</v>
      </c>
      <c r="F165" s="213" t="s">
        <v>272</v>
      </c>
      <c r="G165" s="214" t="s">
        <v>119</v>
      </c>
      <c r="H165" s="215">
        <v>1019.441</v>
      </c>
      <c r="I165" s="216"/>
      <c r="J165" s="217">
        <f>ROUND(I165*H165,2)</f>
        <v>0</v>
      </c>
      <c r="K165" s="218"/>
      <c r="L165" s="42"/>
      <c r="M165" s="219" t="s">
        <v>1</v>
      </c>
      <c r="N165" s="220" t="s">
        <v>44</v>
      </c>
      <c r="O165" s="89"/>
      <c r="P165" s="221">
        <f>O165*H165</f>
        <v>0</v>
      </c>
      <c r="Q165" s="221">
        <v>0</v>
      </c>
      <c r="R165" s="221">
        <f>Q165*H165</f>
        <v>0</v>
      </c>
      <c r="S165" s="221">
        <v>0</v>
      </c>
      <c r="T165" s="222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3" t="s">
        <v>197</v>
      </c>
      <c r="AT165" s="223" t="s">
        <v>194</v>
      </c>
      <c r="AU165" s="223" t="s">
        <v>91</v>
      </c>
      <c r="AY165" s="15" t="s">
        <v>192</v>
      </c>
      <c r="BE165" s="224">
        <f>IF(N165="základní",J165,0)</f>
        <v>0</v>
      </c>
      <c r="BF165" s="224">
        <f>IF(N165="snížená",J165,0)</f>
        <v>0</v>
      </c>
      <c r="BG165" s="224">
        <f>IF(N165="zákl. přenesená",J165,0)</f>
        <v>0</v>
      </c>
      <c r="BH165" s="224">
        <f>IF(N165="sníž. přenesená",J165,0)</f>
        <v>0</v>
      </c>
      <c r="BI165" s="224">
        <f>IF(N165="nulová",J165,0)</f>
        <v>0</v>
      </c>
      <c r="BJ165" s="15" t="s">
        <v>84</v>
      </c>
      <c r="BK165" s="224">
        <f>ROUND(I165*H165,2)</f>
        <v>0</v>
      </c>
      <c r="BL165" s="15" t="s">
        <v>197</v>
      </c>
      <c r="BM165" s="223" t="s">
        <v>273</v>
      </c>
    </row>
    <row r="166" s="13" customFormat="1">
      <c r="A166" s="13"/>
      <c r="B166" s="225"/>
      <c r="C166" s="226"/>
      <c r="D166" s="227" t="s">
        <v>199</v>
      </c>
      <c r="E166" s="228" t="s">
        <v>1</v>
      </c>
      <c r="F166" s="229" t="s">
        <v>152</v>
      </c>
      <c r="G166" s="226"/>
      <c r="H166" s="230">
        <v>1019.441</v>
      </c>
      <c r="I166" s="231"/>
      <c r="J166" s="226"/>
      <c r="K166" s="226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199</v>
      </c>
      <c r="AU166" s="236" t="s">
        <v>91</v>
      </c>
      <c r="AV166" s="13" t="s">
        <v>91</v>
      </c>
      <c r="AW166" s="13" t="s">
        <v>36</v>
      </c>
      <c r="AX166" s="13" t="s">
        <v>84</v>
      </c>
      <c r="AY166" s="236" t="s">
        <v>192</v>
      </c>
    </row>
    <row r="167" s="2" customFormat="1" ht="66.75" customHeight="1">
      <c r="A167" s="36"/>
      <c r="B167" s="37"/>
      <c r="C167" s="211" t="s">
        <v>274</v>
      </c>
      <c r="D167" s="211" t="s">
        <v>194</v>
      </c>
      <c r="E167" s="212" t="s">
        <v>275</v>
      </c>
      <c r="F167" s="213" t="s">
        <v>276</v>
      </c>
      <c r="G167" s="214" t="s">
        <v>119</v>
      </c>
      <c r="H167" s="215">
        <v>233.10400000000001</v>
      </c>
      <c r="I167" s="216"/>
      <c r="J167" s="217">
        <f>ROUND(I167*H167,2)</f>
        <v>0</v>
      </c>
      <c r="K167" s="218"/>
      <c r="L167" s="42"/>
      <c r="M167" s="219" t="s">
        <v>1</v>
      </c>
      <c r="N167" s="220" t="s">
        <v>44</v>
      </c>
      <c r="O167" s="89"/>
      <c r="P167" s="221">
        <f>O167*H167</f>
        <v>0</v>
      </c>
      <c r="Q167" s="221">
        <v>0</v>
      </c>
      <c r="R167" s="221">
        <f>Q167*H167</f>
        <v>0</v>
      </c>
      <c r="S167" s="221">
        <v>0</v>
      </c>
      <c r="T167" s="222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23" t="s">
        <v>197</v>
      </c>
      <c r="AT167" s="223" t="s">
        <v>194</v>
      </c>
      <c r="AU167" s="223" t="s">
        <v>91</v>
      </c>
      <c r="AY167" s="15" t="s">
        <v>192</v>
      </c>
      <c r="BE167" s="224">
        <f>IF(N167="základní",J167,0)</f>
        <v>0</v>
      </c>
      <c r="BF167" s="224">
        <f>IF(N167="snížená",J167,0)</f>
        <v>0</v>
      </c>
      <c r="BG167" s="224">
        <f>IF(N167="zákl. přenesená",J167,0)</f>
        <v>0</v>
      </c>
      <c r="BH167" s="224">
        <f>IF(N167="sníž. přenesená",J167,0)</f>
        <v>0</v>
      </c>
      <c r="BI167" s="224">
        <f>IF(N167="nulová",J167,0)</f>
        <v>0</v>
      </c>
      <c r="BJ167" s="15" t="s">
        <v>84</v>
      </c>
      <c r="BK167" s="224">
        <f>ROUND(I167*H167,2)</f>
        <v>0</v>
      </c>
      <c r="BL167" s="15" t="s">
        <v>197</v>
      </c>
      <c r="BM167" s="223" t="s">
        <v>277</v>
      </c>
    </row>
    <row r="168" s="2" customFormat="1">
      <c r="A168" s="36"/>
      <c r="B168" s="37"/>
      <c r="C168" s="38"/>
      <c r="D168" s="227" t="s">
        <v>278</v>
      </c>
      <c r="E168" s="38"/>
      <c r="F168" s="237" t="s">
        <v>279</v>
      </c>
      <c r="G168" s="38"/>
      <c r="H168" s="38"/>
      <c r="I168" s="238"/>
      <c r="J168" s="38"/>
      <c r="K168" s="38"/>
      <c r="L168" s="42"/>
      <c r="M168" s="239"/>
      <c r="N168" s="240"/>
      <c r="O168" s="89"/>
      <c r="P168" s="89"/>
      <c r="Q168" s="89"/>
      <c r="R168" s="89"/>
      <c r="S168" s="89"/>
      <c r="T168" s="90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5" t="s">
        <v>278</v>
      </c>
      <c r="AU168" s="15" t="s">
        <v>91</v>
      </c>
    </row>
    <row r="169" s="13" customFormat="1">
      <c r="A169" s="13"/>
      <c r="B169" s="225"/>
      <c r="C169" s="226"/>
      <c r="D169" s="227" t="s">
        <v>199</v>
      </c>
      <c r="E169" s="228" t="s">
        <v>1</v>
      </c>
      <c r="F169" s="229" t="s">
        <v>117</v>
      </c>
      <c r="G169" s="226"/>
      <c r="H169" s="230">
        <v>233.10400000000001</v>
      </c>
      <c r="I169" s="231"/>
      <c r="J169" s="226"/>
      <c r="K169" s="226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199</v>
      </c>
      <c r="AU169" s="236" t="s">
        <v>91</v>
      </c>
      <c r="AV169" s="13" t="s">
        <v>91</v>
      </c>
      <c r="AW169" s="13" t="s">
        <v>36</v>
      </c>
      <c r="AX169" s="13" t="s">
        <v>84</v>
      </c>
      <c r="AY169" s="236" t="s">
        <v>192</v>
      </c>
    </row>
    <row r="170" s="2" customFormat="1" ht="66.75" customHeight="1">
      <c r="A170" s="36"/>
      <c r="B170" s="37"/>
      <c r="C170" s="211" t="s">
        <v>7</v>
      </c>
      <c r="D170" s="211" t="s">
        <v>194</v>
      </c>
      <c r="E170" s="212" t="s">
        <v>280</v>
      </c>
      <c r="F170" s="213" t="s">
        <v>281</v>
      </c>
      <c r="G170" s="214" t="s">
        <v>119</v>
      </c>
      <c r="H170" s="215">
        <v>233.10400000000001</v>
      </c>
      <c r="I170" s="216"/>
      <c r="J170" s="217">
        <f>ROUND(I170*H170,2)</f>
        <v>0</v>
      </c>
      <c r="K170" s="218"/>
      <c r="L170" s="42"/>
      <c r="M170" s="219" t="s">
        <v>1</v>
      </c>
      <c r="N170" s="220" t="s">
        <v>44</v>
      </c>
      <c r="O170" s="89"/>
      <c r="P170" s="221">
        <f>O170*H170</f>
        <v>0</v>
      </c>
      <c r="Q170" s="221">
        <v>0</v>
      </c>
      <c r="R170" s="221">
        <f>Q170*H170</f>
        <v>0</v>
      </c>
      <c r="S170" s="221">
        <v>0</v>
      </c>
      <c r="T170" s="222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3" t="s">
        <v>197</v>
      </c>
      <c r="AT170" s="223" t="s">
        <v>194</v>
      </c>
      <c r="AU170" s="223" t="s">
        <v>91</v>
      </c>
      <c r="AY170" s="15" t="s">
        <v>192</v>
      </c>
      <c r="BE170" s="224">
        <f>IF(N170="základní",J170,0)</f>
        <v>0</v>
      </c>
      <c r="BF170" s="224">
        <f>IF(N170="snížená",J170,0)</f>
        <v>0</v>
      </c>
      <c r="BG170" s="224">
        <f>IF(N170="zákl. přenesená",J170,0)</f>
        <v>0</v>
      </c>
      <c r="BH170" s="224">
        <f>IF(N170="sníž. přenesená",J170,0)</f>
        <v>0</v>
      </c>
      <c r="BI170" s="224">
        <f>IF(N170="nulová",J170,0)</f>
        <v>0</v>
      </c>
      <c r="BJ170" s="15" t="s">
        <v>84</v>
      </c>
      <c r="BK170" s="224">
        <f>ROUND(I170*H170,2)</f>
        <v>0</v>
      </c>
      <c r="BL170" s="15" t="s">
        <v>197</v>
      </c>
      <c r="BM170" s="223" t="s">
        <v>282</v>
      </c>
    </row>
    <row r="171" s="13" customFormat="1">
      <c r="A171" s="13"/>
      <c r="B171" s="225"/>
      <c r="C171" s="226"/>
      <c r="D171" s="227" t="s">
        <v>199</v>
      </c>
      <c r="E171" s="228" t="s">
        <v>1</v>
      </c>
      <c r="F171" s="229" t="s">
        <v>117</v>
      </c>
      <c r="G171" s="226"/>
      <c r="H171" s="230">
        <v>233.10400000000001</v>
      </c>
      <c r="I171" s="231"/>
      <c r="J171" s="226"/>
      <c r="K171" s="226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199</v>
      </c>
      <c r="AU171" s="236" t="s">
        <v>91</v>
      </c>
      <c r="AV171" s="13" t="s">
        <v>91</v>
      </c>
      <c r="AW171" s="13" t="s">
        <v>36</v>
      </c>
      <c r="AX171" s="13" t="s">
        <v>84</v>
      </c>
      <c r="AY171" s="236" t="s">
        <v>192</v>
      </c>
    </row>
    <row r="172" s="12" customFormat="1" ht="22.8" customHeight="1">
      <c r="A172" s="12"/>
      <c r="B172" s="195"/>
      <c r="C172" s="196"/>
      <c r="D172" s="197" t="s">
        <v>78</v>
      </c>
      <c r="E172" s="209" t="s">
        <v>91</v>
      </c>
      <c r="F172" s="209" t="s">
        <v>283</v>
      </c>
      <c r="G172" s="196"/>
      <c r="H172" s="196"/>
      <c r="I172" s="199"/>
      <c r="J172" s="210">
        <f>BK172</f>
        <v>0</v>
      </c>
      <c r="K172" s="196"/>
      <c r="L172" s="201"/>
      <c r="M172" s="202"/>
      <c r="N172" s="203"/>
      <c r="O172" s="203"/>
      <c r="P172" s="204">
        <f>P173</f>
        <v>0</v>
      </c>
      <c r="Q172" s="203"/>
      <c r="R172" s="204">
        <f>R173</f>
        <v>0.34661999999999998</v>
      </c>
      <c r="S172" s="203"/>
      <c r="T172" s="205">
        <f>T173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6" t="s">
        <v>84</v>
      </c>
      <c r="AT172" s="207" t="s">
        <v>78</v>
      </c>
      <c r="AU172" s="207" t="s">
        <v>84</v>
      </c>
      <c r="AY172" s="206" t="s">
        <v>192</v>
      </c>
      <c r="BK172" s="208">
        <f>BK173</f>
        <v>0</v>
      </c>
    </row>
    <row r="173" s="2" customFormat="1" ht="37.8" customHeight="1">
      <c r="A173" s="36"/>
      <c r="B173" s="37"/>
      <c r="C173" s="211" t="s">
        <v>284</v>
      </c>
      <c r="D173" s="211" t="s">
        <v>194</v>
      </c>
      <c r="E173" s="212" t="s">
        <v>285</v>
      </c>
      <c r="F173" s="213" t="s">
        <v>286</v>
      </c>
      <c r="G173" s="214" t="s">
        <v>88</v>
      </c>
      <c r="H173" s="215">
        <v>1</v>
      </c>
      <c r="I173" s="216"/>
      <c r="J173" s="217">
        <f>ROUND(I173*H173,2)</f>
        <v>0</v>
      </c>
      <c r="K173" s="218"/>
      <c r="L173" s="42"/>
      <c r="M173" s="219" t="s">
        <v>1</v>
      </c>
      <c r="N173" s="220" t="s">
        <v>44</v>
      </c>
      <c r="O173" s="89"/>
      <c r="P173" s="221">
        <f>O173*H173</f>
        <v>0</v>
      </c>
      <c r="Q173" s="221">
        <v>0.34661999999999998</v>
      </c>
      <c r="R173" s="221">
        <f>Q173*H173</f>
        <v>0.34661999999999998</v>
      </c>
      <c r="S173" s="221">
        <v>0</v>
      </c>
      <c r="T173" s="222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23" t="s">
        <v>197</v>
      </c>
      <c r="AT173" s="223" t="s">
        <v>194</v>
      </c>
      <c r="AU173" s="223" t="s">
        <v>91</v>
      </c>
      <c r="AY173" s="15" t="s">
        <v>192</v>
      </c>
      <c r="BE173" s="224">
        <f>IF(N173="základní",J173,0)</f>
        <v>0</v>
      </c>
      <c r="BF173" s="224">
        <f>IF(N173="snížená",J173,0)</f>
        <v>0</v>
      </c>
      <c r="BG173" s="224">
        <f>IF(N173="zákl. přenesená",J173,0)</f>
        <v>0</v>
      </c>
      <c r="BH173" s="224">
        <f>IF(N173="sníž. přenesená",J173,0)</f>
        <v>0</v>
      </c>
      <c r="BI173" s="224">
        <f>IF(N173="nulová",J173,0)</f>
        <v>0</v>
      </c>
      <c r="BJ173" s="15" t="s">
        <v>84</v>
      </c>
      <c r="BK173" s="224">
        <f>ROUND(I173*H173,2)</f>
        <v>0</v>
      </c>
      <c r="BL173" s="15" t="s">
        <v>197</v>
      </c>
      <c r="BM173" s="223" t="s">
        <v>287</v>
      </c>
    </row>
    <row r="174" s="12" customFormat="1" ht="22.8" customHeight="1">
      <c r="A174" s="12"/>
      <c r="B174" s="195"/>
      <c r="C174" s="196"/>
      <c r="D174" s="197" t="s">
        <v>78</v>
      </c>
      <c r="E174" s="209" t="s">
        <v>197</v>
      </c>
      <c r="F174" s="209" t="s">
        <v>288</v>
      </c>
      <c r="G174" s="196"/>
      <c r="H174" s="196"/>
      <c r="I174" s="199"/>
      <c r="J174" s="210">
        <f>BK174</f>
        <v>0</v>
      </c>
      <c r="K174" s="196"/>
      <c r="L174" s="201"/>
      <c r="M174" s="202"/>
      <c r="N174" s="203"/>
      <c r="O174" s="203"/>
      <c r="P174" s="204">
        <f>SUM(P175:P189)</f>
        <v>0</v>
      </c>
      <c r="Q174" s="203"/>
      <c r="R174" s="204">
        <f>SUM(R175:R189)</f>
        <v>5.0779199999999998</v>
      </c>
      <c r="S174" s="203"/>
      <c r="T174" s="205">
        <f>SUM(T175:T189)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6" t="s">
        <v>84</v>
      </c>
      <c r="AT174" s="207" t="s">
        <v>78</v>
      </c>
      <c r="AU174" s="207" t="s">
        <v>84</v>
      </c>
      <c r="AY174" s="206" t="s">
        <v>192</v>
      </c>
      <c r="BK174" s="208">
        <f>SUM(BK175:BK189)</f>
        <v>0</v>
      </c>
    </row>
    <row r="175" s="2" customFormat="1" ht="24.15" customHeight="1">
      <c r="A175" s="36"/>
      <c r="B175" s="37"/>
      <c r="C175" s="211" t="s">
        <v>289</v>
      </c>
      <c r="D175" s="211" t="s">
        <v>194</v>
      </c>
      <c r="E175" s="212" t="s">
        <v>290</v>
      </c>
      <c r="F175" s="213" t="s">
        <v>291</v>
      </c>
      <c r="G175" s="214" t="s">
        <v>119</v>
      </c>
      <c r="H175" s="215">
        <v>39.603999999999999</v>
      </c>
      <c r="I175" s="216"/>
      <c r="J175" s="217">
        <f>ROUND(I175*H175,2)</f>
        <v>0</v>
      </c>
      <c r="K175" s="218"/>
      <c r="L175" s="42"/>
      <c r="M175" s="219" t="s">
        <v>1</v>
      </c>
      <c r="N175" s="220" t="s">
        <v>44</v>
      </c>
      <c r="O175" s="89"/>
      <c r="P175" s="221">
        <f>O175*H175</f>
        <v>0</v>
      </c>
      <c r="Q175" s="221">
        <v>0</v>
      </c>
      <c r="R175" s="221">
        <f>Q175*H175</f>
        <v>0</v>
      </c>
      <c r="S175" s="221">
        <v>0</v>
      </c>
      <c r="T175" s="222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23" t="s">
        <v>197</v>
      </c>
      <c r="AT175" s="223" t="s">
        <v>194</v>
      </c>
      <c r="AU175" s="223" t="s">
        <v>91</v>
      </c>
      <c r="AY175" s="15" t="s">
        <v>192</v>
      </c>
      <c r="BE175" s="224">
        <f>IF(N175="základní",J175,0)</f>
        <v>0</v>
      </c>
      <c r="BF175" s="224">
        <f>IF(N175="snížená",J175,0)</f>
        <v>0</v>
      </c>
      <c r="BG175" s="224">
        <f>IF(N175="zákl. přenesená",J175,0)</f>
        <v>0</v>
      </c>
      <c r="BH175" s="224">
        <f>IF(N175="sníž. přenesená",J175,0)</f>
        <v>0</v>
      </c>
      <c r="BI175" s="224">
        <f>IF(N175="nulová",J175,0)</f>
        <v>0</v>
      </c>
      <c r="BJ175" s="15" t="s">
        <v>84</v>
      </c>
      <c r="BK175" s="224">
        <f>ROUND(I175*H175,2)</f>
        <v>0</v>
      </c>
      <c r="BL175" s="15" t="s">
        <v>197</v>
      </c>
      <c r="BM175" s="223" t="s">
        <v>292</v>
      </c>
    </row>
    <row r="176" s="13" customFormat="1">
      <c r="A176" s="13"/>
      <c r="B176" s="225"/>
      <c r="C176" s="226"/>
      <c r="D176" s="227" t="s">
        <v>199</v>
      </c>
      <c r="E176" s="228" t="s">
        <v>1</v>
      </c>
      <c r="F176" s="229" t="s">
        <v>128</v>
      </c>
      <c r="G176" s="226"/>
      <c r="H176" s="230">
        <v>39.603999999999999</v>
      </c>
      <c r="I176" s="231"/>
      <c r="J176" s="226"/>
      <c r="K176" s="226"/>
      <c r="L176" s="232"/>
      <c r="M176" s="233"/>
      <c r="N176" s="234"/>
      <c r="O176" s="234"/>
      <c r="P176" s="234"/>
      <c r="Q176" s="234"/>
      <c r="R176" s="234"/>
      <c r="S176" s="234"/>
      <c r="T176" s="23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6" t="s">
        <v>199</v>
      </c>
      <c r="AU176" s="236" t="s">
        <v>91</v>
      </c>
      <c r="AV176" s="13" t="s">
        <v>91</v>
      </c>
      <c r="AW176" s="13" t="s">
        <v>36</v>
      </c>
      <c r="AX176" s="13" t="s">
        <v>84</v>
      </c>
      <c r="AY176" s="236" t="s">
        <v>192</v>
      </c>
    </row>
    <row r="177" s="2" customFormat="1" ht="24.15" customHeight="1">
      <c r="A177" s="36"/>
      <c r="B177" s="37"/>
      <c r="C177" s="211" t="s">
        <v>293</v>
      </c>
      <c r="D177" s="211" t="s">
        <v>194</v>
      </c>
      <c r="E177" s="212" t="s">
        <v>294</v>
      </c>
      <c r="F177" s="213" t="s">
        <v>295</v>
      </c>
      <c r="G177" s="214" t="s">
        <v>123</v>
      </c>
      <c r="H177" s="215">
        <v>16</v>
      </c>
      <c r="I177" s="216"/>
      <c r="J177" s="217">
        <f>ROUND(I177*H177,2)</f>
        <v>0</v>
      </c>
      <c r="K177" s="218"/>
      <c r="L177" s="42"/>
      <c r="M177" s="219" t="s">
        <v>1</v>
      </c>
      <c r="N177" s="220" t="s">
        <v>44</v>
      </c>
      <c r="O177" s="89"/>
      <c r="P177" s="221">
        <f>O177*H177</f>
        <v>0</v>
      </c>
      <c r="Q177" s="221">
        <v>0.22394</v>
      </c>
      <c r="R177" s="221">
        <f>Q177*H177</f>
        <v>3.58304</v>
      </c>
      <c r="S177" s="221">
        <v>0</v>
      </c>
      <c r="T177" s="222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23" t="s">
        <v>197</v>
      </c>
      <c r="AT177" s="223" t="s">
        <v>194</v>
      </c>
      <c r="AU177" s="223" t="s">
        <v>91</v>
      </c>
      <c r="AY177" s="15" t="s">
        <v>192</v>
      </c>
      <c r="BE177" s="224">
        <f>IF(N177="základní",J177,0)</f>
        <v>0</v>
      </c>
      <c r="BF177" s="224">
        <f>IF(N177="snížená",J177,0)</f>
        <v>0</v>
      </c>
      <c r="BG177" s="224">
        <f>IF(N177="zákl. přenesená",J177,0)</f>
        <v>0</v>
      </c>
      <c r="BH177" s="224">
        <f>IF(N177="sníž. přenesená",J177,0)</f>
        <v>0</v>
      </c>
      <c r="BI177" s="224">
        <f>IF(N177="nulová",J177,0)</f>
        <v>0</v>
      </c>
      <c r="BJ177" s="15" t="s">
        <v>84</v>
      </c>
      <c r="BK177" s="224">
        <f>ROUND(I177*H177,2)</f>
        <v>0</v>
      </c>
      <c r="BL177" s="15" t="s">
        <v>197</v>
      </c>
      <c r="BM177" s="223" t="s">
        <v>296</v>
      </c>
    </row>
    <row r="178" s="13" customFormat="1">
      <c r="A178" s="13"/>
      <c r="B178" s="225"/>
      <c r="C178" s="226"/>
      <c r="D178" s="227" t="s">
        <v>199</v>
      </c>
      <c r="E178" s="228" t="s">
        <v>1</v>
      </c>
      <c r="F178" s="229" t="s">
        <v>297</v>
      </c>
      <c r="G178" s="226"/>
      <c r="H178" s="230">
        <v>16</v>
      </c>
      <c r="I178" s="231"/>
      <c r="J178" s="226"/>
      <c r="K178" s="226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199</v>
      </c>
      <c r="AU178" s="236" t="s">
        <v>91</v>
      </c>
      <c r="AV178" s="13" t="s">
        <v>91</v>
      </c>
      <c r="AW178" s="13" t="s">
        <v>36</v>
      </c>
      <c r="AX178" s="13" t="s">
        <v>84</v>
      </c>
      <c r="AY178" s="236" t="s">
        <v>192</v>
      </c>
    </row>
    <row r="179" s="2" customFormat="1" ht="21.75" customHeight="1">
      <c r="A179" s="36"/>
      <c r="B179" s="37"/>
      <c r="C179" s="241" t="s">
        <v>107</v>
      </c>
      <c r="D179" s="241" t="s">
        <v>298</v>
      </c>
      <c r="E179" s="242" t="s">
        <v>299</v>
      </c>
      <c r="F179" s="243" t="s">
        <v>300</v>
      </c>
      <c r="G179" s="244" t="s">
        <v>123</v>
      </c>
      <c r="H179" s="245">
        <v>6</v>
      </c>
      <c r="I179" s="246"/>
      <c r="J179" s="247">
        <f>ROUND(I179*H179,2)</f>
        <v>0</v>
      </c>
      <c r="K179" s="248"/>
      <c r="L179" s="249"/>
      <c r="M179" s="250" t="s">
        <v>1</v>
      </c>
      <c r="N179" s="251" t="s">
        <v>44</v>
      </c>
      <c r="O179" s="89"/>
      <c r="P179" s="221">
        <f>O179*H179</f>
        <v>0</v>
      </c>
      <c r="Q179" s="221">
        <v>0.068000000000000005</v>
      </c>
      <c r="R179" s="221">
        <f>Q179*H179</f>
        <v>0.40800000000000003</v>
      </c>
      <c r="S179" s="221">
        <v>0</v>
      </c>
      <c r="T179" s="222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3" t="s">
        <v>222</v>
      </c>
      <c r="AT179" s="223" t="s">
        <v>298</v>
      </c>
      <c r="AU179" s="223" t="s">
        <v>91</v>
      </c>
      <c r="AY179" s="15" t="s">
        <v>192</v>
      </c>
      <c r="BE179" s="224">
        <f>IF(N179="základní",J179,0)</f>
        <v>0</v>
      </c>
      <c r="BF179" s="224">
        <f>IF(N179="snížená",J179,0)</f>
        <v>0</v>
      </c>
      <c r="BG179" s="224">
        <f>IF(N179="zákl. přenesená",J179,0)</f>
        <v>0</v>
      </c>
      <c r="BH179" s="224">
        <f>IF(N179="sníž. přenesená",J179,0)</f>
        <v>0</v>
      </c>
      <c r="BI179" s="224">
        <f>IF(N179="nulová",J179,0)</f>
        <v>0</v>
      </c>
      <c r="BJ179" s="15" t="s">
        <v>84</v>
      </c>
      <c r="BK179" s="224">
        <f>ROUND(I179*H179,2)</f>
        <v>0</v>
      </c>
      <c r="BL179" s="15" t="s">
        <v>197</v>
      </c>
      <c r="BM179" s="223" t="s">
        <v>301</v>
      </c>
    </row>
    <row r="180" s="2" customFormat="1">
      <c r="A180" s="36"/>
      <c r="B180" s="37"/>
      <c r="C180" s="38"/>
      <c r="D180" s="227" t="s">
        <v>278</v>
      </c>
      <c r="E180" s="38"/>
      <c r="F180" s="237" t="s">
        <v>302</v>
      </c>
      <c r="G180" s="38"/>
      <c r="H180" s="38"/>
      <c r="I180" s="238"/>
      <c r="J180" s="38"/>
      <c r="K180" s="38"/>
      <c r="L180" s="42"/>
      <c r="M180" s="239"/>
      <c r="N180" s="240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278</v>
      </c>
      <c r="AU180" s="15" t="s">
        <v>91</v>
      </c>
    </row>
    <row r="181" s="2" customFormat="1" ht="16.5" customHeight="1">
      <c r="A181" s="36"/>
      <c r="B181" s="37"/>
      <c r="C181" s="241" t="s">
        <v>303</v>
      </c>
      <c r="D181" s="241" t="s">
        <v>298</v>
      </c>
      <c r="E181" s="242" t="s">
        <v>304</v>
      </c>
      <c r="F181" s="243" t="s">
        <v>305</v>
      </c>
      <c r="G181" s="244" t="s">
        <v>123</v>
      </c>
      <c r="H181" s="245">
        <v>7</v>
      </c>
      <c r="I181" s="246"/>
      <c r="J181" s="247">
        <f>ROUND(I181*H181,2)</f>
        <v>0</v>
      </c>
      <c r="K181" s="248"/>
      <c r="L181" s="249"/>
      <c r="M181" s="250" t="s">
        <v>1</v>
      </c>
      <c r="N181" s="251" t="s">
        <v>44</v>
      </c>
      <c r="O181" s="89"/>
      <c r="P181" s="221">
        <f>O181*H181</f>
        <v>0</v>
      </c>
      <c r="Q181" s="221">
        <v>0.050999999999999997</v>
      </c>
      <c r="R181" s="221">
        <f>Q181*H181</f>
        <v>0.35699999999999998</v>
      </c>
      <c r="S181" s="221">
        <v>0</v>
      </c>
      <c r="T181" s="222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23" t="s">
        <v>222</v>
      </c>
      <c r="AT181" s="223" t="s">
        <v>298</v>
      </c>
      <c r="AU181" s="223" t="s">
        <v>91</v>
      </c>
      <c r="AY181" s="15" t="s">
        <v>192</v>
      </c>
      <c r="BE181" s="224">
        <f>IF(N181="základní",J181,0)</f>
        <v>0</v>
      </c>
      <c r="BF181" s="224">
        <f>IF(N181="snížená",J181,0)</f>
        <v>0</v>
      </c>
      <c r="BG181" s="224">
        <f>IF(N181="zákl. přenesená",J181,0)</f>
        <v>0</v>
      </c>
      <c r="BH181" s="224">
        <f>IF(N181="sníž. přenesená",J181,0)</f>
        <v>0</v>
      </c>
      <c r="BI181" s="224">
        <f>IF(N181="nulová",J181,0)</f>
        <v>0</v>
      </c>
      <c r="BJ181" s="15" t="s">
        <v>84</v>
      </c>
      <c r="BK181" s="224">
        <f>ROUND(I181*H181,2)</f>
        <v>0</v>
      </c>
      <c r="BL181" s="15" t="s">
        <v>197</v>
      </c>
      <c r="BM181" s="223" t="s">
        <v>306</v>
      </c>
    </row>
    <row r="182" s="2" customFormat="1">
      <c r="A182" s="36"/>
      <c r="B182" s="37"/>
      <c r="C182" s="38"/>
      <c r="D182" s="227" t="s">
        <v>278</v>
      </c>
      <c r="E182" s="38"/>
      <c r="F182" s="237" t="s">
        <v>307</v>
      </c>
      <c r="G182" s="38"/>
      <c r="H182" s="38"/>
      <c r="I182" s="238"/>
      <c r="J182" s="38"/>
      <c r="K182" s="38"/>
      <c r="L182" s="42"/>
      <c r="M182" s="239"/>
      <c r="N182" s="240"/>
      <c r="O182" s="89"/>
      <c r="P182" s="89"/>
      <c r="Q182" s="89"/>
      <c r="R182" s="89"/>
      <c r="S182" s="89"/>
      <c r="T182" s="90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5" t="s">
        <v>278</v>
      </c>
      <c r="AU182" s="15" t="s">
        <v>91</v>
      </c>
    </row>
    <row r="183" s="2" customFormat="1" ht="16.5" customHeight="1">
      <c r="A183" s="36"/>
      <c r="B183" s="37"/>
      <c r="C183" s="241" t="s">
        <v>308</v>
      </c>
      <c r="D183" s="241" t="s">
        <v>298</v>
      </c>
      <c r="E183" s="242" t="s">
        <v>309</v>
      </c>
      <c r="F183" s="243" t="s">
        <v>310</v>
      </c>
      <c r="G183" s="244" t="s">
        <v>123</v>
      </c>
      <c r="H183" s="245">
        <v>3</v>
      </c>
      <c r="I183" s="246"/>
      <c r="J183" s="247">
        <f>ROUND(I183*H183,2)</f>
        <v>0</v>
      </c>
      <c r="K183" s="248"/>
      <c r="L183" s="249"/>
      <c r="M183" s="250" t="s">
        <v>1</v>
      </c>
      <c r="N183" s="251" t="s">
        <v>44</v>
      </c>
      <c r="O183" s="89"/>
      <c r="P183" s="221">
        <f>O183*H183</f>
        <v>0</v>
      </c>
      <c r="Q183" s="221">
        <v>0.040000000000000001</v>
      </c>
      <c r="R183" s="221">
        <f>Q183*H183</f>
        <v>0.12</v>
      </c>
      <c r="S183" s="221">
        <v>0</v>
      </c>
      <c r="T183" s="222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23" t="s">
        <v>222</v>
      </c>
      <c r="AT183" s="223" t="s">
        <v>298</v>
      </c>
      <c r="AU183" s="223" t="s">
        <v>91</v>
      </c>
      <c r="AY183" s="15" t="s">
        <v>192</v>
      </c>
      <c r="BE183" s="224">
        <f>IF(N183="základní",J183,0)</f>
        <v>0</v>
      </c>
      <c r="BF183" s="224">
        <f>IF(N183="snížená",J183,0)</f>
        <v>0</v>
      </c>
      <c r="BG183" s="224">
        <f>IF(N183="zákl. přenesená",J183,0)</f>
        <v>0</v>
      </c>
      <c r="BH183" s="224">
        <f>IF(N183="sníž. přenesená",J183,0)</f>
        <v>0</v>
      </c>
      <c r="BI183" s="224">
        <f>IF(N183="nulová",J183,0)</f>
        <v>0</v>
      </c>
      <c r="BJ183" s="15" t="s">
        <v>84</v>
      </c>
      <c r="BK183" s="224">
        <f>ROUND(I183*H183,2)</f>
        <v>0</v>
      </c>
      <c r="BL183" s="15" t="s">
        <v>197</v>
      </c>
      <c r="BM183" s="223" t="s">
        <v>311</v>
      </c>
    </row>
    <row r="184" s="2" customFormat="1">
      <c r="A184" s="36"/>
      <c r="B184" s="37"/>
      <c r="C184" s="38"/>
      <c r="D184" s="227" t="s">
        <v>278</v>
      </c>
      <c r="E184" s="38"/>
      <c r="F184" s="237" t="s">
        <v>312</v>
      </c>
      <c r="G184" s="38"/>
      <c r="H184" s="38"/>
      <c r="I184" s="238"/>
      <c r="J184" s="38"/>
      <c r="K184" s="38"/>
      <c r="L184" s="42"/>
      <c r="M184" s="239"/>
      <c r="N184" s="240"/>
      <c r="O184" s="89"/>
      <c r="P184" s="89"/>
      <c r="Q184" s="89"/>
      <c r="R184" s="89"/>
      <c r="S184" s="89"/>
      <c r="T184" s="90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5" t="s">
        <v>278</v>
      </c>
      <c r="AU184" s="15" t="s">
        <v>91</v>
      </c>
    </row>
    <row r="185" s="2" customFormat="1" ht="33" customHeight="1">
      <c r="A185" s="36"/>
      <c r="B185" s="37"/>
      <c r="C185" s="211" t="s">
        <v>313</v>
      </c>
      <c r="D185" s="211" t="s">
        <v>194</v>
      </c>
      <c r="E185" s="212" t="s">
        <v>314</v>
      </c>
      <c r="F185" s="213" t="s">
        <v>315</v>
      </c>
      <c r="G185" s="214" t="s">
        <v>123</v>
      </c>
      <c r="H185" s="215">
        <v>2</v>
      </c>
      <c r="I185" s="216"/>
      <c r="J185" s="217">
        <f>ROUND(I185*H185,2)</f>
        <v>0</v>
      </c>
      <c r="K185" s="218"/>
      <c r="L185" s="42"/>
      <c r="M185" s="219" t="s">
        <v>1</v>
      </c>
      <c r="N185" s="220" t="s">
        <v>44</v>
      </c>
      <c r="O185" s="89"/>
      <c r="P185" s="221">
        <f>O185*H185</f>
        <v>0</v>
      </c>
      <c r="Q185" s="221">
        <v>0.22394</v>
      </c>
      <c r="R185" s="221">
        <f>Q185*H185</f>
        <v>0.44788</v>
      </c>
      <c r="S185" s="221">
        <v>0</v>
      </c>
      <c r="T185" s="222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3" t="s">
        <v>197</v>
      </c>
      <c r="AT185" s="223" t="s">
        <v>194</v>
      </c>
      <c r="AU185" s="223" t="s">
        <v>91</v>
      </c>
      <c r="AY185" s="15" t="s">
        <v>192</v>
      </c>
      <c r="BE185" s="224">
        <f>IF(N185="základní",J185,0)</f>
        <v>0</v>
      </c>
      <c r="BF185" s="224">
        <f>IF(N185="snížená",J185,0)</f>
        <v>0</v>
      </c>
      <c r="BG185" s="224">
        <f>IF(N185="zákl. přenesená",J185,0)</f>
        <v>0</v>
      </c>
      <c r="BH185" s="224">
        <f>IF(N185="sníž. přenesená",J185,0)</f>
        <v>0</v>
      </c>
      <c r="BI185" s="224">
        <f>IF(N185="nulová",J185,0)</f>
        <v>0</v>
      </c>
      <c r="BJ185" s="15" t="s">
        <v>84</v>
      </c>
      <c r="BK185" s="224">
        <f>ROUND(I185*H185,2)</f>
        <v>0</v>
      </c>
      <c r="BL185" s="15" t="s">
        <v>197</v>
      </c>
      <c r="BM185" s="223" t="s">
        <v>316</v>
      </c>
    </row>
    <row r="186" s="2" customFormat="1" ht="21.75" customHeight="1">
      <c r="A186" s="36"/>
      <c r="B186" s="37"/>
      <c r="C186" s="241" t="s">
        <v>317</v>
      </c>
      <c r="D186" s="241" t="s">
        <v>298</v>
      </c>
      <c r="E186" s="242" t="s">
        <v>318</v>
      </c>
      <c r="F186" s="243" t="s">
        <v>319</v>
      </c>
      <c r="G186" s="244" t="s">
        <v>123</v>
      </c>
      <c r="H186" s="245">
        <v>2</v>
      </c>
      <c r="I186" s="246"/>
      <c r="J186" s="247">
        <f>ROUND(I186*H186,2)</f>
        <v>0</v>
      </c>
      <c r="K186" s="248"/>
      <c r="L186" s="249"/>
      <c r="M186" s="250" t="s">
        <v>1</v>
      </c>
      <c r="N186" s="251" t="s">
        <v>44</v>
      </c>
      <c r="O186" s="89"/>
      <c r="P186" s="221">
        <f>O186*H186</f>
        <v>0</v>
      </c>
      <c r="Q186" s="221">
        <v>0.081000000000000003</v>
      </c>
      <c r="R186" s="221">
        <f>Q186*H186</f>
        <v>0.16200000000000001</v>
      </c>
      <c r="S186" s="221">
        <v>0</v>
      </c>
      <c r="T186" s="222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23" t="s">
        <v>222</v>
      </c>
      <c r="AT186" s="223" t="s">
        <v>298</v>
      </c>
      <c r="AU186" s="223" t="s">
        <v>91</v>
      </c>
      <c r="AY186" s="15" t="s">
        <v>192</v>
      </c>
      <c r="BE186" s="224">
        <f>IF(N186="základní",J186,0)</f>
        <v>0</v>
      </c>
      <c r="BF186" s="224">
        <f>IF(N186="snížená",J186,0)</f>
        <v>0</v>
      </c>
      <c r="BG186" s="224">
        <f>IF(N186="zákl. přenesená",J186,0)</f>
        <v>0</v>
      </c>
      <c r="BH186" s="224">
        <f>IF(N186="sníž. přenesená",J186,0)</f>
        <v>0</v>
      </c>
      <c r="BI186" s="224">
        <f>IF(N186="nulová",J186,0)</f>
        <v>0</v>
      </c>
      <c r="BJ186" s="15" t="s">
        <v>84</v>
      </c>
      <c r="BK186" s="224">
        <f>ROUND(I186*H186,2)</f>
        <v>0</v>
      </c>
      <c r="BL186" s="15" t="s">
        <v>197</v>
      </c>
      <c r="BM186" s="223" t="s">
        <v>320</v>
      </c>
    </row>
    <row r="187" s="2" customFormat="1">
      <c r="A187" s="36"/>
      <c r="B187" s="37"/>
      <c r="C187" s="38"/>
      <c r="D187" s="227" t="s">
        <v>278</v>
      </c>
      <c r="E187" s="38"/>
      <c r="F187" s="237" t="s">
        <v>321</v>
      </c>
      <c r="G187" s="38"/>
      <c r="H187" s="38"/>
      <c r="I187" s="238"/>
      <c r="J187" s="38"/>
      <c r="K187" s="38"/>
      <c r="L187" s="42"/>
      <c r="M187" s="239"/>
      <c r="N187" s="240"/>
      <c r="O187" s="89"/>
      <c r="P187" s="89"/>
      <c r="Q187" s="89"/>
      <c r="R187" s="89"/>
      <c r="S187" s="89"/>
      <c r="T187" s="90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5" t="s">
        <v>278</v>
      </c>
      <c r="AU187" s="15" t="s">
        <v>91</v>
      </c>
    </row>
    <row r="188" s="2" customFormat="1" ht="37.8" customHeight="1">
      <c r="A188" s="36"/>
      <c r="B188" s="37"/>
      <c r="C188" s="211" t="s">
        <v>322</v>
      </c>
      <c r="D188" s="211" t="s">
        <v>194</v>
      </c>
      <c r="E188" s="212" t="s">
        <v>323</v>
      </c>
      <c r="F188" s="213" t="s">
        <v>324</v>
      </c>
      <c r="G188" s="214" t="s">
        <v>119</v>
      </c>
      <c r="H188" s="215">
        <v>0.93799999999999994</v>
      </c>
      <c r="I188" s="216"/>
      <c r="J188" s="217">
        <f>ROUND(I188*H188,2)</f>
        <v>0</v>
      </c>
      <c r="K188" s="218"/>
      <c r="L188" s="42"/>
      <c r="M188" s="219" t="s">
        <v>1</v>
      </c>
      <c r="N188" s="220" t="s">
        <v>44</v>
      </c>
      <c r="O188" s="89"/>
      <c r="P188" s="221">
        <f>O188*H188</f>
        <v>0</v>
      </c>
      <c r="Q188" s="221">
        <v>0</v>
      </c>
      <c r="R188" s="221">
        <f>Q188*H188</f>
        <v>0</v>
      </c>
      <c r="S188" s="221">
        <v>0</v>
      </c>
      <c r="T188" s="222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23" t="s">
        <v>197</v>
      </c>
      <c r="AT188" s="223" t="s">
        <v>194</v>
      </c>
      <c r="AU188" s="223" t="s">
        <v>91</v>
      </c>
      <c r="AY188" s="15" t="s">
        <v>192</v>
      </c>
      <c r="BE188" s="224">
        <f>IF(N188="základní",J188,0)</f>
        <v>0</v>
      </c>
      <c r="BF188" s="224">
        <f>IF(N188="snížená",J188,0)</f>
        <v>0</v>
      </c>
      <c r="BG188" s="224">
        <f>IF(N188="zákl. přenesená",J188,0)</f>
        <v>0</v>
      </c>
      <c r="BH188" s="224">
        <f>IF(N188="sníž. přenesená",J188,0)</f>
        <v>0</v>
      </c>
      <c r="BI188" s="224">
        <f>IF(N188="nulová",J188,0)</f>
        <v>0</v>
      </c>
      <c r="BJ188" s="15" t="s">
        <v>84</v>
      </c>
      <c r="BK188" s="224">
        <f>ROUND(I188*H188,2)</f>
        <v>0</v>
      </c>
      <c r="BL188" s="15" t="s">
        <v>197</v>
      </c>
      <c r="BM188" s="223" t="s">
        <v>325</v>
      </c>
    </row>
    <row r="189" s="13" customFormat="1">
      <c r="A189" s="13"/>
      <c r="B189" s="225"/>
      <c r="C189" s="226"/>
      <c r="D189" s="227" t="s">
        <v>199</v>
      </c>
      <c r="E189" s="228" t="s">
        <v>1</v>
      </c>
      <c r="F189" s="229" t="s">
        <v>326</v>
      </c>
      <c r="G189" s="226"/>
      <c r="H189" s="230">
        <v>0.93799999999999994</v>
      </c>
      <c r="I189" s="231"/>
      <c r="J189" s="226"/>
      <c r="K189" s="226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199</v>
      </c>
      <c r="AU189" s="236" t="s">
        <v>91</v>
      </c>
      <c r="AV189" s="13" t="s">
        <v>91</v>
      </c>
      <c r="AW189" s="13" t="s">
        <v>36</v>
      </c>
      <c r="AX189" s="13" t="s">
        <v>84</v>
      </c>
      <c r="AY189" s="236" t="s">
        <v>192</v>
      </c>
    </row>
    <row r="190" s="12" customFormat="1" ht="22.8" customHeight="1">
      <c r="A190" s="12"/>
      <c r="B190" s="195"/>
      <c r="C190" s="196"/>
      <c r="D190" s="197" t="s">
        <v>78</v>
      </c>
      <c r="E190" s="209" t="s">
        <v>210</v>
      </c>
      <c r="F190" s="209" t="s">
        <v>327</v>
      </c>
      <c r="G190" s="196"/>
      <c r="H190" s="196"/>
      <c r="I190" s="199"/>
      <c r="J190" s="210">
        <f>BK190</f>
        <v>0</v>
      </c>
      <c r="K190" s="196"/>
      <c r="L190" s="201"/>
      <c r="M190" s="202"/>
      <c r="N190" s="203"/>
      <c r="O190" s="203"/>
      <c r="P190" s="204">
        <f>SUM(P191:P207)</f>
        <v>0</v>
      </c>
      <c r="Q190" s="203"/>
      <c r="R190" s="204">
        <f>SUM(R191:R207)</f>
        <v>133.4444</v>
      </c>
      <c r="S190" s="203"/>
      <c r="T190" s="205">
        <f>SUM(T191:T207)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6" t="s">
        <v>84</v>
      </c>
      <c r="AT190" s="207" t="s">
        <v>78</v>
      </c>
      <c r="AU190" s="207" t="s">
        <v>84</v>
      </c>
      <c r="AY190" s="206" t="s">
        <v>192</v>
      </c>
      <c r="BK190" s="208">
        <f>SUM(BK191:BK207)</f>
        <v>0</v>
      </c>
    </row>
    <row r="191" s="2" customFormat="1" ht="37.8" customHeight="1">
      <c r="A191" s="36"/>
      <c r="B191" s="37"/>
      <c r="C191" s="211" t="s">
        <v>142</v>
      </c>
      <c r="D191" s="211" t="s">
        <v>194</v>
      </c>
      <c r="E191" s="212" t="s">
        <v>328</v>
      </c>
      <c r="F191" s="213" t="s">
        <v>329</v>
      </c>
      <c r="G191" s="214" t="s">
        <v>88</v>
      </c>
      <c r="H191" s="215">
        <v>127.5</v>
      </c>
      <c r="I191" s="216"/>
      <c r="J191" s="217">
        <f>ROUND(I191*H191,2)</f>
        <v>0</v>
      </c>
      <c r="K191" s="218"/>
      <c r="L191" s="42"/>
      <c r="M191" s="219" t="s">
        <v>1</v>
      </c>
      <c r="N191" s="220" t="s">
        <v>44</v>
      </c>
      <c r="O191" s="89"/>
      <c r="P191" s="221">
        <f>O191*H191</f>
        <v>0</v>
      </c>
      <c r="Q191" s="221">
        <v>0.57499999999999996</v>
      </c>
      <c r="R191" s="221">
        <f>Q191*H191</f>
        <v>73.3125</v>
      </c>
      <c r="S191" s="221">
        <v>0</v>
      </c>
      <c r="T191" s="222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23" t="s">
        <v>197</v>
      </c>
      <c r="AT191" s="223" t="s">
        <v>194</v>
      </c>
      <c r="AU191" s="223" t="s">
        <v>91</v>
      </c>
      <c r="AY191" s="15" t="s">
        <v>192</v>
      </c>
      <c r="BE191" s="224">
        <f>IF(N191="základní",J191,0)</f>
        <v>0</v>
      </c>
      <c r="BF191" s="224">
        <f>IF(N191="snížená",J191,0)</f>
        <v>0</v>
      </c>
      <c r="BG191" s="224">
        <f>IF(N191="zákl. přenesená",J191,0)</f>
        <v>0</v>
      </c>
      <c r="BH191" s="224">
        <f>IF(N191="sníž. přenesená",J191,0)</f>
        <v>0</v>
      </c>
      <c r="BI191" s="224">
        <f>IF(N191="nulová",J191,0)</f>
        <v>0</v>
      </c>
      <c r="BJ191" s="15" t="s">
        <v>84</v>
      </c>
      <c r="BK191" s="224">
        <f>ROUND(I191*H191,2)</f>
        <v>0</v>
      </c>
      <c r="BL191" s="15" t="s">
        <v>197</v>
      </c>
      <c r="BM191" s="223" t="s">
        <v>330</v>
      </c>
    </row>
    <row r="192" s="13" customFormat="1">
      <c r="A192" s="13"/>
      <c r="B192" s="225"/>
      <c r="C192" s="226"/>
      <c r="D192" s="227" t="s">
        <v>199</v>
      </c>
      <c r="E192" s="228" t="s">
        <v>1</v>
      </c>
      <c r="F192" s="229" t="s">
        <v>86</v>
      </c>
      <c r="G192" s="226"/>
      <c r="H192" s="230">
        <v>127.5</v>
      </c>
      <c r="I192" s="231"/>
      <c r="J192" s="226"/>
      <c r="K192" s="226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199</v>
      </c>
      <c r="AU192" s="236" t="s">
        <v>91</v>
      </c>
      <c r="AV192" s="13" t="s">
        <v>91</v>
      </c>
      <c r="AW192" s="13" t="s">
        <v>36</v>
      </c>
      <c r="AX192" s="13" t="s">
        <v>84</v>
      </c>
      <c r="AY192" s="236" t="s">
        <v>192</v>
      </c>
    </row>
    <row r="193" s="2" customFormat="1" ht="44.25" customHeight="1">
      <c r="A193" s="36"/>
      <c r="B193" s="37"/>
      <c r="C193" s="211" t="s">
        <v>331</v>
      </c>
      <c r="D193" s="211" t="s">
        <v>194</v>
      </c>
      <c r="E193" s="212" t="s">
        <v>332</v>
      </c>
      <c r="F193" s="213" t="s">
        <v>333</v>
      </c>
      <c r="G193" s="214" t="s">
        <v>88</v>
      </c>
      <c r="H193" s="215">
        <v>127.5</v>
      </c>
      <c r="I193" s="216"/>
      <c r="J193" s="217">
        <f>ROUND(I193*H193,2)</f>
        <v>0</v>
      </c>
      <c r="K193" s="218"/>
      <c r="L193" s="42"/>
      <c r="M193" s="219" t="s">
        <v>1</v>
      </c>
      <c r="N193" s="220" t="s">
        <v>44</v>
      </c>
      <c r="O193" s="89"/>
      <c r="P193" s="221">
        <f>O193*H193</f>
        <v>0</v>
      </c>
      <c r="Q193" s="221">
        <v>0.26375999999999999</v>
      </c>
      <c r="R193" s="221">
        <f>Q193*H193</f>
        <v>33.629399999999997</v>
      </c>
      <c r="S193" s="221">
        <v>0</v>
      </c>
      <c r="T193" s="222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3" t="s">
        <v>197</v>
      </c>
      <c r="AT193" s="223" t="s">
        <v>194</v>
      </c>
      <c r="AU193" s="223" t="s">
        <v>91</v>
      </c>
      <c r="AY193" s="15" t="s">
        <v>192</v>
      </c>
      <c r="BE193" s="224">
        <f>IF(N193="základní",J193,0)</f>
        <v>0</v>
      </c>
      <c r="BF193" s="224">
        <f>IF(N193="snížená",J193,0)</f>
        <v>0</v>
      </c>
      <c r="BG193" s="224">
        <f>IF(N193="zákl. přenesená",J193,0)</f>
        <v>0</v>
      </c>
      <c r="BH193" s="224">
        <f>IF(N193="sníž. přenesená",J193,0)</f>
        <v>0</v>
      </c>
      <c r="BI193" s="224">
        <f>IF(N193="nulová",J193,0)</f>
        <v>0</v>
      </c>
      <c r="BJ193" s="15" t="s">
        <v>84</v>
      </c>
      <c r="BK193" s="224">
        <f>ROUND(I193*H193,2)</f>
        <v>0</v>
      </c>
      <c r="BL193" s="15" t="s">
        <v>197</v>
      </c>
      <c r="BM193" s="223" t="s">
        <v>334</v>
      </c>
    </row>
    <row r="194" s="13" customFormat="1">
      <c r="A194" s="13"/>
      <c r="B194" s="225"/>
      <c r="C194" s="226"/>
      <c r="D194" s="227" t="s">
        <v>199</v>
      </c>
      <c r="E194" s="228" t="s">
        <v>1</v>
      </c>
      <c r="F194" s="229" t="s">
        <v>86</v>
      </c>
      <c r="G194" s="226"/>
      <c r="H194" s="230">
        <v>127.5</v>
      </c>
      <c r="I194" s="231"/>
      <c r="J194" s="226"/>
      <c r="K194" s="226"/>
      <c r="L194" s="232"/>
      <c r="M194" s="233"/>
      <c r="N194" s="234"/>
      <c r="O194" s="234"/>
      <c r="P194" s="234"/>
      <c r="Q194" s="234"/>
      <c r="R194" s="234"/>
      <c r="S194" s="234"/>
      <c r="T194" s="23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6" t="s">
        <v>199</v>
      </c>
      <c r="AU194" s="236" t="s">
        <v>91</v>
      </c>
      <c r="AV194" s="13" t="s">
        <v>91</v>
      </c>
      <c r="AW194" s="13" t="s">
        <v>36</v>
      </c>
      <c r="AX194" s="13" t="s">
        <v>84</v>
      </c>
      <c r="AY194" s="236" t="s">
        <v>192</v>
      </c>
    </row>
    <row r="195" s="2" customFormat="1" ht="44.25" customHeight="1">
      <c r="A195" s="36"/>
      <c r="B195" s="37"/>
      <c r="C195" s="211" t="s">
        <v>136</v>
      </c>
      <c r="D195" s="211" t="s">
        <v>194</v>
      </c>
      <c r="E195" s="212" t="s">
        <v>335</v>
      </c>
      <c r="F195" s="213" t="s">
        <v>336</v>
      </c>
      <c r="G195" s="214" t="s">
        <v>88</v>
      </c>
      <c r="H195" s="215">
        <v>127.5</v>
      </c>
      <c r="I195" s="216"/>
      <c r="J195" s="217">
        <f>ROUND(I195*H195,2)</f>
        <v>0</v>
      </c>
      <c r="K195" s="218"/>
      <c r="L195" s="42"/>
      <c r="M195" s="219" t="s">
        <v>1</v>
      </c>
      <c r="N195" s="220" t="s">
        <v>44</v>
      </c>
      <c r="O195" s="89"/>
      <c r="P195" s="221">
        <f>O195*H195</f>
        <v>0</v>
      </c>
      <c r="Q195" s="221">
        <v>0.12966</v>
      </c>
      <c r="R195" s="221">
        <f>Q195*H195</f>
        <v>16.531649999999999</v>
      </c>
      <c r="S195" s="221">
        <v>0</v>
      </c>
      <c r="T195" s="222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23" t="s">
        <v>197</v>
      </c>
      <c r="AT195" s="223" t="s">
        <v>194</v>
      </c>
      <c r="AU195" s="223" t="s">
        <v>91</v>
      </c>
      <c r="AY195" s="15" t="s">
        <v>192</v>
      </c>
      <c r="BE195" s="224">
        <f>IF(N195="základní",J195,0)</f>
        <v>0</v>
      </c>
      <c r="BF195" s="224">
        <f>IF(N195="snížená",J195,0)</f>
        <v>0</v>
      </c>
      <c r="BG195" s="224">
        <f>IF(N195="zákl. přenesená",J195,0)</f>
        <v>0</v>
      </c>
      <c r="BH195" s="224">
        <f>IF(N195="sníž. přenesená",J195,0)</f>
        <v>0</v>
      </c>
      <c r="BI195" s="224">
        <f>IF(N195="nulová",J195,0)</f>
        <v>0</v>
      </c>
      <c r="BJ195" s="15" t="s">
        <v>84</v>
      </c>
      <c r="BK195" s="224">
        <f>ROUND(I195*H195,2)</f>
        <v>0</v>
      </c>
      <c r="BL195" s="15" t="s">
        <v>197</v>
      </c>
      <c r="BM195" s="223" t="s">
        <v>337</v>
      </c>
    </row>
    <row r="196" s="13" customFormat="1">
      <c r="A196" s="13"/>
      <c r="B196" s="225"/>
      <c r="C196" s="226"/>
      <c r="D196" s="227" t="s">
        <v>199</v>
      </c>
      <c r="E196" s="228" t="s">
        <v>1</v>
      </c>
      <c r="F196" s="229" t="s">
        <v>86</v>
      </c>
      <c r="G196" s="226"/>
      <c r="H196" s="230">
        <v>127.5</v>
      </c>
      <c r="I196" s="231"/>
      <c r="J196" s="226"/>
      <c r="K196" s="226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199</v>
      </c>
      <c r="AU196" s="236" t="s">
        <v>91</v>
      </c>
      <c r="AV196" s="13" t="s">
        <v>91</v>
      </c>
      <c r="AW196" s="13" t="s">
        <v>36</v>
      </c>
      <c r="AX196" s="13" t="s">
        <v>84</v>
      </c>
      <c r="AY196" s="236" t="s">
        <v>192</v>
      </c>
    </row>
    <row r="197" s="2" customFormat="1" ht="21.75" customHeight="1">
      <c r="A197" s="36"/>
      <c r="B197" s="37"/>
      <c r="C197" s="211" t="s">
        <v>338</v>
      </c>
      <c r="D197" s="211" t="s">
        <v>194</v>
      </c>
      <c r="E197" s="212" t="s">
        <v>339</v>
      </c>
      <c r="F197" s="213" t="s">
        <v>340</v>
      </c>
      <c r="G197" s="214" t="s">
        <v>88</v>
      </c>
      <c r="H197" s="215">
        <v>10</v>
      </c>
      <c r="I197" s="216"/>
      <c r="J197" s="217">
        <f>ROUND(I197*H197,2)</f>
        <v>0</v>
      </c>
      <c r="K197" s="218"/>
      <c r="L197" s="42"/>
      <c r="M197" s="219" t="s">
        <v>1</v>
      </c>
      <c r="N197" s="220" t="s">
        <v>44</v>
      </c>
      <c r="O197" s="89"/>
      <c r="P197" s="221">
        <f>O197*H197</f>
        <v>0</v>
      </c>
      <c r="Q197" s="221">
        <v>0</v>
      </c>
      <c r="R197" s="221">
        <f>Q197*H197</f>
        <v>0</v>
      </c>
      <c r="S197" s="221">
        <v>0</v>
      </c>
      <c r="T197" s="222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3" t="s">
        <v>197</v>
      </c>
      <c r="AT197" s="223" t="s">
        <v>194</v>
      </c>
      <c r="AU197" s="223" t="s">
        <v>91</v>
      </c>
      <c r="AY197" s="15" t="s">
        <v>192</v>
      </c>
      <c r="BE197" s="224">
        <f>IF(N197="základní",J197,0)</f>
        <v>0</v>
      </c>
      <c r="BF197" s="224">
        <f>IF(N197="snížená",J197,0)</f>
        <v>0</v>
      </c>
      <c r="BG197" s="224">
        <f>IF(N197="zákl. přenesená",J197,0)</f>
        <v>0</v>
      </c>
      <c r="BH197" s="224">
        <f>IF(N197="sníž. přenesená",J197,0)</f>
        <v>0</v>
      </c>
      <c r="BI197" s="224">
        <f>IF(N197="nulová",J197,0)</f>
        <v>0</v>
      </c>
      <c r="BJ197" s="15" t="s">
        <v>84</v>
      </c>
      <c r="BK197" s="224">
        <f>ROUND(I197*H197,2)</f>
        <v>0</v>
      </c>
      <c r="BL197" s="15" t="s">
        <v>197</v>
      </c>
      <c r="BM197" s="223" t="s">
        <v>341</v>
      </c>
    </row>
    <row r="198" s="13" customFormat="1">
      <c r="A198" s="13"/>
      <c r="B198" s="225"/>
      <c r="C198" s="226"/>
      <c r="D198" s="227" t="s">
        <v>199</v>
      </c>
      <c r="E198" s="228" t="s">
        <v>1</v>
      </c>
      <c r="F198" s="229" t="s">
        <v>97</v>
      </c>
      <c r="G198" s="226"/>
      <c r="H198" s="230">
        <v>10</v>
      </c>
      <c r="I198" s="231"/>
      <c r="J198" s="226"/>
      <c r="K198" s="226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199</v>
      </c>
      <c r="AU198" s="236" t="s">
        <v>91</v>
      </c>
      <c r="AV198" s="13" t="s">
        <v>91</v>
      </c>
      <c r="AW198" s="13" t="s">
        <v>36</v>
      </c>
      <c r="AX198" s="13" t="s">
        <v>84</v>
      </c>
      <c r="AY198" s="236" t="s">
        <v>192</v>
      </c>
    </row>
    <row r="199" s="2" customFormat="1" ht="78" customHeight="1">
      <c r="A199" s="36"/>
      <c r="B199" s="37"/>
      <c r="C199" s="211" t="s">
        <v>342</v>
      </c>
      <c r="D199" s="211" t="s">
        <v>194</v>
      </c>
      <c r="E199" s="212" t="s">
        <v>343</v>
      </c>
      <c r="F199" s="213" t="s">
        <v>344</v>
      </c>
      <c r="G199" s="214" t="s">
        <v>88</v>
      </c>
      <c r="H199" s="215">
        <v>70</v>
      </c>
      <c r="I199" s="216"/>
      <c r="J199" s="217">
        <f>ROUND(I199*H199,2)</f>
        <v>0</v>
      </c>
      <c r="K199" s="218"/>
      <c r="L199" s="42"/>
      <c r="M199" s="219" t="s">
        <v>1</v>
      </c>
      <c r="N199" s="220" t="s">
        <v>44</v>
      </c>
      <c r="O199" s="89"/>
      <c r="P199" s="221">
        <f>O199*H199</f>
        <v>0</v>
      </c>
      <c r="Q199" s="221">
        <v>0.089219999999999994</v>
      </c>
      <c r="R199" s="221">
        <f>Q199*H199</f>
        <v>6.2453999999999992</v>
      </c>
      <c r="S199" s="221">
        <v>0</v>
      </c>
      <c r="T199" s="222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23" t="s">
        <v>197</v>
      </c>
      <c r="AT199" s="223" t="s">
        <v>194</v>
      </c>
      <c r="AU199" s="223" t="s">
        <v>91</v>
      </c>
      <c r="AY199" s="15" t="s">
        <v>192</v>
      </c>
      <c r="BE199" s="224">
        <f>IF(N199="základní",J199,0)</f>
        <v>0</v>
      </c>
      <c r="BF199" s="224">
        <f>IF(N199="snížená",J199,0)</f>
        <v>0</v>
      </c>
      <c r="BG199" s="224">
        <f>IF(N199="zákl. přenesená",J199,0)</f>
        <v>0</v>
      </c>
      <c r="BH199" s="224">
        <f>IF(N199="sníž. přenesená",J199,0)</f>
        <v>0</v>
      </c>
      <c r="BI199" s="224">
        <f>IF(N199="nulová",J199,0)</f>
        <v>0</v>
      </c>
      <c r="BJ199" s="15" t="s">
        <v>84</v>
      </c>
      <c r="BK199" s="224">
        <f>ROUND(I199*H199,2)</f>
        <v>0</v>
      </c>
      <c r="BL199" s="15" t="s">
        <v>197</v>
      </c>
      <c r="BM199" s="223" t="s">
        <v>345</v>
      </c>
    </row>
    <row r="200" s="2" customFormat="1">
      <c r="A200" s="36"/>
      <c r="B200" s="37"/>
      <c r="C200" s="38"/>
      <c r="D200" s="227" t="s">
        <v>278</v>
      </c>
      <c r="E200" s="38"/>
      <c r="F200" s="237" t="s">
        <v>346</v>
      </c>
      <c r="G200" s="38"/>
      <c r="H200" s="38"/>
      <c r="I200" s="238"/>
      <c r="J200" s="38"/>
      <c r="K200" s="38"/>
      <c r="L200" s="42"/>
      <c r="M200" s="239"/>
      <c r="N200" s="240"/>
      <c r="O200" s="89"/>
      <c r="P200" s="89"/>
      <c r="Q200" s="89"/>
      <c r="R200" s="89"/>
      <c r="S200" s="89"/>
      <c r="T200" s="90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5" t="s">
        <v>278</v>
      </c>
      <c r="AU200" s="15" t="s">
        <v>91</v>
      </c>
    </row>
    <row r="201" s="13" customFormat="1">
      <c r="A201" s="13"/>
      <c r="B201" s="225"/>
      <c r="C201" s="226"/>
      <c r="D201" s="227" t="s">
        <v>199</v>
      </c>
      <c r="E201" s="228" t="s">
        <v>1</v>
      </c>
      <c r="F201" s="229" t="s">
        <v>100</v>
      </c>
      <c r="G201" s="226"/>
      <c r="H201" s="230">
        <v>70</v>
      </c>
      <c r="I201" s="231"/>
      <c r="J201" s="226"/>
      <c r="K201" s="226"/>
      <c r="L201" s="232"/>
      <c r="M201" s="233"/>
      <c r="N201" s="234"/>
      <c r="O201" s="234"/>
      <c r="P201" s="234"/>
      <c r="Q201" s="234"/>
      <c r="R201" s="234"/>
      <c r="S201" s="234"/>
      <c r="T201" s="23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6" t="s">
        <v>199</v>
      </c>
      <c r="AU201" s="236" t="s">
        <v>91</v>
      </c>
      <c r="AV201" s="13" t="s">
        <v>91</v>
      </c>
      <c r="AW201" s="13" t="s">
        <v>36</v>
      </c>
      <c r="AX201" s="13" t="s">
        <v>84</v>
      </c>
      <c r="AY201" s="236" t="s">
        <v>192</v>
      </c>
    </row>
    <row r="202" s="2" customFormat="1" ht="62.7" customHeight="1">
      <c r="A202" s="36"/>
      <c r="B202" s="37"/>
      <c r="C202" s="211" t="s">
        <v>347</v>
      </c>
      <c r="D202" s="211" t="s">
        <v>194</v>
      </c>
      <c r="E202" s="212" t="s">
        <v>348</v>
      </c>
      <c r="F202" s="213" t="s">
        <v>349</v>
      </c>
      <c r="G202" s="214" t="s">
        <v>88</v>
      </c>
      <c r="H202" s="215">
        <v>15</v>
      </c>
      <c r="I202" s="216"/>
      <c r="J202" s="217">
        <f>ROUND(I202*H202,2)</f>
        <v>0</v>
      </c>
      <c r="K202" s="218"/>
      <c r="L202" s="42"/>
      <c r="M202" s="219" t="s">
        <v>1</v>
      </c>
      <c r="N202" s="220" t="s">
        <v>44</v>
      </c>
      <c r="O202" s="89"/>
      <c r="P202" s="221">
        <f>O202*H202</f>
        <v>0</v>
      </c>
      <c r="Q202" s="221">
        <v>0.080030000000000004</v>
      </c>
      <c r="R202" s="221">
        <f>Q202*H202</f>
        <v>1.20045</v>
      </c>
      <c r="S202" s="221">
        <v>0</v>
      </c>
      <c r="T202" s="222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23" t="s">
        <v>197</v>
      </c>
      <c r="AT202" s="223" t="s">
        <v>194</v>
      </c>
      <c r="AU202" s="223" t="s">
        <v>91</v>
      </c>
      <c r="AY202" s="15" t="s">
        <v>192</v>
      </c>
      <c r="BE202" s="224">
        <f>IF(N202="základní",J202,0)</f>
        <v>0</v>
      </c>
      <c r="BF202" s="224">
        <f>IF(N202="snížená",J202,0)</f>
        <v>0</v>
      </c>
      <c r="BG202" s="224">
        <f>IF(N202="zákl. přenesená",J202,0)</f>
        <v>0</v>
      </c>
      <c r="BH202" s="224">
        <f>IF(N202="sníž. přenesená",J202,0)</f>
        <v>0</v>
      </c>
      <c r="BI202" s="224">
        <f>IF(N202="nulová",J202,0)</f>
        <v>0</v>
      </c>
      <c r="BJ202" s="15" t="s">
        <v>84</v>
      </c>
      <c r="BK202" s="224">
        <f>ROUND(I202*H202,2)</f>
        <v>0</v>
      </c>
      <c r="BL202" s="15" t="s">
        <v>197</v>
      </c>
      <c r="BM202" s="223" t="s">
        <v>350</v>
      </c>
    </row>
    <row r="203" s="2" customFormat="1">
      <c r="A203" s="36"/>
      <c r="B203" s="37"/>
      <c r="C203" s="38"/>
      <c r="D203" s="227" t="s">
        <v>278</v>
      </c>
      <c r="E203" s="38"/>
      <c r="F203" s="237" t="s">
        <v>351</v>
      </c>
      <c r="G203" s="38"/>
      <c r="H203" s="38"/>
      <c r="I203" s="238"/>
      <c r="J203" s="38"/>
      <c r="K203" s="38"/>
      <c r="L203" s="42"/>
      <c r="M203" s="239"/>
      <c r="N203" s="240"/>
      <c r="O203" s="89"/>
      <c r="P203" s="89"/>
      <c r="Q203" s="89"/>
      <c r="R203" s="89"/>
      <c r="S203" s="89"/>
      <c r="T203" s="90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5" t="s">
        <v>278</v>
      </c>
      <c r="AU203" s="15" t="s">
        <v>91</v>
      </c>
    </row>
    <row r="204" s="13" customFormat="1">
      <c r="A204" s="13"/>
      <c r="B204" s="225"/>
      <c r="C204" s="226"/>
      <c r="D204" s="227" t="s">
        <v>199</v>
      </c>
      <c r="E204" s="228" t="s">
        <v>1</v>
      </c>
      <c r="F204" s="229" t="s">
        <v>103</v>
      </c>
      <c r="G204" s="226"/>
      <c r="H204" s="230">
        <v>15</v>
      </c>
      <c r="I204" s="231"/>
      <c r="J204" s="226"/>
      <c r="K204" s="226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199</v>
      </c>
      <c r="AU204" s="236" t="s">
        <v>91</v>
      </c>
      <c r="AV204" s="13" t="s">
        <v>91</v>
      </c>
      <c r="AW204" s="13" t="s">
        <v>36</v>
      </c>
      <c r="AX204" s="13" t="s">
        <v>84</v>
      </c>
      <c r="AY204" s="236" t="s">
        <v>192</v>
      </c>
    </row>
    <row r="205" s="2" customFormat="1" ht="66.75" customHeight="1">
      <c r="A205" s="36"/>
      <c r="B205" s="37"/>
      <c r="C205" s="211" t="s">
        <v>352</v>
      </c>
      <c r="D205" s="211" t="s">
        <v>194</v>
      </c>
      <c r="E205" s="212" t="s">
        <v>353</v>
      </c>
      <c r="F205" s="213" t="s">
        <v>354</v>
      </c>
      <c r="G205" s="214" t="s">
        <v>88</v>
      </c>
      <c r="H205" s="215">
        <v>25</v>
      </c>
      <c r="I205" s="216"/>
      <c r="J205" s="217">
        <f>ROUND(I205*H205,2)</f>
        <v>0</v>
      </c>
      <c r="K205" s="218"/>
      <c r="L205" s="42"/>
      <c r="M205" s="219" t="s">
        <v>1</v>
      </c>
      <c r="N205" s="220" t="s">
        <v>44</v>
      </c>
      <c r="O205" s="89"/>
      <c r="P205" s="221">
        <f>O205*H205</f>
        <v>0</v>
      </c>
      <c r="Q205" s="221">
        <v>0.10100000000000001</v>
      </c>
      <c r="R205" s="221">
        <f>Q205*H205</f>
        <v>2.5250000000000004</v>
      </c>
      <c r="S205" s="221">
        <v>0</v>
      </c>
      <c r="T205" s="222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23" t="s">
        <v>197</v>
      </c>
      <c r="AT205" s="223" t="s">
        <v>194</v>
      </c>
      <c r="AU205" s="223" t="s">
        <v>91</v>
      </c>
      <c r="AY205" s="15" t="s">
        <v>192</v>
      </c>
      <c r="BE205" s="224">
        <f>IF(N205="základní",J205,0)</f>
        <v>0</v>
      </c>
      <c r="BF205" s="224">
        <f>IF(N205="snížená",J205,0)</f>
        <v>0</v>
      </c>
      <c r="BG205" s="224">
        <f>IF(N205="zákl. přenesená",J205,0)</f>
        <v>0</v>
      </c>
      <c r="BH205" s="224">
        <f>IF(N205="sníž. přenesená",J205,0)</f>
        <v>0</v>
      </c>
      <c r="BI205" s="224">
        <f>IF(N205="nulová",J205,0)</f>
        <v>0</v>
      </c>
      <c r="BJ205" s="15" t="s">
        <v>84</v>
      </c>
      <c r="BK205" s="224">
        <f>ROUND(I205*H205,2)</f>
        <v>0</v>
      </c>
      <c r="BL205" s="15" t="s">
        <v>197</v>
      </c>
      <c r="BM205" s="223" t="s">
        <v>355</v>
      </c>
    </row>
    <row r="206" s="2" customFormat="1">
      <c r="A206" s="36"/>
      <c r="B206" s="37"/>
      <c r="C206" s="38"/>
      <c r="D206" s="227" t="s">
        <v>278</v>
      </c>
      <c r="E206" s="38"/>
      <c r="F206" s="237" t="s">
        <v>356</v>
      </c>
      <c r="G206" s="38"/>
      <c r="H206" s="38"/>
      <c r="I206" s="238"/>
      <c r="J206" s="38"/>
      <c r="K206" s="38"/>
      <c r="L206" s="42"/>
      <c r="M206" s="239"/>
      <c r="N206" s="240"/>
      <c r="O206" s="89"/>
      <c r="P206" s="89"/>
      <c r="Q206" s="89"/>
      <c r="R206" s="89"/>
      <c r="S206" s="89"/>
      <c r="T206" s="90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5" t="s">
        <v>278</v>
      </c>
      <c r="AU206" s="15" t="s">
        <v>91</v>
      </c>
    </row>
    <row r="207" s="13" customFormat="1">
      <c r="A207" s="13"/>
      <c r="B207" s="225"/>
      <c r="C207" s="226"/>
      <c r="D207" s="227" t="s">
        <v>199</v>
      </c>
      <c r="E207" s="228" t="s">
        <v>1</v>
      </c>
      <c r="F207" s="229" t="s">
        <v>105</v>
      </c>
      <c r="G207" s="226"/>
      <c r="H207" s="230">
        <v>25</v>
      </c>
      <c r="I207" s="231"/>
      <c r="J207" s="226"/>
      <c r="K207" s="226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199</v>
      </c>
      <c r="AU207" s="236" t="s">
        <v>91</v>
      </c>
      <c r="AV207" s="13" t="s">
        <v>91</v>
      </c>
      <c r="AW207" s="13" t="s">
        <v>36</v>
      </c>
      <c r="AX207" s="13" t="s">
        <v>84</v>
      </c>
      <c r="AY207" s="236" t="s">
        <v>192</v>
      </c>
    </row>
    <row r="208" s="12" customFormat="1" ht="22.8" customHeight="1">
      <c r="A208" s="12"/>
      <c r="B208" s="195"/>
      <c r="C208" s="196"/>
      <c r="D208" s="197" t="s">
        <v>78</v>
      </c>
      <c r="E208" s="209" t="s">
        <v>222</v>
      </c>
      <c r="F208" s="209" t="s">
        <v>357</v>
      </c>
      <c r="G208" s="196"/>
      <c r="H208" s="196"/>
      <c r="I208" s="199"/>
      <c r="J208" s="210">
        <f>BK208</f>
        <v>0</v>
      </c>
      <c r="K208" s="196"/>
      <c r="L208" s="201"/>
      <c r="M208" s="202"/>
      <c r="N208" s="203"/>
      <c r="O208" s="203"/>
      <c r="P208" s="204">
        <f>SUM(P209:P290)</f>
        <v>0</v>
      </c>
      <c r="Q208" s="203"/>
      <c r="R208" s="204">
        <f>SUM(R209:R290)</f>
        <v>47.667588699999996</v>
      </c>
      <c r="S208" s="203"/>
      <c r="T208" s="205">
        <f>SUM(T209:T290)</f>
        <v>177.404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6" t="s">
        <v>84</v>
      </c>
      <c r="AT208" s="207" t="s">
        <v>78</v>
      </c>
      <c r="AU208" s="207" t="s">
        <v>84</v>
      </c>
      <c r="AY208" s="206" t="s">
        <v>192</v>
      </c>
      <c r="BK208" s="208">
        <f>SUM(BK209:BK290)</f>
        <v>0</v>
      </c>
    </row>
    <row r="209" s="2" customFormat="1" ht="24.15" customHeight="1">
      <c r="A209" s="36"/>
      <c r="B209" s="37"/>
      <c r="C209" s="211" t="s">
        <v>358</v>
      </c>
      <c r="D209" s="211" t="s">
        <v>194</v>
      </c>
      <c r="E209" s="212" t="s">
        <v>359</v>
      </c>
      <c r="F209" s="213" t="s">
        <v>360</v>
      </c>
      <c r="G209" s="214" t="s">
        <v>94</v>
      </c>
      <c r="H209" s="215">
        <v>258.80000000000001</v>
      </c>
      <c r="I209" s="216"/>
      <c r="J209" s="217">
        <f>ROUND(I209*H209,2)</f>
        <v>0</v>
      </c>
      <c r="K209" s="218"/>
      <c r="L209" s="42"/>
      <c r="M209" s="219" t="s">
        <v>1</v>
      </c>
      <c r="N209" s="220" t="s">
        <v>44</v>
      </c>
      <c r="O209" s="89"/>
      <c r="P209" s="221">
        <f>O209*H209</f>
        <v>0</v>
      </c>
      <c r="Q209" s="221">
        <v>0</v>
      </c>
      <c r="R209" s="221">
        <f>Q209*H209</f>
        <v>0</v>
      </c>
      <c r="S209" s="221">
        <v>0.32000000000000001</v>
      </c>
      <c r="T209" s="222">
        <f>S209*H209</f>
        <v>82.816000000000002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23" t="s">
        <v>197</v>
      </c>
      <c r="AT209" s="223" t="s">
        <v>194</v>
      </c>
      <c r="AU209" s="223" t="s">
        <v>91</v>
      </c>
      <c r="AY209" s="15" t="s">
        <v>192</v>
      </c>
      <c r="BE209" s="224">
        <f>IF(N209="základní",J209,0)</f>
        <v>0</v>
      </c>
      <c r="BF209" s="224">
        <f>IF(N209="snížená",J209,0)</f>
        <v>0</v>
      </c>
      <c r="BG209" s="224">
        <f>IF(N209="zákl. přenesená",J209,0)</f>
        <v>0</v>
      </c>
      <c r="BH209" s="224">
        <f>IF(N209="sníž. přenesená",J209,0)</f>
        <v>0</v>
      </c>
      <c r="BI209" s="224">
        <f>IF(N209="nulová",J209,0)</f>
        <v>0</v>
      </c>
      <c r="BJ209" s="15" t="s">
        <v>84</v>
      </c>
      <c r="BK209" s="224">
        <f>ROUND(I209*H209,2)</f>
        <v>0</v>
      </c>
      <c r="BL209" s="15" t="s">
        <v>197</v>
      </c>
      <c r="BM209" s="223" t="s">
        <v>361</v>
      </c>
    </row>
    <row r="210" s="13" customFormat="1">
      <c r="A210" s="13"/>
      <c r="B210" s="225"/>
      <c r="C210" s="226"/>
      <c r="D210" s="227" t="s">
        <v>199</v>
      </c>
      <c r="E210" s="228" t="s">
        <v>1</v>
      </c>
      <c r="F210" s="229" t="s">
        <v>362</v>
      </c>
      <c r="G210" s="226"/>
      <c r="H210" s="230">
        <v>258.80000000000001</v>
      </c>
      <c r="I210" s="231"/>
      <c r="J210" s="226"/>
      <c r="K210" s="226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199</v>
      </c>
      <c r="AU210" s="236" t="s">
        <v>91</v>
      </c>
      <c r="AV210" s="13" t="s">
        <v>91</v>
      </c>
      <c r="AW210" s="13" t="s">
        <v>36</v>
      </c>
      <c r="AX210" s="13" t="s">
        <v>84</v>
      </c>
      <c r="AY210" s="236" t="s">
        <v>192</v>
      </c>
    </row>
    <row r="211" s="2" customFormat="1" ht="24.15" customHeight="1">
      <c r="A211" s="36"/>
      <c r="B211" s="37"/>
      <c r="C211" s="211" t="s">
        <v>363</v>
      </c>
      <c r="D211" s="211" t="s">
        <v>194</v>
      </c>
      <c r="E211" s="212" t="s">
        <v>364</v>
      </c>
      <c r="F211" s="213" t="s">
        <v>365</v>
      </c>
      <c r="G211" s="214" t="s">
        <v>94</v>
      </c>
      <c r="H211" s="215">
        <v>121.31999999999999</v>
      </c>
      <c r="I211" s="216"/>
      <c r="J211" s="217">
        <f>ROUND(I211*H211,2)</f>
        <v>0</v>
      </c>
      <c r="K211" s="218"/>
      <c r="L211" s="42"/>
      <c r="M211" s="219" t="s">
        <v>1</v>
      </c>
      <c r="N211" s="220" t="s">
        <v>44</v>
      </c>
      <c r="O211" s="89"/>
      <c r="P211" s="221">
        <f>O211*H211</f>
        <v>0</v>
      </c>
      <c r="Q211" s="221">
        <v>0</v>
      </c>
      <c r="R211" s="221">
        <f>Q211*H211</f>
        <v>0</v>
      </c>
      <c r="S211" s="221">
        <v>0.69999999999999996</v>
      </c>
      <c r="T211" s="222">
        <f>S211*H211</f>
        <v>84.923999999999992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23" t="s">
        <v>197</v>
      </c>
      <c r="AT211" s="223" t="s">
        <v>194</v>
      </c>
      <c r="AU211" s="223" t="s">
        <v>91</v>
      </c>
      <c r="AY211" s="15" t="s">
        <v>192</v>
      </c>
      <c r="BE211" s="224">
        <f>IF(N211="základní",J211,0)</f>
        <v>0</v>
      </c>
      <c r="BF211" s="224">
        <f>IF(N211="snížená",J211,0)</f>
        <v>0</v>
      </c>
      <c r="BG211" s="224">
        <f>IF(N211="zákl. přenesená",J211,0)</f>
        <v>0</v>
      </c>
      <c r="BH211" s="224">
        <f>IF(N211="sníž. přenesená",J211,0)</f>
        <v>0</v>
      </c>
      <c r="BI211" s="224">
        <f>IF(N211="nulová",J211,0)</f>
        <v>0</v>
      </c>
      <c r="BJ211" s="15" t="s">
        <v>84</v>
      </c>
      <c r="BK211" s="224">
        <f>ROUND(I211*H211,2)</f>
        <v>0</v>
      </c>
      <c r="BL211" s="15" t="s">
        <v>197</v>
      </c>
      <c r="BM211" s="223" t="s">
        <v>366</v>
      </c>
    </row>
    <row r="212" s="13" customFormat="1">
      <c r="A212" s="13"/>
      <c r="B212" s="225"/>
      <c r="C212" s="226"/>
      <c r="D212" s="227" t="s">
        <v>199</v>
      </c>
      <c r="E212" s="228" t="s">
        <v>1</v>
      </c>
      <c r="F212" s="229" t="s">
        <v>108</v>
      </c>
      <c r="G212" s="226"/>
      <c r="H212" s="230">
        <v>121.31999999999999</v>
      </c>
      <c r="I212" s="231"/>
      <c r="J212" s="226"/>
      <c r="K212" s="226"/>
      <c r="L212" s="232"/>
      <c r="M212" s="233"/>
      <c r="N212" s="234"/>
      <c r="O212" s="234"/>
      <c r="P212" s="234"/>
      <c r="Q212" s="234"/>
      <c r="R212" s="234"/>
      <c r="S212" s="234"/>
      <c r="T212" s="23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6" t="s">
        <v>199</v>
      </c>
      <c r="AU212" s="236" t="s">
        <v>91</v>
      </c>
      <c r="AV212" s="13" t="s">
        <v>91</v>
      </c>
      <c r="AW212" s="13" t="s">
        <v>36</v>
      </c>
      <c r="AX212" s="13" t="s">
        <v>84</v>
      </c>
      <c r="AY212" s="236" t="s">
        <v>192</v>
      </c>
    </row>
    <row r="213" s="2" customFormat="1" ht="33" customHeight="1">
      <c r="A213" s="36"/>
      <c r="B213" s="37"/>
      <c r="C213" s="211" t="s">
        <v>367</v>
      </c>
      <c r="D213" s="211" t="s">
        <v>194</v>
      </c>
      <c r="E213" s="212" t="s">
        <v>368</v>
      </c>
      <c r="F213" s="213" t="s">
        <v>369</v>
      </c>
      <c r="G213" s="214" t="s">
        <v>94</v>
      </c>
      <c r="H213" s="215">
        <v>171.63999999999999</v>
      </c>
      <c r="I213" s="216"/>
      <c r="J213" s="217">
        <f>ROUND(I213*H213,2)</f>
        <v>0</v>
      </c>
      <c r="K213" s="218"/>
      <c r="L213" s="42"/>
      <c r="M213" s="219" t="s">
        <v>1</v>
      </c>
      <c r="N213" s="220" t="s">
        <v>44</v>
      </c>
      <c r="O213" s="89"/>
      <c r="P213" s="221">
        <f>O213*H213</f>
        <v>0</v>
      </c>
      <c r="Q213" s="221">
        <v>2.0000000000000002E-05</v>
      </c>
      <c r="R213" s="221">
        <f>Q213*H213</f>
        <v>0.0034328000000000002</v>
      </c>
      <c r="S213" s="221">
        <v>0</v>
      </c>
      <c r="T213" s="222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23" t="s">
        <v>197</v>
      </c>
      <c r="AT213" s="223" t="s">
        <v>194</v>
      </c>
      <c r="AU213" s="223" t="s">
        <v>91</v>
      </c>
      <c r="AY213" s="15" t="s">
        <v>192</v>
      </c>
      <c r="BE213" s="224">
        <f>IF(N213="základní",J213,0)</f>
        <v>0</v>
      </c>
      <c r="BF213" s="224">
        <f>IF(N213="snížená",J213,0)</f>
        <v>0</v>
      </c>
      <c r="BG213" s="224">
        <f>IF(N213="zákl. přenesená",J213,0)</f>
        <v>0</v>
      </c>
      <c r="BH213" s="224">
        <f>IF(N213="sníž. přenesená",J213,0)</f>
        <v>0</v>
      </c>
      <c r="BI213" s="224">
        <f>IF(N213="nulová",J213,0)</f>
        <v>0</v>
      </c>
      <c r="BJ213" s="15" t="s">
        <v>84</v>
      </c>
      <c r="BK213" s="224">
        <f>ROUND(I213*H213,2)</f>
        <v>0</v>
      </c>
      <c r="BL213" s="15" t="s">
        <v>197</v>
      </c>
      <c r="BM213" s="223" t="s">
        <v>370</v>
      </c>
    </row>
    <row r="214" s="13" customFormat="1">
      <c r="A214" s="13"/>
      <c r="B214" s="225"/>
      <c r="C214" s="226"/>
      <c r="D214" s="227" t="s">
        <v>199</v>
      </c>
      <c r="E214" s="228" t="s">
        <v>1</v>
      </c>
      <c r="F214" s="229" t="s">
        <v>371</v>
      </c>
      <c r="G214" s="226"/>
      <c r="H214" s="230">
        <v>171.63999999999999</v>
      </c>
      <c r="I214" s="231"/>
      <c r="J214" s="226"/>
      <c r="K214" s="226"/>
      <c r="L214" s="232"/>
      <c r="M214" s="233"/>
      <c r="N214" s="234"/>
      <c r="O214" s="234"/>
      <c r="P214" s="234"/>
      <c r="Q214" s="234"/>
      <c r="R214" s="234"/>
      <c r="S214" s="234"/>
      <c r="T214" s="23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6" t="s">
        <v>199</v>
      </c>
      <c r="AU214" s="236" t="s">
        <v>91</v>
      </c>
      <c r="AV214" s="13" t="s">
        <v>91</v>
      </c>
      <c r="AW214" s="13" t="s">
        <v>36</v>
      </c>
      <c r="AX214" s="13" t="s">
        <v>84</v>
      </c>
      <c r="AY214" s="236" t="s">
        <v>192</v>
      </c>
    </row>
    <row r="215" s="2" customFormat="1" ht="24.15" customHeight="1">
      <c r="A215" s="36"/>
      <c r="B215" s="37"/>
      <c r="C215" s="241" t="s">
        <v>372</v>
      </c>
      <c r="D215" s="241" t="s">
        <v>298</v>
      </c>
      <c r="E215" s="242" t="s">
        <v>373</v>
      </c>
      <c r="F215" s="243" t="s">
        <v>374</v>
      </c>
      <c r="G215" s="244" t="s">
        <v>94</v>
      </c>
      <c r="H215" s="245">
        <v>174.215</v>
      </c>
      <c r="I215" s="246"/>
      <c r="J215" s="247">
        <f>ROUND(I215*H215,2)</f>
        <v>0</v>
      </c>
      <c r="K215" s="248"/>
      <c r="L215" s="249"/>
      <c r="M215" s="250" t="s">
        <v>1</v>
      </c>
      <c r="N215" s="251" t="s">
        <v>44</v>
      </c>
      <c r="O215" s="89"/>
      <c r="P215" s="221">
        <f>O215*H215</f>
        <v>0</v>
      </c>
      <c r="Q215" s="221">
        <v>0.0127</v>
      </c>
      <c r="R215" s="221">
        <f>Q215*H215</f>
        <v>2.2125304999999997</v>
      </c>
      <c r="S215" s="221">
        <v>0</v>
      </c>
      <c r="T215" s="222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23" t="s">
        <v>222</v>
      </c>
      <c r="AT215" s="223" t="s">
        <v>298</v>
      </c>
      <c r="AU215" s="223" t="s">
        <v>91</v>
      </c>
      <c r="AY215" s="15" t="s">
        <v>192</v>
      </c>
      <c r="BE215" s="224">
        <f>IF(N215="základní",J215,0)</f>
        <v>0</v>
      </c>
      <c r="BF215" s="224">
        <f>IF(N215="snížená",J215,0)</f>
        <v>0</v>
      </c>
      <c r="BG215" s="224">
        <f>IF(N215="zákl. přenesená",J215,0)</f>
        <v>0</v>
      </c>
      <c r="BH215" s="224">
        <f>IF(N215="sníž. přenesená",J215,0)</f>
        <v>0</v>
      </c>
      <c r="BI215" s="224">
        <f>IF(N215="nulová",J215,0)</f>
        <v>0</v>
      </c>
      <c r="BJ215" s="15" t="s">
        <v>84</v>
      </c>
      <c r="BK215" s="224">
        <f>ROUND(I215*H215,2)</f>
        <v>0</v>
      </c>
      <c r="BL215" s="15" t="s">
        <v>197</v>
      </c>
      <c r="BM215" s="223" t="s">
        <v>375</v>
      </c>
    </row>
    <row r="216" s="13" customFormat="1">
      <c r="A216" s="13"/>
      <c r="B216" s="225"/>
      <c r="C216" s="226"/>
      <c r="D216" s="227" t="s">
        <v>199</v>
      </c>
      <c r="E216" s="228" t="s">
        <v>1</v>
      </c>
      <c r="F216" s="229" t="s">
        <v>371</v>
      </c>
      <c r="G216" s="226"/>
      <c r="H216" s="230">
        <v>171.63999999999999</v>
      </c>
      <c r="I216" s="231"/>
      <c r="J216" s="226"/>
      <c r="K216" s="226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199</v>
      </c>
      <c r="AU216" s="236" t="s">
        <v>91</v>
      </c>
      <c r="AV216" s="13" t="s">
        <v>91</v>
      </c>
      <c r="AW216" s="13" t="s">
        <v>36</v>
      </c>
      <c r="AX216" s="13" t="s">
        <v>84</v>
      </c>
      <c r="AY216" s="236" t="s">
        <v>192</v>
      </c>
    </row>
    <row r="217" s="13" customFormat="1">
      <c r="A217" s="13"/>
      <c r="B217" s="225"/>
      <c r="C217" s="226"/>
      <c r="D217" s="227" t="s">
        <v>199</v>
      </c>
      <c r="E217" s="226"/>
      <c r="F217" s="229" t="s">
        <v>376</v>
      </c>
      <c r="G217" s="226"/>
      <c r="H217" s="230">
        <v>174.215</v>
      </c>
      <c r="I217" s="231"/>
      <c r="J217" s="226"/>
      <c r="K217" s="226"/>
      <c r="L217" s="232"/>
      <c r="M217" s="233"/>
      <c r="N217" s="234"/>
      <c r="O217" s="234"/>
      <c r="P217" s="234"/>
      <c r="Q217" s="234"/>
      <c r="R217" s="234"/>
      <c r="S217" s="234"/>
      <c r="T217" s="23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6" t="s">
        <v>199</v>
      </c>
      <c r="AU217" s="236" t="s">
        <v>91</v>
      </c>
      <c r="AV217" s="13" t="s">
        <v>91</v>
      </c>
      <c r="AW217" s="13" t="s">
        <v>4</v>
      </c>
      <c r="AX217" s="13" t="s">
        <v>84</v>
      </c>
      <c r="AY217" s="236" t="s">
        <v>192</v>
      </c>
    </row>
    <row r="218" s="2" customFormat="1" ht="33" customHeight="1">
      <c r="A218" s="36"/>
      <c r="B218" s="37"/>
      <c r="C218" s="211" t="s">
        <v>377</v>
      </c>
      <c r="D218" s="211" t="s">
        <v>194</v>
      </c>
      <c r="E218" s="212" t="s">
        <v>378</v>
      </c>
      <c r="F218" s="213" t="s">
        <v>379</v>
      </c>
      <c r="G218" s="214" t="s">
        <v>94</v>
      </c>
      <c r="H218" s="215">
        <v>87.659999999999997</v>
      </c>
      <c r="I218" s="216"/>
      <c r="J218" s="217">
        <f>ROUND(I218*H218,2)</f>
        <v>0</v>
      </c>
      <c r="K218" s="218"/>
      <c r="L218" s="42"/>
      <c r="M218" s="219" t="s">
        <v>1</v>
      </c>
      <c r="N218" s="220" t="s">
        <v>44</v>
      </c>
      <c r="O218" s="89"/>
      <c r="P218" s="221">
        <f>O218*H218</f>
        <v>0</v>
      </c>
      <c r="Q218" s="221">
        <v>3.0000000000000001E-05</v>
      </c>
      <c r="R218" s="221">
        <f>Q218*H218</f>
        <v>0.0026297999999999998</v>
      </c>
      <c r="S218" s="221">
        <v>0</v>
      </c>
      <c r="T218" s="222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23" t="s">
        <v>197</v>
      </c>
      <c r="AT218" s="223" t="s">
        <v>194</v>
      </c>
      <c r="AU218" s="223" t="s">
        <v>91</v>
      </c>
      <c r="AY218" s="15" t="s">
        <v>192</v>
      </c>
      <c r="BE218" s="224">
        <f>IF(N218="základní",J218,0)</f>
        <v>0</v>
      </c>
      <c r="BF218" s="224">
        <f>IF(N218="snížená",J218,0)</f>
        <v>0</v>
      </c>
      <c r="BG218" s="224">
        <f>IF(N218="zákl. přenesená",J218,0)</f>
        <v>0</v>
      </c>
      <c r="BH218" s="224">
        <f>IF(N218="sníž. přenesená",J218,0)</f>
        <v>0</v>
      </c>
      <c r="BI218" s="224">
        <f>IF(N218="nulová",J218,0)</f>
        <v>0</v>
      </c>
      <c r="BJ218" s="15" t="s">
        <v>84</v>
      </c>
      <c r="BK218" s="224">
        <f>ROUND(I218*H218,2)</f>
        <v>0</v>
      </c>
      <c r="BL218" s="15" t="s">
        <v>197</v>
      </c>
      <c r="BM218" s="223" t="s">
        <v>380</v>
      </c>
    </row>
    <row r="219" s="13" customFormat="1">
      <c r="A219" s="13"/>
      <c r="B219" s="225"/>
      <c r="C219" s="226"/>
      <c r="D219" s="227" t="s">
        <v>199</v>
      </c>
      <c r="E219" s="228" t="s">
        <v>1</v>
      </c>
      <c r="F219" s="229" t="s">
        <v>111</v>
      </c>
      <c r="G219" s="226"/>
      <c r="H219" s="230">
        <v>87.659999999999997</v>
      </c>
      <c r="I219" s="231"/>
      <c r="J219" s="226"/>
      <c r="K219" s="226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199</v>
      </c>
      <c r="AU219" s="236" t="s">
        <v>91</v>
      </c>
      <c r="AV219" s="13" t="s">
        <v>91</v>
      </c>
      <c r="AW219" s="13" t="s">
        <v>36</v>
      </c>
      <c r="AX219" s="13" t="s">
        <v>84</v>
      </c>
      <c r="AY219" s="236" t="s">
        <v>192</v>
      </c>
    </row>
    <row r="220" s="2" customFormat="1" ht="24.15" customHeight="1">
      <c r="A220" s="36"/>
      <c r="B220" s="37"/>
      <c r="C220" s="241" t="s">
        <v>381</v>
      </c>
      <c r="D220" s="241" t="s">
        <v>298</v>
      </c>
      <c r="E220" s="242" t="s">
        <v>382</v>
      </c>
      <c r="F220" s="243" t="s">
        <v>383</v>
      </c>
      <c r="G220" s="244" t="s">
        <v>94</v>
      </c>
      <c r="H220" s="245">
        <v>88.974999999999994</v>
      </c>
      <c r="I220" s="246"/>
      <c r="J220" s="247">
        <f>ROUND(I220*H220,2)</f>
        <v>0</v>
      </c>
      <c r="K220" s="248"/>
      <c r="L220" s="249"/>
      <c r="M220" s="250" t="s">
        <v>1</v>
      </c>
      <c r="N220" s="251" t="s">
        <v>44</v>
      </c>
      <c r="O220" s="89"/>
      <c r="P220" s="221">
        <f>O220*H220</f>
        <v>0</v>
      </c>
      <c r="Q220" s="221">
        <v>0.020400000000000001</v>
      </c>
      <c r="R220" s="221">
        <f>Q220*H220</f>
        <v>1.8150900000000001</v>
      </c>
      <c r="S220" s="221">
        <v>0</v>
      </c>
      <c r="T220" s="222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23" t="s">
        <v>222</v>
      </c>
      <c r="AT220" s="223" t="s">
        <v>298</v>
      </c>
      <c r="AU220" s="223" t="s">
        <v>91</v>
      </c>
      <c r="AY220" s="15" t="s">
        <v>192</v>
      </c>
      <c r="BE220" s="224">
        <f>IF(N220="základní",J220,0)</f>
        <v>0</v>
      </c>
      <c r="BF220" s="224">
        <f>IF(N220="snížená",J220,0)</f>
        <v>0</v>
      </c>
      <c r="BG220" s="224">
        <f>IF(N220="zákl. přenesená",J220,0)</f>
        <v>0</v>
      </c>
      <c r="BH220" s="224">
        <f>IF(N220="sníž. přenesená",J220,0)</f>
        <v>0</v>
      </c>
      <c r="BI220" s="224">
        <f>IF(N220="nulová",J220,0)</f>
        <v>0</v>
      </c>
      <c r="BJ220" s="15" t="s">
        <v>84</v>
      </c>
      <c r="BK220" s="224">
        <f>ROUND(I220*H220,2)</f>
        <v>0</v>
      </c>
      <c r="BL220" s="15" t="s">
        <v>197</v>
      </c>
      <c r="BM220" s="223" t="s">
        <v>384</v>
      </c>
    </row>
    <row r="221" s="13" customFormat="1">
      <c r="A221" s="13"/>
      <c r="B221" s="225"/>
      <c r="C221" s="226"/>
      <c r="D221" s="227" t="s">
        <v>199</v>
      </c>
      <c r="E221" s="226"/>
      <c r="F221" s="229" t="s">
        <v>385</v>
      </c>
      <c r="G221" s="226"/>
      <c r="H221" s="230">
        <v>88.974999999999994</v>
      </c>
      <c r="I221" s="231"/>
      <c r="J221" s="226"/>
      <c r="K221" s="226"/>
      <c r="L221" s="232"/>
      <c r="M221" s="233"/>
      <c r="N221" s="234"/>
      <c r="O221" s="234"/>
      <c r="P221" s="234"/>
      <c r="Q221" s="234"/>
      <c r="R221" s="234"/>
      <c r="S221" s="234"/>
      <c r="T221" s="23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6" t="s">
        <v>199</v>
      </c>
      <c r="AU221" s="236" t="s">
        <v>91</v>
      </c>
      <c r="AV221" s="13" t="s">
        <v>91</v>
      </c>
      <c r="AW221" s="13" t="s">
        <v>4</v>
      </c>
      <c r="AX221" s="13" t="s">
        <v>84</v>
      </c>
      <c r="AY221" s="236" t="s">
        <v>192</v>
      </c>
    </row>
    <row r="222" s="2" customFormat="1" ht="33" customHeight="1">
      <c r="A222" s="36"/>
      <c r="B222" s="37"/>
      <c r="C222" s="211" t="s">
        <v>386</v>
      </c>
      <c r="D222" s="211" t="s">
        <v>194</v>
      </c>
      <c r="E222" s="212" t="s">
        <v>387</v>
      </c>
      <c r="F222" s="213" t="s">
        <v>388</v>
      </c>
      <c r="G222" s="214" t="s">
        <v>94</v>
      </c>
      <c r="H222" s="215">
        <v>121.31999999999999</v>
      </c>
      <c r="I222" s="216"/>
      <c r="J222" s="217">
        <f>ROUND(I222*H222,2)</f>
        <v>0</v>
      </c>
      <c r="K222" s="218"/>
      <c r="L222" s="42"/>
      <c r="M222" s="219" t="s">
        <v>1</v>
      </c>
      <c r="N222" s="220" t="s">
        <v>44</v>
      </c>
      <c r="O222" s="89"/>
      <c r="P222" s="221">
        <f>O222*H222</f>
        <v>0</v>
      </c>
      <c r="Q222" s="221">
        <v>3.0000000000000001E-05</v>
      </c>
      <c r="R222" s="221">
        <f>Q222*H222</f>
        <v>0.0036395999999999998</v>
      </c>
      <c r="S222" s="221">
        <v>0</v>
      </c>
      <c r="T222" s="222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23" t="s">
        <v>197</v>
      </c>
      <c r="AT222" s="223" t="s">
        <v>194</v>
      </c>
      <c r="AU222" s="223" t="s">
        <v>91</v>
      </c>
      <c r="AY222" s="15" t="s">
        <v>192</v>
      </c>
      <c r="BE222" s="224">
        <f>IF(N222="základní",J222,0)</f>
        <v>0</v>
      </c>
      <c r="BF222" s="224">
        <f>IF(N222="snížená",J222,0)</f>
        <v>0</v>
      </c>
      <c r="BG222" s="224">
        <f>IF(N222="zákl. přenesená",J222,0)</f>
        <v>0</v>
      </c>
      <c r="BH222" s="224">
        <f>IF(N222="sníž. přenesená",J222,0)</f>
        <v>0</v>
      </c>
      <c r="BI222" s="224">
        <f>IF(N222="nulová",J222,0)</f>
        <v>0</v>
      </c>
      <c r="BJ222" s="15" t="s">
        <v>84</v>
      </c>
      <c r="BK222" s="224">
        <f>ROUND(I222*H222,2)</f>
        <v>0</v>
      </c>
      <c r="BL222" s="15" t="s">
        <v>197</v>
      </c>
      <c r="BM222" s="223" t="s">
        <v>389</v>
      </c>
    </row>
    <row r="223" s="13" customFormat="1">
      <c r="A223" s="13"/>
      <c r="B223" s="225"/>
      <c r="C223" s="226"/>
      <c r="D223" s="227" t="s">
        <v>199</v>
      </c>
      <c r="E223" s="228" t="s">
        <v>1</v>
      </c>
      <c r="F223" s="229" t="s">
        <v>108</v>
      </c>
      <c r="G223" s="226"/>
      <c r="H223" s="230">
        <v>121.31999999999999</v>
      </c>
      <c r="I223" s="231"/>
      <c r="J223" s="226"/>
      <c r="K223" s="226"/>
      <c r="L223" s="232"/>
      <c r="M223" s="233"/>
      <c r="N223" s="234"/>
      <c r="O223" s="234"/>
      <c r="P223" s="234"/>
      <c r="Q223" s="234"/>
      <c r="R223" s="234"/>
      <c r="S223" s="234"/>
      <c r="T223" s="23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6" t="s">
        <v>199</v>
      </c>
      <c r="AU223" s="236" t="s">
        <v>91</v>
      </c>
      <c r="AV223" s="13" t="s">
        <v>91</v>
      </c>
      <c r="AW223" s="13" t="s">
        <v>36</v>
      </c>
      <c r="AX223" s="13" t="s">
        <v>84</v>
      </c>
      <c r="AY223" s="236" t="s">
        <v>192</v>
      </c>
    </row>
    <row r="224" s="2" customFormat="1" ht="24.15" customHeight="1">
      <c r="A224" s="36"/>
      <c r="B224" s="37"/>
      <c r="C224" s="241" t="s">
        <v>390</v>
      </c>
      <c r="D224" s="241" t="s">
        <v>298</v>
      </c>
      <c r="E224" s="242" t="s">
        <v>391</v>
      </c>
      <c r="F224" s="243" t="s">
        <v>392</v>
      </c>
      <c r="G224" s="244" t="s">
        <v>94</v>
      </c>
      <c r="H224" s="245">
        <v>123.14</v>
      </c>
      <c r="I224" s="246"/>
      <c r="J224" s="247">
        <f>ROUND(I224*H224,2)</f>
        <v>0</v>
      </c>
      <c r="K224" s="248"/>
      <c r="L224" s="249"/>
      <c r="M224" s="250" t="s">
        <v>1</v>
      </c>
      <c r="N224" s="251" t="s">
        <v>44</v>
      </c>
      <c r="O224" s="89"/>
      <c r="P224" s="221">
        <f>O224*H224</f>
        <v>0</v>
      </c>
      <c r="Q224" s="221">
        <v>0.031899999999999998</v>
      </c>
      <c r="R224" s="221">
        <f>Q224*H224</f>
        <v>3.9281659999999996</v>
      </c>
      <c r="S224" s="221">
        <v>0</v>
      </c>
      <c r="T224" s="222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223" t="s">
        <v>222</v>
      </c>
      <c r="AT224" s="223" t="s">
        <v>298</v>
      </c>
      <c r="AU224" s="223" t="s">
        <v>91</v>
      </c>
      <c r="AY224" s="15" t="s">
        <v>192</v>
      </c>
      <c r="BE224" s="224">
        <f>IF(N224="základní",J224,0)</f>
        <v>0</v>
      </c>
      <c r="BF224" s="224">
        <f>IF(N224="snížená",J224,0)</f>
        <v>0</v>
      </c>
      <c r="BG224" s="224">
        <f>IF(N224="zákl. přenesená",J224,0)</f>
        <v>0</v>
      </c>
      <c r="BH224" s="224">
        <f>IF(N224="sníž. přenesená",J224,0)</f>
        <v>0</v>
      </c>
      <c r="BI224" s="224">
        <f>IF(N224="nulová",J224,0)</f>
        <v>0</v>
      </c>
      <c r="BJ224" s="15" t="s">
        <v>84</v>
      </c>
      <c r="BK224" s="224">
        <f>ROUND(I224*H224,2)</f>
        <v>0</v>
      </c>
      <c r="BL224" s="15" t="s">
        <v>197</v>
      </c>
      <c r="BM224" s="223" t="s">
        <v>393</v>
      </c>
    </row>
    <row r="225" s="13" customFormat="1">
      <c r="A225" s="13"/>
      <c r="B225" s="225"/>
      <c r="C225" s="226"/>
      <c r="D225" s="227" t="s">
        <v>199</v>
      </c>
      <c r="E225" s="226"/>
      <c r="F225" s="229" t="s">
        <v>394</v>
      </c>
      <c r="G225" s="226"/>
      <c r="H225" s="230">
        <v>123.14</v>
      </c>
      <c r="I225" s="231"/>
      <c r="J225" s="226"/>
      <c r="K225" s="226"/>
      <c r="L225" s="232"/>
      <c r="M225" s="233"/>
      <c r="N225" s="234"/>
      <c r="O225" s="234"/>
      <c r="P225" s="234"/>
      <c r="Q225" s="234"/>
      <c r="R225" s="234"/>
      <c r="S225" s="234"/>
      <c r="T225" s="23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6" t="s">
        <v>199</v>
      </c>
      <c r="AU225" s="236" t="s">
        <v>91</v>
      </c>
      <c r="AV225" s="13" t="s">
        <v>91</v>
      </c>
      <c r="AW225" s="13" t="s">
        <v>4</v>
      </c>
      <c r="AX225" s="13" t="s">
        <v>84</v>
      </c>
      <c r="AY225" s="236" t="s">
        <v>192</v>
      </c>
    </row>
    <row r="226" s="2" customFormat="1" ht="37.8" customHeight="1">
      <c r="A226" s="36"/>
      <c r="B226" s="37"/>
      <c r="C226" s="211" t="s">
        <v>395</v>
      </c>
      <c r="D226" s="211" t="s">
        <v>194</v>
      </c>
      <c r="E226" s="212" t="s">
        <v>396</v>
      </c>
      <c r="F226" s="213" t="s">
        <v>397</v>
      </c>
      <c r="G226" s="214" t="s">
        <v>123</v>
      </c>
      <c r="H226" s="215">
        <v>95</v>
      </c>
      <c r="I226" s="216"/>
      <c r="J226" s="217">
        <f>ROUND(I226*H226,2)</f>
        <v>0</v>
      </c>
      <c r="K226" s="218"/>
      <c r="L226" s="42"/>
      <c r="M226" s="219" t="s">
        <v>1</v>
      </c>
      <c r="N226" s="220" t="s">
        <v>44</v>
      </c>
      <c r="O226" s="89"/>
      <c r="P226" s="221">
        <f>O226*H226</f>
        <v>0</v>
      </c>
      <c r="Q226" s="221">
        <v>0</v>
      </c>
      <c r="R226" s="221">
        <f>Q226*H226</f>
        <v>0</v>
      </c>
      <c r="S226" s="221">
        <v>0</v>
      </c>
      <c r="T226" s="222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23" t="s">
        <v>197</v>
      </c>
      <c r="AT226" s="223" t="s">
        <v>194</v>
      </c>
      <c r="AU226" s="223" t="s">
        <v>91</v>
      </c>
      <c r="AY226" s="15" t="s">
        <v>192</v>
      </c>
      <c r="BE226" s="224">
        <f>IF(N226="základní",J226,0)</f>
        <v>0</v>
      </c>
      <c r="BF226" s="224">
        <f>IF(N226="snížená",J226,0)</f>
        <v>0</v>
      </c>
      <c r="BG226" s="224">
        <f>IF(N226="zákl. přenesená",J226,0)</f>
        <v>0</v>
      </c>
      <c r="BH226" s="224">
        <f>IF(N226="sníž. přenesená",J226,0)</f>
        <v>0</v>
      </c>
      <c r="BI226" s="224">
        <f>IF(N226="nulová",J226,0)</f>
        <v>0</v>
      </c>
      <c r="BJ226" s="15" t="s">
        <v>84</v>
      </c>
      <c r="BK226" s="224">
        <f>ROUND(I226*H226,2)</f>
        <v>0</v>
      </c>
      <c r="BL226" s="15" t="s">
        <v>197</v>
      </c>
      <c r="BM226" s="223" t="s">
        <v>398</v>
      </c>
    </row>
    <row r="227" s="2" customFormat="1" ht="16.5" customHeight="1">
      <c r="A227" s="36"/>
      <c r="B227" s="37"/>
      <c r="C227" s="241" t="s">
        <v>399</v>
      </c>
      <c r="D227" s="241" t="s">
        <v>298</v>
      </c>
      <c r="E227" s="242" t="s">
        <v>400</v>
      </c>
      <c r="F227" s="243" t="s">
        <v>401</v>
      </c>
      <c r="G227" s="244" t="s">
        <v>123</v>
      </c>
      <c r="H227" s="245">
        <v>77</v>
      </c>
      <c r="I227" s="246"/>
      <c r="J227" s="247">
        <f>ROUND(I227*H227,2)</f>
        <v>0</v>
      </c>
      <c r="K227" s="248"/>
      <c r="L227" s="249"/>
      <c r="M227" s="250" t="s">
        <v>1</v>
      </c>
      <c r="N227" s="251" t="s">
        <v>44</v>
      </c>
      <c r="O227" s="89"/>
      <c r="P227" s="221">
        <f>O227*H227</f>
        <v>0</v>
      </c>
      <c r="Q227" s="221">
        <v>0.00069999999999999999</v>
      </c>
      <c r="R227" s="221">
        <f>Q227*H227</f>
        <v>0.053899999999999997</v>
      </c>
      <c r="S227" s="221">
        <v>0</v>
      </c>
      <c r="T227" s="222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23" t="s">
        <v>222</v>
      </c>
      <c r="AT227" s="223" t="s">
        <v>298</v>
      </c>
      <c r="AU227" s="223" t="s">
        <v>91</v>
      </c>
      <c r="AY227" s="15" t="s">
        <v>192</v>
      </c>
      <c r="BE227" s="224">
        <f>IF(N227="základní",J227,0)</f>
        <v>0</v>
      </c>
      <c r="BF227" s="224">
        <f>IF(N227="snížená",J227,0)</f>
        <v>0</v>
      </c>
      <c r="BG227" s="224">
        <f>IF(N227="zákl. přenesená",J227,0)</f>
        <v>0</v>
      </c>
      <c r="BH227" s="224">
        <f>IF(N227="sníž. přenesená",J227,0)</f>
        <v>0</v>
      </c>
      <c r="BI227" s="224">
        <f>IF(N227="nulová",J227,0)</f>
        <v>0</v>
      </c>
      <c r="BJ227" s="15" t="s">
        <v>84</v>
      </c>
      <c r="BK227" s="224">
        <f>ROUND(I227*H227,2)</f>
        <v>0</v>
      </c>
      <c r="BL227" s="15" t="s">
        <v>197</v>
      </c>
      <c r="BM227" s="223" t="s">
        <v>402</v>
      </c>
    </row>
    <row r="228" s="2" customFormat="1" ht="16.5" customHeight="1">
      <c r="A228" s="36"/>
      <c r="B228" s="37"/>
      <c r="C228" s="241" t="s">
        <v>403</v>
      </c>
      <c r="D228" s="241" t="s">
        <v>298</v>
      </c>
      <c r="E228" s="242" t="s">
        <v>404</v>
      </c>
      <c r="F228" s="243" t="s">
        <v>405</v>
      </c>
      <c r="G228" s="244" t="s">
        <v>123</v>
      </c>
      <c r="H228" s="245">
        <v>18</v>
      </c>
      <c r="I228" s="246"/>
      <c r="J228" s="247">
        <f>ROUND(I228*H228,2)</f>
        <v>0</v>
      </c>
      <c r="K228" s="248"/>
      <c r="L228" s="249"/>
      <c r="M228" s="250" t="s">
        <v>1</v>
      </c>
      <c r="N228" s="251" t="s">
        <v>44</v>
      </c>
      <c r="O228" s="89"/>
      <c r="P228" s="221">
        <f>O228*H228</f>
        <v>0</v>
      </c>
      <c r="Q228" s="221">
        <v>0.001</v>
      </c>
      <c r="R228" s="221">
        <f>Q228*H228</f>
        <v>0.018000000000000002</v>
      </c>
      <c r="S228" s="221">
        <v>0</v>
      </c>
      <c r="T228" s="222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23" t="s">
        <v>222</v>
      </c>
      <c r="AT228" s="223" t="s">
        <v>298</v>
      </c>
      <c r="AU228" s="223" t="s">
        <v>91</v>
      </c>
      <c r="AY228" s="15" t="s">
        <v>192</v>
      </c>
      <c r="BE228" s="224">
        <f>IF(N228="základní",J228,0)</f>
        <v>0</v>
      </c>
      <c r="BF228" s="224">
        <f>IF(N228="snížená",J228,0)</f>
        <v>0</v>
      </c>
      <c r="BG228" s="224">
        <f>IF(N228="zákl. přenesená",J228,0)</f>
        <v>0</v>
      </c>
      <c r="BH228" s="224">
        <f>IF(N228="sníž. přenesená",J228,0)</f>
        <v>0</v>
      </c>
      <c r="BI228" s="224">
        <f>IF(N228="nulová",J228,0)</f>
        <v>0</v>
      </c>
      <c r="BJ228" s="15" t="s">
        <v>84</v>
      </c>
      <c r="BK228" s="224">
        <f>ROUND(I228*H228,2)</f>
        <v>0</v>
      </c>
      <c r="BL228" s="15" t="s">
        <v>197</v>
      </c>
      <c r="BM228" s="223" t="s">
        <v>406</v>
      </c>
    </row>
    <row r="229" s="2" customFormat="1" ht="37.8" customHeight="1">
      <c r="A229" s="36"/>
      <c r="B229" s="37"/>
      <c r="C229" s="211" t="s">
        <v>407</v>
      </c>
      <c r="D229" s="211" t="s">
        <v>194</v>
      </c>
      <c r="E229" s="212" t="s">
        <v>408</v>
      </c>
      <c r="F229" s="213" t="s">
        <v>409</v>
      </c>
      <c r="G229" s="214" t="s">
        <v>123</v>
      </c>
      <c r="H229" s="215">
        <v>17</v>
      </c>
      <c r="I229" s="216"/>
      <c r="J229" s="217">
        <f>ROUND(I229*H229,2)</f>
        <v>0</v>
      </c>
      <c r="K229" s="218"/>
      <c r="L229" s="42"/>
      <c r="M229" s="219" t="s">
        <v>1</v>
      </c>
      <c r="N229" s="220" t="s">
        <v>44</v>
      </c>
      <c r="O229" s="89"/>
      <c r="P229" s="221">
        <f>O229*H229</f>
        <v>0</v>
      </c>
      <c r="Q229" s="221">
        <v>0</v>
      </c>
      <c r="R229" s="221">
        <f>Q229*H229</f>
        <v>0</v>
      </c>
      <c r="S229" s="221">
        <v>0</v>
      </c>
      <c r="T229" s="222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23" t="s">
        <v>197</v>
      </c>
      <c r="AT229" s="223" t="s">
        <v>194</v>
      </c>
      <c r="AU229" s="223" t="s">
        <v>91</v>
      </c>
      <c r="AY229" s="15" t="s">
        <v>192</v>
      </c>
      <c r="BE229" s="224">
        <f>IF(N229="základní",J229,0)</f>
        <v>0</v>
      </c>
      <c r="BF229" s="224">
        <f>IF(N229="snížená",J229,0)</f>
        <v>0</v>
      </c>
      <c r="BG229" s="224">
        <f>IF(N229="zákl. přenesená",J229,0)</f>
        <v>0</v>
      </c>
      <c r="BH229" s="224">
        <f>IF(N229="sníž. přenesená",J229,0)</f>
        <v>0</v>
      </c>
      <c r="BI229" s="224">
        <f>IF(N229="nulová",J229,0)</f>
        <v>0</v>
      </c>
      <c r="BJ229" s="15" t="s">
        <v>84</v>
      </c>
      <c r="BK229" s="224">
        <f>ROUND(I229*H229,2)</f>
        <v>0</v>
      </c>
      <c r="BL229" s="15" t="s">
        <v>197</v>
      </c>
      <c r="BM229" s="223" t="s">
        <v>410</v>
      </c>
    </row>
    <row r="230" s="2" customFormat="1" ht="16.5" customHeight="1">
      <c r="A230" s="36"/>
      <c r="B230" s="37"/>
      <c r="C230" s="241" t="s">
        <v>411</v>
      </c>
      <c r="D230" s="241" t="s">
        <v>298</v>
      </c>
      <c r="E230" s="242" t="s">
        <v>412</v>
      </c>
      <c r="F230" s="243" t="s">
        <v>413</v>
      </c>
      <c r="G230" s="244" t="s">
        <v>123</v>
      </c>
      <c r="H230" s="245">
        <v>17</v>
      </c>
      <c r="I230" s="246"/>
      <c r="J230" s="247">
        <f>ROUND(I230*H230,2)</f>
        <v>0</v>
      </c>
      <c r="K230" s="248"/>
      <c r="L230" s="249"/>
      <c r="M230" s="250" t="s">
        <v>1</v>
      </c>
      <c r="N230" s="251" t="s">
        <v>44</v>
      </c>
      <c r="O230" s="89"/>
      <c r="P230" s="221">
        <f>O230*H230</f>
        <v>0</v>
      </c>
      <c r="Q230" s="221">
        <v>0.0018</v>
      </c>
      <c r="R230" s="221">
        <f>Q230*H230</f>
        <v>0.030599999999999999</v>
      </c>
      <c r="S230" s="221">
        <v>0</v>
      </c>
      <c r="T230" s="222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223" t="s">
        <v>222</v>
      </c>
      <c r="AT230" s="223" t="s">
        <v>298</v>
      </c>
      <c r="AU230" s="223" t="s">
        <v>91</v>
      </c>
      <c r="AY230" s="15" t="s">
        <v>192</v>
      </c>
      <c r="BE230" s="224">
        <f>IF(N230="základní",J230,0)</f>
        <v>0</v>
      </c>
      <c r="BF230" s="224">
        <f>IF(N230="snížená",J230,0)</f>
        <v>0</v>
      </c>
      <c r="BG230" s="224">
        <f>IF(N230="zákl. přenesená",J230,0)</f>
        <v>0</v>
      </c>
      <c r="BH230" s="224">
        <f>IF(N230="sníž. přenesená",J230,0)</f>
        <v>0</v>
      </c>
      <c r="BI230" s="224">
        <f>IF(N230="nulová",J230,0)</f>
        <v>0</v>
      </c>
      <c r="BJ230" s="15" t="s">
        <v>84</v>
      </c>
      <c r="BK230" s="224">
        <f>ROUND(I230*H230,2)</f>
        <v>0</v>
      </c>
      <c r="BL230" s="15" t="s">
        <v>197</v>
      </c>
      <c r="BM230" s="223" t="s">
        <v>414</v>
      </c>
    </row>
    <row r="231" s="2" customFormat="1" ht="37.8" customHeight="1">
      <c r="A231" s="36"/>
      <c r="B231" s="37"/>
      <c r="C231" s="211" t="s">
        <v>415</v>
      </c>
      <c r="D231" s="211" t="s">
        <v>194</v>
      </c>
      <c r="E231" s="212" t="s">
        <v>416</v>
      </c>
      <c r="F231" s="213" t="s">
        <v>417</v>
      </c>
      <c r="G231" s="214" t="s">
        <v>123</v>
      </c>
      <c r="H231" s="215">
        <v>18</v>
      </c>
      <c r="I231" s="216"/>
      <c r="J231" s="217">
        <f>ROUND(I231*H231,2)</f>
        <v>0</v>
      </c>
      <c r="K231" s="218"/>
      <c r="L231" s="42"/>
      <c r="M231" s="219" t="s">
        <v>1</v>
      </c>
      <c r="N231" s="220" t="s">
        <v>44</v>
      </c>
      <c r="O231" s="89"/>
      <c r="P231" s="221">
        <f>O231*H231</f>
        <v>0</v>
      </c>
      <c r="Q231" s="221">
        <v>0</v>
      </c>
      <c r="R231" s="221">
        <f>Q231*H231</f>
        <v>0</v>
      </c>
      <c r="S231" s="221">
        <v>0</v>
      </c>
      <c r="T231" s="222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23" t="s">
        <v>197</v>
      </c>
      <c r="AT231" s="223" t="s">
        <v>194</v>
      </c>
      <c r="AU231" s="223" t="s">
        <v>91</v>
      </c>
      <c r="AY231" s="15" t="s">
        <v>192</v>
      </c>
      <c r="BE231" s="224">
        <f>IF(N231="základní",J231,0)</f>
        <v>0</v>
      </c>
      <c r="BF231" s="224">
        <f>IF(N231="snížená",J231,0)</f>
        <v>0</v>
      </c>
      <c r="BG231" s="224">
        <f>IF(N231="zákl. přenesená",J231,0)</f>
        <v>0</v>
      </c>
      <c r="BH231" s="224">
        <f>IF(N231="sníž. přenesená",J231,0)</f>
        <v>0</v>
      </c>
      <c r="BI231" s="224">
        <f>IF(N231="nulová",J231,0)</f>
        <v>0</v>
      </c>
      <c r="BJ231" s="15" t="s">
        <v>84</v>
      </c>
      <c r="BK231" s="224">
        <f>ROUND(I231*H231,2)</f>
        <v>0</v>
      </c>
      <c r="BL231" s="15" t="s">
        <v>197</v>
      </c>
      <c r="BM231" s="223" t="s">
        <v>418</v>
      </c>
    </row>
    <row r="232" s="2" customFormat="1" ht="16.5" customHeight="1">
      <c r="A232" s="36"/>
      <c r="B232" s="37"/>
      <c r="C232" s="241" t="s">
        <v>419</v>
      </c>
      <c r="D232" s="241" t="s">
        <v>298</v>
      </c>
      <c r="E232" s="242" t="s">
        <v>420</v>
      </c>
      <c r="F232" s="243" t="s">
        <v>421</v>
      </c>
      <c r="G232" s="244" t="s">
        <v>123</v>
      </c>
      <c r="H232" s="245">
        <v>18</v>
      </c>
      <c r="I232" s="246"/>
      <c r="J232" s="247">
        <f>ROUND(I232*H232,2)</f>
        <v>0</v>
      </c>
      <c r="K232" s="248"/>
      <c r="L232" s="249"/>
      <c r="M232" s="250" t="s">
        <v>1</v>
      </c>
      <c r="N232" s="251" t="s">
        <v>44</v>
      </c>
      <c r="O232" s="89"/>
      <c r="P232" s="221">
        <f>O232*H232</f>
        <v>0</v>
      </c>
      <c r="Q232" s="221">
        <v>0.00080000000000000004</v>
      </c>
      <c r="R232" s="221">
        <f>Q232*H232</f>
        <v>0.014400000000000001</v>
      </c>
      <c r="S232" s="221">
        <v>0</v>
      </c>
      <c r="T232" s="222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223" t="s">
        <v>222</v>
      </c>
      <c r="AT232" s="223" t="s">
        <v>298</v>
      </c>
      <c r="AU232" s="223" t="s">
        <v>91</v>
      </c>
      <c r="AY232" s="15" t="s">
        <v>192</v>
      </c>
      <c r="BE232" s="224">
        <f>IF(N232="základní",J232,0)</f>
        <v>0</v>
      </c>
      <c r="BF232" s="224">
        <f>IF(N232="snížená",J232,0)</f>
        <v>0</v>
      </c>
      <c r="BG232" s="224">
        <f>IF(N232="zákl. přenesená",J232,0)</f>
        <v>0</v>
      </c>
      <c r="BH232" s="224">
        <f>IF(N232="sníž. přenesená",J232,0)</f>
        <v>0</v>
      </c>
      <c r="BI232" s="224">
        <f>IF(N232="nulová",J232,0)</f>
        <v>0</v>
      </c>
      <c r="BJ232" s="15" t="s">
        <v>84</v>
      </c>
      <c r="BK232" s="224">
        <f>ROUND(I232*H232,2)</f>
        <v>0</v>
      </c>
      <c r="BL232" s="15" t="s">
        <v>197</v>
      </c>
      <c r="BM232" s="223" t="s">
        <v>422</v>
      </c>
    </row>
    <row r="233" s="2" customFormat="1" ht="37.8" customHeight="1">
      <c r="A233" s="36"/>
      <c r="B233" s="37"/>
      <c r="C233" s="211" t="s">
        <v>423</v>
      </c>
      <c r="D233" s="211" t="s">
        <v>194</v>
      </c>
      <c r="E233" s="212" t="s">
        <v>424</v>
      </c>
      <c r="F233" s="213" t="s">
        <v>425</v>
      </c>
      <c r="G233" s="214" t="s">
        <v>123</v>
      </c>
      <c r="H233" s="215">
        <v>2</v>
      </c>
      <c r="I233" s="216"/>
      <c r="J233" s="217">
        <f>ROUND(I233*H233,2)</f>
        <v>0</v>
      </c>
      <c r="K233" s="218"/>
      <c r="L233" s="42"/>
      <c r="M233" s="219" t="s">
        <v>1</v>
      </c>
      <c r="N233" s="220" t="s">
        <v>44</v>
      </c>
      <c r="O233" s="89"/>
      <c r="P233" s="221">
        <f>O233*H233</f>
        <v>0</v>
      </c>
      <c r="Q233" s="221">
        <v>0</v>
      </c>
      <c r="R233" s="221">
        <f>Q233*H233</f>
        <v>0</v>
      </c>
      <c r="S233" s="221">
        <v>0</v>
      </c>
      <c r="T233" s="222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23" t="s">
        <v>197</v>
      </c>
      <c r="AT233" s="223" t="s">
        <v>194</v>
      </c>
      <c r="AU233" s="223" t="s">
        <v>91</v>
      </c>
      <c r="AY233" s="15" t="s">
        <v>192</v>
      </c>
      <c r="BE233" s="224">
        <f>IF(N233="základní",J233,0)</f>
        <v>0</v>
      </c>
      <c r="BF233" s="224">
        <f>IF(N233="snížená",J233,0)</f>
        <v>0</v>
      </c>
      <c r="BG233" s="224">
        <f>IF(N233="zákl. přenesená",J233,0)</f>
        <v>0</v>
      </c>
      <c r="BH233" s="224">
        <f>IF(N233="sníž. přenesená",J233,0)</f>
        <v>0</v>
      </c>
      <c r="BI233" s="224">
        <f>IF(N233="nulová",J233,0)</f>
        <v>0</v>
      </c>
      <c r="BJ233" s="15" t="s">
        <v>84</v>
      </c>
      <c r="BK233" s="224">
        <f>ROUND(I233*H233,2)</f>
        <v>0</v>
      </c>
      <c r="BL233" s="15" t="s">
        <v>197</v>
      </c>
      <c r="BM233" s="223" t="s">
        <v>426</v>
      </c>
    </row>
    <row r="234" s="2" customFormat="1" ht="16.5" customHeight="1">
      <c r="A234" s="36"/>
      <c r="B234" s="37"/>
      <c r="C234" s="241" t="s">
        <v>427</v>
      </c>
      <c r="D234" s="241" t="s">
        <v>298</v>
      </c>
      <c r="E234" s="242" t="s">
        <v>428</v>
      </c>
      <c r="F234" s="243" t="s">
        <v>429</v>
      </c>
      <c r="G234" s="244" t="s">
        <v>123</v>
      </c>
      <c r="H234" s="245">
        <v>2</v>
      </c>
      <c r="I234" s="246"/>
      <c r="J234" s="247">
        <f>ROUND(I234*H234,2)</f>
        <v>0</v>
      </c>
      <c r="K234" s="248"/>
      <c r="L234" s="249"/>
      <c r="M234" s="250" t="s">
        <v>1</v>
      </c>
      <c r="N234" s="251" t="s">
        <v>44</v>
      </c>
      <c r="O234" s="89"/>
      <c r="P234" s="221">
        <f>O234*H234</f>
        <v>0</v>
      </c>
      <c r="Q234" s="221">
        <v>0.00029</v>
      </c>
      <c r="R234" s="221">
        <f>Q234*H234</f>
        <v>0.00058</v>
      </c>
      <c r="S234" s="221">
        <v>0</v>
      </c>
      <c r="T234" s="222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23" t="s">
        <v>222</v>
      </c>
      <c r="AT234" s="223" t="s">
        <v>298</v>
      </c>
      <c r="AU234" s="223" t="s">
        <v>91</v>
      </c>
      <c r="AY234" s="15" t="s">
        <v>192</v>
      </c>
      <c r="BE234" s="224">
        <f>IF(N234="základní",J234,0)</f>
        <v>0</v>
      </c>
      <c r="BF234" s="224">
        <f>IF(N234="snížená",J234,0)</f>
        <v>0</v>
      </c>
      <c r="BG234" s="224">
        <f>IF(N234="zákl. přenesená",J234,0)</f>
        <v>0</v>
      </c>
      <c r="BH234" s="224">
        <f>IF(N234="sníž. přenesená",J234,0)</f>
        <v>0</v>
      </c>
      <c r="BI234" s="224">
        <f>IF(N234="nulová",J234,0)</f>
        <v>0</v>
      </c>
      <c r="BJ234" s="15" t="s">
        <v>84</v>
      </c>
      <c r="BK234" s="224">
        <f>ROUND(I234*H234,2)</f>
        <v>0</v>
      </c>
      <c r="BL234" s="15" t="s">
        <v>197</v>
      </c>
      <c r="BM234" s="223" t="s">
        <v>430</v>
      </c>
    </row>
    <row r="235" s="2" customFormat="1" ht="37.8" customHeight="1">
      <c r="A235" s="36"/>
      <c r="B235" s="37"/>
      <c r="C235" s="211" t="s">
        <v>431</v>
      </c>
      <c r="D235" s="211" t="s">
        <v>194</v>
      </c>
      <c r="E235" s="212" t="s">
        <v>432</v>
      </c>
      <c r="F235" s="213" t="s">
        <v>433</v>
      </c>
      <c r="G235" s="214" t="s">
        <v>123</v>
      </c>
      <c r="H235" s="215">
        <v>27</v>
      </c>
      <c r="I235" s="216"/>
      <c r="J235" s="217">
        <f>ROUND(I235*H235,2)</f>
        <v>0</v>
      </c>
      <c r="K235" s="218"/>
      <c r="L235" s="42"/>
      <c r="M235" s="219" t="s">
        <v>1</v>
      </c>
      <c r="N235" s="220" t="s">
        <v>44</v>
      </c>
      <c r="O235" s="89"/>
      <c r="P235" s="221">
        <f>O235*H235</f>
        <v>0</v>
      </c>
      <c r="Q235" s="221">
        <v>0</v>
      </c>
      <c r="R235" s="221">
        <f>Q235*H235</f>
        <v>0</v>
      </c>
      <c r="S235" s="221">
        <v>0</v>
      </c>
      <c r="T235" s="222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23" t="s">
        <v>197</v>
      </c>
      <c r="AT235" s="223" t="s">
        <v>194</v>
      </c>
      <c r="AU235" s="223" t="s">
        <v>91</v>
      </c>
      <c r="AY235" s="15" t="s">
        <v>192</v>
      </c>
      <c r="BE235" s="224">
        <f>IF(N235="základní",J235,0)</f>
        <v>0</v>
      </c>
      <c r="BF235" s="224">
        <f>IF(N235="snížená",J235,0)</f>
        <v>0</v>
      </c>
      <c r="BG235" s="224">
        <f>IF(N235="zákl. přenesená",J235,0)</f>
        <v>0</v>
      </c>
      <c r="BH235" s="224">
        <f>IF(N235="sníž. přenesená",J235,0)</f>
        <v>0</v>
      </c>
      <c r="BI235" s="224">
        <f>IF(N235="nulová",J235,0)</f>
        <v>0</v>
      </c>
      <c r="BJ235" s="15" t="s">
        <v>84</v>
      </c>
      <c r="BK235" s="224">
        <f>ROUND(I235*H235,2)</f>
        <v>0</v>
      </c>
      <c r="BL235" s="15" t="s">
        <v>197</v>
      </c>
      <c r="BM235" s="223" t="s">
        <v>434</v>
      </c>
    </row>
    <row r="236" s="2" customFormat="1" ht="16.5" customHeight="1">
      <c r="A236" s="36"/>
      <c r="B236" s="37"/>
      <c r="C236" s="241" t="s">
        <v>435</v>
      </c>
      <c r="D236" s="241" t="s">
        <v>298</v>
      </c>
      <c r="E236" s="242" t="s">
        <v>436</v>
      </c>
      <c r="F236" s="243" t="s">
        <v>437</v>
      </c>
      <c r="G236" s="244" t="s">
        <v>123</v>
      </c>
      <c r="H236" s="245">
        <v>27</v>
      </c>
      <c r="I236" s="246"/>
      <c r="J236" s="247">
        <f>ROUND(I236*H236,2)</f>
        <v>0</v>
      </c>
      <c r="K236" s="248"/>
      <c r="L236" s="249"/>
      <c r="M236" s="250" t="s">
        <v>1</v>
      </c>
      <c r="N236" s="251" t="s">
        <v>44</v>
      </c>
      <c r="O236" s="89"/>
      <c r="P236" s="221">
        <f>O236*H236</f>
        <v>0</v>
      </c>
      <c r="Q236" s="221">
        <v>0.0088000000000000005</v>
      </c>
      <c r="R236" s="221">
        <f>Q236*H236</f>
        <v>0.23760000000000001</v>
      </c>
      <c r="S236" s="221">
        <v>0</v>
      </c>
      <c r="T236" s="222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23" t="s">
        <v>222</v>
      </c>
      <c r="AT236" s="223" t="s">
        <v>298</v>
      </c>
      <c r="AU236" s="223" t="s">
        <v>91</v>
      </c>
      <c r="AY236" s="15" t="s">
        <v>192</v>
      </c>
      <c r="BE236" s="224">
        <f>IF(N236="základní",J236,0)</f>
        <v>0</v>
      </c>
      <c r="BF236" s="224">
        <f>IF(N236="snížená",J236,0)</f>
        <v>0</v>
      </c>
      <c r="BG236" s="224">
        <f>IF(N236="zákl. přenesená",J236,0)</f>
        <v>0</v>
      </c>
      <c r="BH236" s="224">
        <f>IF(N236="sníž. přenesená",J236,0)</f>
        <v>0</v>
      </c>
      <c r="BI236" s="224">
        <f>IF(N236="nulová",J236,0)</f>
        <v>0</v>
      </c>
      <c r="BJ236" s="15" t="s">
        <v>84</v>
      </c>
      <c r="BK236" s="224">
        <f>ROUND(I236*H236,2)</f>
        <v>0</v>
      </c>
      <c r="BL236" s="15" t="s">
        <v>197</v>
      </c>
      <c r="BM236" s="223" t="s">
        <v>438</v>
      </c>
    </row>
    <row r="237" s="2" customFormat="1" ht="37.8" customHeight="1">
      <c r="A237" s="36"/>
      <c r="B237" s="37"/>
      <c r="C237" s="211" t="s">
        <v>439</v>
      </c>
      <c r="D237" s="211" t="s">
        <v>194</v>
      </c>
      <c r="E237" s="212" t="s">
        <v>440</v>
      </c>
      <c r="F237" s="213" t="s">
        <v>441</v>
      </c>
      <c r="G237" s="214" t="s">
        <v>123</v>
      </c>
      <c r="H237" s="215">
        <v>27</v>
      </c>
      <c r="I237" s="216"/>
      <c r="J237" s="217">
        <f>ROUND(I237*H237,2)</f>
        <v>0</v>
      </c>
      <c r="K237" s="218"/>
      <c r="L237" s="42"/>
      <c r="M237" s="219" t="s">
        <v>1</v>
      </c>
      <c r="N237" s="220" t="s">
        <v>44</v>
      </c>
      <c r="O237" s="89"/>
      <c r="P237" s="221">
        <f>O237*H237</f>
        <v>0</v>
      </c>
      <c r="Q237" s="221">
        <v>0</v>
      </c>
      <c r="R237" s="221">
        <f>Q237*H237</f>
        <v>0</v>
      </c>
      <c r="S237" s="221">
        <v>0</v>
      </c>
      <c r="T237" s="222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223" t="s">
        <v>197</v>
      </c>
      <c r="AT237" s="223" t="s">
        <v>194</v>
      </c>
      <c r="AU237" s="223" t="s">
        <v>91</v>
      </c>
      <c r="AY237" s="15" t="s">
        <v>192</v>
      </c>
      <c r="BE237" s="224">
        <f>IF(N237="základní",J237,0)</f>
        <v>0</v>
      </c>
      <c r="BF237" s="224">
        <f>IF(N237="snížená",J237,0)</f>
        <v>0</v>
      </c>
      <c r="BG237" s="224">
        <f>IF(N237="zákl. přenesená",J237,0)</f>
        <v>0</v>
      </c>
      <c r="BH237" s="224">
        <f>IF(N237="sníž. přenesená",J237,0)</f>
        <v>0</v>
      </c>
      <c r="BI237" s="224">
        <f>IF(N237="nulová",J237,0)</f>
        <v>0</v>
      </c>
      <c r="BJ237" s="15" t="s">
        <v>84</v>
      </c>
      <c r="BK237" s="224">
        <f>ROUND(I237*H237,2)</f>
        <v>0</v>
      </c>
      <c r="BL237" s="15" t="s">
        <v>197</v>
      </c>
      <c r="BM237" s="223" t="s">
        <v>442</v>
      </c>
    </row>
    <row r="238" s="2" customFormat="1" ht="16.5" customHeight="1">
      <c r="A238" s="36"/>
      <c r="B238" s="37"/>
      <c r="C238" s="241" t="s">
        <v>443</v>
      </c>
      <c r="D238" s="241" t="s">
        <v>298</v>
      </c>
      <c r="E238" s="242" t="s">
        <v>444</v>
      </c>
      <c r="F238" s="243" t="s">
        <v>445</v>
      </c>
      <c r="G238" s="244" t="s">
        <v>123</v>
      </c>
      <c r="H238" s="245">
        <v>27</v>
      </c>
      <c r="I238" s="246"/>
      <c r="J238" s="247">
        <f>ROUND(I238*H238,2)</f>
        <v>0</v>
      </c>
      <c r="K238" s="248"/>
      <c r="L238" s="249"/>
      <c r="M238" s="250" t="s">
        <v>1</v>
      </c>
      <c r="N238" s="251" t="s">
        <v>44</v>
      </c>
      <c r="O238" s="89"/>
      <c r="P238" s="221">
        <f>O238*H238</f>
        <v>0</v>
      </c>
      <c r="Q238" s="221">
        <v>0.0041999999999999997</v>
      </c>
      <c r="R238" s="221">
        <f>Q238*H238</f>
        <v>0.11339999999999999</v>
      </c>
      <c r="S238" s="221">
        <v>0</v>
      </c>
      <c r="T238" s="222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223" t="s">
        <v>222</v>
      </c>
      <c r="AT238" s="223" t="s">
        <v>298</v>
      </c>
      <c r="AU238" s="223" t="s">
        <v>91</v>
      </c>
      <c r="AY238" s="15" t="s">
        <v>192</v>
      </c>
      <c r="BE238" s="224">
        <f>IF(N238="základní",J238,0)</f>
        <v>0</v>
      </c>
      <c r="BF238" s="224">
        <f>IF(N238="snížená",J238,0)</f>
        <v>0</v>
      </c>
      <c r="BG238" s="224">
        <f>IF(N238="zákl. přenesená",J238,0)</f>
        <v>0</v>
      </c>
      <c r="BH238" s="224">
        <f>IF(N238="sníž. přenesená",J238,0)</f>
        <v>0</v>
      </c>
      <c r="BI238" s="224">
        <f>IF(N238="nulová",J238,0)</f>
        <v>0</v>
      </c>
      <c r="BJ238" s="15" t="s">
        <v>84</v>
      </c>
      <c r="BK238" s="224">
        <f>ROUND(I238*H238,2)</f>
        <v>0</v>
      </c>
      <c r="BL238" s="15" t="s">
        <v>197</v>
      </c>
      <c r="BM238" s="223" t="s">
        <v>446</v>
      </c>
    </row>
    <row r="239" s="2" customFormat="1" ht="37.8" customHeight="1">
      <c r="A239" s="36"/>
      <c r="B239" s="37"/>
      <c r="C239" s="211" t="s">
        <v>447</v>
      </c>
      <c r="D239" s="211" t="s">
        <v>194</v>
      </c>
      <c r="E239" s="212" t="s">
        <v>448</v>
      </c>
      <c r="F239" s="213" t="s">
        <v>449</v>
      </c>
      <c r="G239" s="214" t="s">
        <v>123</v>
      </c>
      <c r="H239" s="215">
        <v>15</v>
      </c>
      <c r="I239" s="216"/>
      <c r="J239" s="217">
        <f>ROUND(I239*H239,2)</f>
        <v>0</v>
      </c>
      <c r="K239" s="218"/>
      <c r="L239" s="42"/>
      <c r="M239" s="219" t="s">
        <v>1</v>
      </c>
      <c r="N239" s="220" t="s">
        <v>44</v>
      </c>
      <c r="O239" s="89"/>
      <c r="P239" s="221">
        <f>O239*H239</f>
        <v>0</v>
      </c>
      <c r="Q239" s="221">
        <v>0</v>
      </c>
      <c r="R239" s="221">
        <f>Q239*H239</f>
        <v>0</v>
      </c>
      <c r="S239" s="221">
        <v>0</v>
      </c>
      <c r="T239" s="222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223" t="s">
        <v>197</v>
      </c>
      <c r="AT239" s="223" t="s">
        <v>194</v>
      </c>
      <c r="AU239" s="223" t="s">
        <v>91</v>
      </c>
      <c r="AY239" s="15" t="s">
        <v>192</v>
      </c>
      <c r="BE239" s="224">
        <f>IF(N239="základní",J239,0)</f>
        <v>0</v>
      </c>
      <c r="BF239" s="224">
        <f>IF(N239="snížená",J239,0)</f>
        <v>0</v>
      </c>
      <c r="BG239" s="224">
        <f>IF(N239="zákl. přenesená",J239,0)</f>
        <v>0</v>
      </c>
      <c r="BH239" s="224">
        <f>IF(N239="sníž. přenesená",J239,0)</f>
        <v>0</v>
      </c>
      <c r="BI239" s="224">
        <f>IF(N239="nulová",J239,0)</f>
        <v>0</v>
      </c>
      <c r="BJ239" s="15" t="s">
        <v>84</v>
      </c>
      <c r="BK239" s="224">
        <f>ROUND(I239*H239,2)</f>
        <v>0</v>
      </c>
      <c r="BL239" s="15" t="s">
        <v>197</v>
      </c>
      <c r="BM239" s="223" t="s">
        <v>450</v>
      </c>
    </row>
    <row r="240" s="2" customFormat="1" ht="16.5" customHeight="1">
      <c r="A240" s="36"/>
      <c r="B240" s="37"/>
      <c r="C240" s="241" t="s">
        <v>451</v>
      </c>
      <c r="D240" s="241" t="s">
        <v>298</v>
      </c>
      <c r="E240" s="242" t="s">
        <v>452</v>
      </c>
      <c r="F240" s="243" t="s">
        <v>453</v>
      </c>
      <c r="G240" s="244" t="s">
        <v>123</v>
      </c>
      <c r="H240" s="245">
        <v>15</v>
      </c>
      <c r="I240" s="246"/>
      <c r="J240" s="247">
        <f>ROUND(I240*H240,2)</f>
        <v>0</v>
      </c>
      <c r="K240" s="248"/>
      <c r="L240" s="249"/>
      <c r="M240" s="250" t="s">
        <v>1</v>
      </c>
      <c r="N240" s="251" t="s">
        <v>44</v>
      </c>
      <c r="O240" s="89"/>
      <c r="P240" s="221">
        <f>O240*H240</f>
        <v>0</v>
      </c>
      <c r="Q240" s="221">
        <v>0.0167</v>
      </c>
      <c r="R240" s="221">
        <f>Q240*H240</f>
        <v>0.2505</v>
      </c>
      <c r="S240" s="221">
        <v>0</v>
      </c>
      <c r="T240" s="222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223" t="s">
        <v>222</v>
      </c>
      <c r="AT240" s="223" t="s">
        <v>298</v>
      </c>
      <c r="AU240" s="223" t="s">
        <v>91</v>
      </c>
      <c r="AY240" s="15" t="s">
        <v>192</v>
      </c>
      <c r="BE240" s="224">
        <f>IF(N240="základní",J240,0)</f>
        <v>0</v>
      </c>
      <c r="BF240" s="224">
        <f>IF(N240="snížená",J240,0)</f>
        <v>0</v>
      </c>
      <c r="BG240" s="224">
        <f>IF(N240="zákl. přenesená",J240,0)</f>
        <v>0</v>
      </c>
      <c r="BH240" s="224">
        <f>IF(N240="sníž. přenesená",J240,0)</f>
        <v>0</v>
      </c>
      <c r="BI240" s="224">
        <f>IF(N240="nulová",J240,0)</f>
        <v>0</v>
      </c>
      <c r="BJ240" s="15" t="s">
        <v>84</v>
      </c>
      <c r="BK240" s="224">
        <f>ROUND(I240*H240,2)</f>
        <v>0</v>
      </c>
      <c r="BL240" s="15" t="s">
        <v>197</v>
      </c>
      <c r="BM240" s="223" t="s">
        <v>454</v>
      </c>
    </row>
    <row r="241" s="2" customFormat="1" ht="37.8" customHeight="1">
      <c r="A241" s="36"/>
      <c r="B241" s="37"/>
      <c r="C241" s="211" t="s">
        <v>455</v>
      </c>
      <c r="D241" s="211" t="s">
        <v>194</v>
      </c>
      <c r="E241" s="212" t="s">
        <v>456</v>
      </c>
      <c r="F241" s="213" t="s">
        <v>457</v>
      </c>
      <c r="G241" s="214" t="s">
        <v>123</v>
      </c>
      <c r="H241" s="215">
        <v>15</v>
      </c>
      <c r="I241" s="216"/>
      <c r="J241" s="217">
        <f>ROUND(I241*H241,2)</f>
        <v>0</v>
      </c>
      <c r="K241" s="218"/>
      <c r="L241" s="42"/>
      <c r="M241" s="219" t="s">
        <v>1</v>
      </c>
      <c r="N241" s="220" t="s">
        <v>44</v>
      </c>
      <c r="O241" s="89"/>
      <c r="P241" s="221">
        <f>O241*H241</f>
        <v>0</v>
      </c>
      <c r="Q241" s="221">
        <v>0</v>
      </c>
      <c r="R241" s="221">
        <f>Q241*H241</f>
        <v>0</v>
      </c>
      <c r="S241" s="221">
        <v>0</v>
      </c>
      <c r="T241" s="222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223" t="s">
        <v>197</v>
      </c>
      <c r="AT241" s="223" t="s">
        <v>194</v>
      </c>
      <c r="AU241" s="223" t="s">
        <v>91</v>
      </c>
      <c r="AY241" s="15" t="s">
        <v>192</v>
      </c>
      <c r="BE241" s="224">
        <f>IF(N241="základní",J241,0)</f>
        <v>0</v>
      </c>
      <c r="BF241" s="224">
        <f>IF(N241="snížená",J241,0)</f>
        <v>0</v>
      </c>
      <c r="BG241" s="224">
        <f>IF(N241="zákl. přenesená",J241,0)</f>
        <v>0</v>
      </c>
      <c r="BH241" s="224">
        <f>IF(N241="sníž. přenesená",J241,0)</f>
        <v>0</v>
      </c>
      <c r="BI241" s="224">
        <f>IF(N241="nulová",J241,0)</f>
        <v>0</v>
      </c>
      <c r="BJ241" s="15" t="s">
        <v>84</v>
      </c>
      <c r="BK241" s="224">
        <f>ROUND(I241*H241,2)</f>
        <v>0</v>
      </c>
      <c r="BL241" s="15" t="s">
        <v>197</v>
      </c>
      <c r="BM241" s="223" t="s">
        <v>458</v>
      </c>
    </row>
    <row r="242" s="2" customFormat="1" ht="16.5" customHeight="1">
      <c r="A242" s="36"/>
      <c r="B242" s="37"/>
      <c r="C242" s="241" t="s">
        <v>459</v>
      </c>
      <c r="D242" s="241" t="s">
        <v>298</v>
      </c>
      <c r="E242" s="242" t="s">
        <v>460</v>
      </c>
      <c r="F242" s="243" t="s">
        <v>461</v>
      </c>
      <c r="G242" s="244" t="s">
        <v>123</v>
      </c>
      <c r="H242" s="245">
        <v>15</v>
      </c>
      <c r="I242" s="246"/>
      <c r="J242" s="247">
        <f>ROUND(I242*H242,2)</f>
        <v>0</v>
      </c>
      <c r="K242" s="248"/>
      <c r="L242" s="249"/>
      <c r="M242" s="250" t="s">
        <v>1</v>
      </c>
      <c r="N242" s="251" t="s">
        <v>44</v>
      </c>
      <c r="O242" s="89"/>
      <c r="P242" s="221">
        <f>O242*H242</f>
        <v>0</v>
      </c>
      <c r="Q242" s="221">
        <v>0.0085000000000000006</v>
      </c>
      <c r="R242" s="221">
        <f>Q242*H242</f>
        <v>0.1275</v>
      </c>
      <c r="S242" s="221">
        <v>0</v>
      </c>
      <c r="T242" s="222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223" t="s">
        <v>222</v>
      </c>
      <c r="AT242" s="223" t="s">
        <v>298</v>
      </c>
      <c r="AU242" s="223" t="s">
        <v>91</v>
      </c>
      <c r="AY242" s="15" t="s">
        <v>192</v>
      </c>
      <c r="BE242" s="224">
        <f>IF(N242="základní",J242,0)</f>
        <v>0</v>
      </c>
      <c r="BF242" s="224">
        <f>IF(N242="snížená",J242,0)</f>
        <v>0</v>
      </c>
      <c r="BG242" s="224">
        <f>IF(N242="zákl. přenesená",J242,0)</f>
        <v>0</v>
      </c>
      <c r="BH242" s="224">
        <f>IF(N242="sníž. přenesená",J242,0)</f>
        <v>0</v>
      </c>
      <c r="BI242" s="224">
        <f>IF(N242="nulová",J242,0)</f>
        <v>0</v>
      </c>
      <c r="BJ242" s="15" t="s">
        <v>84</v>
      </c>
      <c r="BK242" s="224">
        <f>ROUND(I242*H242,2)</f>
        <v>0</v>
      </c>
      <c r="BL242" s="15" t="s">
        <v>197</v>
      </c>
      <c r="BM242" s="223" t="s">
        <v>462</v>
      </c>
    </row>
    <row r="243" s="2" customFormat="1" ht="37.8" customHeight="1">
      <c r="A243" s="36"/>
      <c r="B243" s="37"/>
      <c r="C243" s="211" t="s">
        <v>463</v>
      </c>
      <c r="D243" s="211" t="s">
        <v>194</v>
      </c>
      <c r="E243" s="212" t="s">
        <v>464</v>
      </c>
      <c r="F243" s="213" t="s">
        <v>465</v>
      </c>
      <c r="G243" s="214" t="s">
        <v>123</v>
      </c>
      <c r="H243" s="215">
        <v>8</v>
      </c>
      <c r="I243" s="216"/>
      <c r="J243" s="217">
        <f>ROUND(I243*H243,2)</f>
        <v>0</v>
      </c>
      <c r="K243" s="218"/>
      <c r="L243" s="42"/>
      <c r="M243" s="219" t="s">
        <v>1</v>
      </c>
      <c r="N243" s="220" t="s">
        <v>44</v>
      </c>
      <c r="O243" s="89"/>
      <c r="P243" s="221">
        <f>O243*H243</f>
        <v>0</v>
      </c>
      <c r="Q243" s="221">
        <v>1.0000000000000001E-05</v>
      </c>
      <c r="R243" s="221">
        <f>Q243*H243</f>
        <v>8.0000000000000007E-05</v>
      </c>
      <c r="S243" s="221">
        <v>0</v>
      </c>
      <c r="T243" s="222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223" t="s">
        <v>197</v>
      </c>
      <c r="AT243" s="223" t="s">
        <v>194</v>
      </c>
      <c r="AU243" s="223" t="s">
        <v>91</v>
      </c>
      <c r="AY243" s="15" t="s">
        <v>192</v>
      </c>
      <c r="BE243" s="224">
        <f>IF(N243="základní",J243,0)</f>
        <v>0</v>
      </c>
      <c r="BF243" s="224">
        <f>IF(N243="snížená",J243,0)</f>
        <v>0</v>
      </c>
      <c r="BG243" s="224">
        <f>IF(N243="zákl. přenesená",J243,0)</f>
        <v>0</v>
      </c>
      <c r="BH243" s="224">
        <f>IF(N243="sníž. přenesená",J243,0)</f>
        <v>0</v>
      </c>
      <c r="BI243" s="224">
        <f>IF(N243="nulová",J243,0)</f>
        <v>0</v>
      </c>
      <c r="BJ243" s="15" t="s">
        <v>84</v>
      </c>
      <c r="BK243" s="224">
        <f>ROUND(I243*H243,2)</f>
        <v>0</v>
      </c>
      <c r="BL243" s="15" t="s">
        <v>197</v>
      </c>
      <c r="BM243" s="223" t="s">
        <v>466</v>
      </c>
    </row>
    <row r="244" s="2" customFormat="1" ht="16.5" customHeight="1">
      <c r="A244" s="36"/>
      <c r="B244" s="37"/>
      <c r="C244" s="241" t="s">
        <v>467</v>
      </c>
      <c r="D244" s="241" t="s">
        <v>298</v>
      </c>
      <c r="E244" s="242" t="s">
        <v>468</v>
      </c>
      <c r="F244" s="243" t="s">
        <v>469</v>
      </c>
      <c r="G244" s="244" t="s">
        <v>123</v>
      </c>
      <c r="H244" s="245">
        <v>8</v>
      </c>
      <c r="I244" s="246"/>
      <c r="J244" s="247">
        <f>ROUND(I244*H244,2)</f>
        <v>0</v>
      </c>
      <c r="K244" s="248"/>
      <c r="L244" s="249"/>
      <c r="M244" s="250" t="s">
        <v>1</v>
      </c>
      <c r="N244" s="251" t="s">
        <v>44</v>
      </c>
      <c r="O244" s="89"/>
      <c r="P244" s="221">
        <f>O244*H244</f>
        <v>0</v>
      </c>
      <c r="Q244" s="221">
        <v>0.020899999999999998</v>
      </c>
      <c r="R244" s="221">
        <f>Q244*H244</f>
        <v>0.16719999999999999</v>
      </c>
      <c r="S244" s="221">
        <v>0</v>
      </c>
      <c r="T244" s="222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223" t="s">
        <v>222</v>
      </c>
      <c r="AT244" s="223" t="s">
        <v>298</v>
      </c>
      <c r="AU244" s="223" t="s">
        <v>91</v>
      </c>
      <c r="AY244" s="15" t="s">
        <v>192</v>
      </c>
      <c r="BE244" s="224">
        <f>IF(N244="základní",J244,0)</f>
        <v>0</v>
      </c>
      <c r="BF244" s="224">
        <f>IF(N244="snížená",J244,0)</f>
        <v>0</v>
      </c>
      <c r="BG244" s="224">
        <f>IF(N244="zákl. přenesená",J244,0)</f>
        <v>0</v>
      </c>
      <c r="BH244" s="224">
        <f>IF(N244="sníž. přenesená",J244,0)</f>
        <v>0</v>
      </c>
      <c r="BI244" s="224">
        <f>IF(N244="nulová",J244,0)</f>
        <v>0</v>
      </c>
      <c r="BJ244" s="15" t="s">
        <v>84</v>
      </c>
      <c r="BK244" s="224">
        <f>ROUND(I244*H244,2)</f>
        <v>0</v>
      </c>
      <c r="BL244" s="15" t="s">
        <v>197</v>
      </c>
      <c r="BM244" s="223" t="s">
        <v>470</v>
      </c>
    </row>
    <row r="245" s="2" customFormat="1" ht="37.8" customHeight="1">
      <c r="A245" s="36"/>
      <c r="B245" s="37"/>
      <c r="C245" s="211" t="s">
        <v>471</v>
      </c>
      <c r="D245" s="211" t="s">
        <v>194</v>
      </c>
      <c r="E245" s="212" t="s">
        <v>472</v>
      </c>
      <c r="F245" s="213" t="s">
        <v>473</v>
      </c>
      <c r="G245" s="214" t="s">
        <v>123</v>
      </c>
      <c r="H245" s="215">
        <v>8</v>
      </c>
      <c r="I245" s="216"/>
      <c r="J245" s="217">
        <f>ROUND(I245*H245,2)</f>
        <v>0</v>
      </c>
      <c r="K245" s="218"/>
      <c r="L245" s="42"/>
      <c r="M245" s="219" t="s">
        <v>1</v>
      </c>
      <c r="N245" s="220" t="s">
        <v>44</v>
      </c>
      <c r="O245" s="89"/>
      <c r="P245" s="221">
        <f>O245*H245</f>
        <v>0</v>
      </c>
      <c r="Q245" s="221">
        <v>1.0000000000000001E-05</v>
      </c>
      <c r="R245" s="221">
        <f>Q245*H245</f>
        <v>8.0000000000000007E-05</v>
      </c>
      <c r="S245" s="221">
        <v>0</v>
      </c>
      <c r="T245" s="222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223" t="s">
        <v>197</v>
      </c>
      <c r="AT245" s="223" t="s">
        <v>194</v>
      </c>
      <c r="AU245" s="223" t="s">
        <v>91</v>
      </c>
      <c r="AY245" s="15" t="s">
        <v>192</v>
      </c>
      <c r="BE245" s="224">
        <f>IF(N245="základní",J245,0)</f>
        <v>0</v>
      </c>
      <c r="BF245" s="224">
        <f>IF(N245="snížená",J245,0)</f>
        <v>0</v>
      </c>
      <c r="BG245" s="224">
        <f>IF(N245="zákl. přenesená",J245,0)</f>
        <v>0</v>
      </c>
      <c r="BH245" s="224">
        <f>IF(N245="sníž. přenesená",J245,0)</f>
        <v>0</v>
      </c>
      <c r="BI245" s="224">
        <f>IF(N245="nulová",J245,0)</f>
        <v>0</v>
      </c>
      <c r="BJ245" s="15" t="s">
        <v>84</v>
      </c>
      <c r="BK245" s="224">
        <f>ROUND(I245*H245,2)</f>
        <v>0</v>
      </c>
      <c r="BL245" s="15" t="s">
        <v>197</v>
      </c>
      <c r="BM245" s="223" t="s">
        <v>474</v>
      </c>
    </row>
    <row r="246" s="2" customFormat="1" ht="16.5" customHeight="1">
      <c r="A246" s="36"/>
      <c r="B246" s="37"/>
      <c r="C246" s="241" t="s">
        <v>475</v>
      </c>
      <c r="D246" s="241" t="s">
        <v>298</v>
      </c>
      <c r="E246" s="242" t="s">
        <v>476</v>
      </c>
      <c r="F246" s="243" t="s">
        <v>477</v>
      </c>
      <c r="G246" s="244" t="s">
        <v>123</v>
      </c>
      <c r="H246" s="245">
        <v>8</v>
      </c>
      <c r="I246" s="246"/>
      <c r="J246" s="247">
        <f>ROUND(I246*H246,2)</f>
        <v>0</v>
      </c>
      <c r="K246" s="248"/>
      <c r="L246" s="249"/>
      <c r="M246" s="250" t="s">
        <v>1</v>
      </c>
      <c r="N246" s="251" t="s">
        <v>44</v>
      </c>
      <c r="O246" s="89"/>
      <c r="P246" s="221">
        <f>O246*H246</f>
        <v>0</v>
      </c>
      <c r="Q246" s="221">
        <v>0.0124</v>
      </c>
      <c r="R246" s="221">
        <f>Q246*H246</f>
        <v>0.099199999999999997</v>
      </c>
      <c r="S246" s="221">
        <v>0</v>
      </c>
      <c r="T246" s="222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223" t="s">
        <v>222</v>
      </c>
      <c r="AT246" s="223" t="s">
        <v>298</v>
      </c>
      <c r="AU246" s="223" t="s">
        <v>91</v>
      </c>
      <c r="AY246" s="15" t="s">
        <v>192</v>
      </c>
      <c r="BE246" s="224">
        <f>IF(N246="základní",J246,0)</f>
        <v>0</v>
      </c>
      <c r="BF246" s="224">
        <f>IF(N246="snížená",J246,0)</f>
        <v>0</v>
      </c>
      <c r="BG246" s="224">
        <f>IF(N246="zákl. přenesená",J246,0)</f>
        <v>0</v>
      </c>
      <c r="BH246" s="224">
        <f>IF(N246="sníž. přenesená",J246,0)</f>
        <v>0</v>
      </c>
      <c r="BI246" s="224">
        <f>IF(N246="nulová",J246,0)</f>
        <v>0</v>
      </c>
      <c r="BJ246" s="15" t="s">
        <v>84</v>
      </c>
      <c r="BK246" s="224">
        <f>ROUND(I246*H246,2)</f>
        <v>0</v>
      </c>
      <c r="BL246" s="15" t="s">
        <v>197</v>
      </c>
      <c r="BM246" s="223" t="s">
        <v>478</v>
      </c>
    </row>
    <row r="247" s="2" customFormat="1" ht="33" customHeight="1">
      <c r="A247" s="36"/>
      <c r="B247" s="37"/>
      <c r="C247" s="211" t="s">
        <v>479</v>
      </c>
      <c r="D247" s="211" t="s">
        <v>194</v>
      </c>
      <c r="E247" s="212" t="s">
        <v>480</v>
      </c>
      <c r="F247" s="213" t="s">
        <v>481</v>
      </c>
      <c r="G247" s="214" t="s">
        <v>119</v>
      </c>
      <c r="H247" s="215">
        <v>14.44</v>
      </c>
      <c r="I247" s="216"/>
      <c r="J247" s="217">
        <f>ROUND(I247*H247,2)</f>
        <v>0</v>
      </c>
      <c r="K247" s="218"/>
      <c r="L247" s="42"/>
      <c r="M247" s="219" t="s">
        <v>1</v>
      </c>
      <c r="N247" s="220" t="s">
        <v>44</v>
      </c>
      <c r="O247" s="89"/>
      <c r="P247" s="221">
        <f>O247*H247</f>
        <v>0</v>
      </c>
      <c r="Q247" s="221">
        <v>0</v>
      </c>
      <c r="R247" s="221">
        <f>Q247*H247</f>
        <v>0</v>
      </c>
      <c r="S247" s="221">
        <v>0.59999999999999998</v>
      </c>
      <c r="T247" s="222">
        <f>S247*H247</f>
        <v>8.6639999999999997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223" t="s">
        <v>197</v>
      </c>
      <c r="AT247" s="223" t="s">
        <v>194</v>
      </c>
      <c r="AU247" s="223" t="s">
        <v>91</v>
      </c>
      <c r="AY247" s="15" t="s">
        <v>192</v>
      </c>
      <c r="BE247" s="224">
        <f>IF(N247="základní",J247,0)</f>
        <v>0</v>
      </c>
      <c r="BF247" s="224">
        <f>IF(N247="snížená",J247,0)</f>
        <v>0</v>
      </c>
      <c r="BG247" s="224">
        <f>IF(N247="zákl. přenesená",J247,0)</f>
        <v>0</v>
      </c>
      <c r="BH247" s="224">
        <f>IF(N247="sníž. přenesená",J247,0)</f>
        <v>0</v>
      </c>
      <c r="BI247" s="224">
        <f>IF(N247="nulová",J247,0)</f>
        <v>0</v>
      </c>
      <c r="BJ247" s="15" t="s">
        <v>84</v>
      </c>
      <c r="BK247" s="224">
        <f>ROUND(I247*H247,2)</f>
        <v>0</v>
      </c>
      <c r="BL247" s="15" t="s">
        <v>197</v>
      </c>
      <c r="BM247" s="223" t="s">
        <v>482</v>
      </c>
    </row>
    <row r="248" s="13" customFormat="1">
      <c r="A248" s="13"/>
      <c r="B248" s="225"/>
      <c r="C248" s="226"/>
      <c r="D248" s="227" t="s">
        <v>199</v>
      </c>
      <c r="E248" s="228" t="s">
        <v>1</v>
      </c>
      <c r="F248" s="229" t="s">
        <v>483</v>
      </c>
      <c r="G248" s="226"/>
      <c r="H248" s="230">
        <v>14.44</v>
      </c>
      <c r="I248" s="231"/>
      <c r="J248" s="226"/>
      <c r="K248" s="226"/>
      <c r="L248" s="232"/>
      <c r="M248" s="233"/>
      <c r="N248" s="234"/>
      <c r="O248" s="234"/>
      <c r="P248" s="234"/>
      <c r="Q248" s="234"/>
      <c r="R248" s="234"/>
      <c r="S248" s="234"/>
      <c r="T248" s="23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6" t="s">
        <v>199</v>
      </c>
      <c r="AU248" s="236" t="s">
        <v>91</v>
      </c>
      <c r="AV248" s="13" t="s">
        <v>91</v>
      </c>
      <c r="AW248" s="13" t="s">
        <v>36</v>
      </c>
      <c r="AX248" s="13" t="s">
        <v>84</v>
      </c>
      <c r="AY248" s="236" t="s">
        <v>192</v>
      </c>
    </row>
    <row r="249" s="2" customFormat="1" ht="24.15" customHeight="1">
      <c r="A249" s="36"/>
      <c r="B249" s="37"/>
      <c r="C249" s="211" t="s">
        <v>484</v>
      </c>
      <c r="D249" s="211" t="s">
        <v>194</v>
      </c>
      <c r="E249" s="212" t="s">
        <v>485</v>
      </c>
      <c r="F249" s="213" t="s">
        <v>486</v>
      </c>
      <c r="G249" s="214" t="s">
        <v>123</v>
      </c>
      <c r="H249" s="215">
        <v>7</v>
      </c>
      <c r="I249" s="216"/>
      <c r="J249" s="217">
        <f>ROUND(I249*H249,2)</f>
        <v>0</v>
      </c>
      <c r="K249" s="218"/>
      <c r="L249" s="42"/>
      <c r="M249" s="219" t="s">
        <v>1</v>
      </c>
      <c r="N249" s="220" t="s">
        <v>44</v>
      </c>
      <c r="O249" s="89"/>
      <c r="P249" s="221">
        <f>O249*H249</f>
        <v>0</v>
      </c>
      <c r="Q249" s="221">
        <v>0.0098899999999999995</v>
      </c>
      <c r="R249" s="221">
        <f>Q249*H249</f>
        <v>0.06923</v>
      </c>
      <c r="S249" s="221">
        <v>0</v>
      </c>
      <c r="T249" s="222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223" t="s">
        <v>197</v>
      </c>
      <c r="AT249" s="223" t="s">
        <v>194</v>
      </c>
      <c r="AU249" s="223" t="s">
        <v>91</v>
      </c>
      <c r="AY249" s="15" t="s">
        <v>192</v>
      </c>
      <c r="BE249" s="224">
        <f>IF(N249="základní",J249,0)</f>
        <v>0</v>
      </c>
      <c r="BF249" s="224">
        <f>IF(N249="snížená",J249,0)</f>
        <v>0</v>
      </c>
      <c r="BG249" s="224">
        <f>IF(N249="zákl. přenesená",J249,0)</f>
        <v>0</v>
      </c>
      <c r="BH249" s="224">
        <f>IF(N249="sníž. přenesená",J249,0)</f>
        <v>0</v>
      </c>
      <c r="BI249" s="224">
        <f>IF(N249="nulová",J249,0)</f>
        <v>0</v>
      </c>
      <c r="BJ249" s="15" t="s">
        <v>84</v>
      </c>
      <c r="BK249" s="224">
        <f>ROUND(I249*H249,2)</f>
        <v>0</v>
      </c>
      <c r="BL249" s="15" t="s">
        <v>197</v>
      </c>
      <c r="BM249" s="223" t="s">
        <v>487</v>
      </c>
    </row>
    <row r="250" s="2" customFormat="1" ht="16.5" customHeight="1">
      <c r="A250" s="36"/>
      <c r="B250" s="37"/>
      <c r="C250" s="241" t="s">
        <v>488</v>
      </c>
      <c r="D250" s="241" t="s">
        <v>298</v>
      </c>
      <c r="E250" s="242" t="s">
        <v>489</v>
      </c>
      <c r="F250" s="243" t="s">
        <v>490</v>
      </c>
      <c r="G250" s="244" t="s">
        <v>123</v>
      </c>
      <c r="H250" s="245">
        <v>7</v>
      </c>
      <c r="I250" s="246"/>
      <c r="J250" s="247">
        <f>ROUND(I250*H250,2)</f>
        <v>0</v>
      </c>
      <c r="K250" s="248"/>
      <c r="L250" s="249"/>
      <c r="M250" s="250" t="s">
        <v>1</v>
      </c>
      <c r="N250" s="251" t="s">
        <v>44</v>
      </c>
      <c r="O250" s="89"/>
      <c r="P250" s="221">
        <f>O250*H250</f>
        <v>0</v>
      </c>
      <c r="Q250" s="221">
        <v>0.26200000000000001</v>
      </c>
      <c r="R250" s="221">
        <f>Q250*H250</f>
        <v>1.8340000000000001</v>
      </c>
      <c r="S250" s="221">
        <v>0</v>
      </c>
      <c r="T250" s="222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223" t="s">
        <v>222</v>
      </c>
      <c r="AT250" s="223" t="s">
        <v>298</v>
      </c>
      <c r="AU250" s="223" t="s">
        <v>91</v>
      </c>
      <c r="AY250" s="15" t="s">
        <v>192</v>
      </c>
      <c r="BE250" s="224">
        <f>IF(N250="základní",J250,0)</f>
        <v>0</v>
      </c>
      <c r="BF250" s="224">
        <f>IF(N250="snížená",J250,0)</f>
        <v>0</v>
      </c>
      <c r="BG250" s="224">
        <f>IF(N250="zákl. přenesená",J250,0)</f>
        <v>0</v>
      </c>
      <c r="BH250" s="224">
        <f>IF(N250="sníž. přenesená",J250,0)</f>
        <v>0</v>
      </c>
      <c r="BI250" s="224">
        <f>IF(N250="nulová",J250,0)</f>
        <v>0</v>
      </c>
      <c r="BJ250" s="15" t="s">
        <v>84</v>
      </c>
      <c r="BK250" s="224">
        <f>ROUND(I250*H250,2)</f>
        <v>0</v>
      </c>
      <c r="BL250" s="15" t="s">
        <v>197</v>
      </c>
      <c r="BM250" s="223" t="s">
        <v>491</v>
      </c>
    </row>
    <row r="251" s="2" customFormat="1">
      <c r="A251" s="36"/>
      <c r="B251" s="37"/>
      <c r="C251" s="38"/>
      <c r="D251" s="227" t="s">
        <v>278</v>
      </c>
      <c r="E251" s="38"/>
      <c r="F251" s="237" t="s">
        <v>492</v>
      </c>
      <c r="G251" s="38"/>
      <c r="H251" s="38"/>
      <c r="I251" s="238"/>
      <c r="J251" s="38"/>
      <c r="K251" s="38"/>
      <c r="L251" s="42"/>
      <c r="M251" s="239"/>
      <c r="N251" s="240"/>
      <c r="O251" s="89"/>
      <c r="P251" s="89"/>
      <c r="Q251" s="89"/>
      <c r="R251" s="89"/>
      <c r="S251" s="89"/>
      <c r="T251" s="90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5" t="s">
        <v>278</v>
      </c>
      <c r="AU251" s="15" t="s">
        <v>91</v>
      </c>
    </row>
    <row r="252" s="2" customFormat="1" ht="24.15" customHeight="1">
      <c r="A252" s="36"/>
      <c r="B252" s="37"/>
      <c r="C252" s="211" t="s">
        <v>102</v>
      </c>
      <c r="D252" s="211" t="s">
        <v>194</v>
      </c>
      <c r="E252" s="212" t="s">
        <v>493</v>
      </c>
      <c r="F252" s="213" t="s">
        <v>494</v>
      </c>
      <c r="G252" s="214" t="s">
        <v>123</v>
      </c>
      <c r="H252" s="215">
        <v>2</v>
      </c>
      <c r="I252" s="216"/>
      <c r="J252" s="217">
        <f>ROUND(I252*H252,2)</f>
        <v>0</v>
      </c>
      <c r="K252" s="218"/>
      <c r="L252" s="42"/>
      <c r="M252" s="219" t="s">
        <v>1</v>
      </c>
      <c r="N252" s="220" t="s">
        <v>44</v>
      </c>
      <c r="O252" s="89"/>
      <c r="P252" s="221">
        <f>O252*H252</f>
        <v>0</v>
      </c>
      <c r="Q252" s="221">
        <v>0.0098899999999999995</v>
      </c>
      <c r="R252" s="221">
        <f>Q252*H252</f>
        <v>0.019779999999999999</v>
      </c>
      <c r="S252" s="221">
        <v>0</v>
      </c>
      <c r="T252" s="222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223" t="s">
        <v>197</v>
      </c>
      <c r="AT252" s="223" t="s">
        <v>194</v>
      </c>
      <c r="AU252" s="223" t="s">
        <v>91</v>
      </c>
      <c r="AY252" s="15" t="s">
        <v>192</v>
      </c>
      <c r="BE252" s="224">
        <f>IF(N252="základní",J252,0)</f>
        <v>0</v>
      </c>
      <c r="BF252" s="224">
        <f>IF(N252="snížená",J252,0)</f>
        <v>0</v>
      </c>
      <c r="BG252" s="224">
        <f>IF(N252="zákl. přenesená",J252,0)</f>
        <v>0</v>
      </c>
      <c r="BH252" s="224">
        <f>IF(N252="sníž. přenesená",J252,0)</f>
        <v>0</v>
      </c>
      <c r="BI252" s="224">
        <f>IF(N252="nulová",J252,0)</f>
        <v>0</v>
      </c>
      <c r="BJ252" s="15" t="s">
        <v>84</v>
      </c>
      <c r="BK252" s="224">
        <f>ROUND(I252*H252,2)</f>
        <v>0</v>
      </c>
      <c r="BL252" s="15" t="s">
        <v>197</v>
      </c>
      <c r="BM252" s="223" t="s">
        <v>495</v>
      </c>
    </row>
    <row r="253" s="2" customFormat="1" ht="16.5" customHeight="1">
      <c r="A253" s="36"/>
      <c r="B253" s="37"/>
      <c r="C253" s="241" t="s">
        <v>496</v>
      </c>
      <c r="D253" s="241" t="s">
        <v>298</v>
      </c>
      <c r="E253" s="242" t="s">
        <v>497</v>
      </c>
      <c r="F253" s="243" t="s">
        <v>498</v>
      </c>
      <c r="G253" s="244" t="s">
        <v>123</v>
      </c>
      <c r="H253" s="245">
        <v>2</v>
      </c>
      <c r="I253" s="246"/>
      <c r="J253" s="247">
        <f>ROUND(I253*H253,2)</f>
        <v>0</v>
      </c>
      <c r="K253" s="248"/>
      <c r="L253" s="249"/>
      <c r="M253" s="250" t="s">
        <v>1</v>
      </c>
      <c r="N253" s="251" t="s">
        <v>44</v>
      </c>
      <c r="O253" s="89"/>
      <c r="P253" s="221">
        <f>O253*H253</f>
        <v>0</v>
      </c>
      <c r="Q253" s="221">
        <v>0.52600000000000002</v>
      </c>
      <c r="R253" s="221">
        <f>Q253*H253</f>
        <v>1.0520000000000001</v>
      </c>
      <c r="S253" s="221">
        <v>0</v>
      </c>
      <c r="T253" s="222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223" t="s">
        <v>222</v>
      </c>
      <c r="AT253" s="223" t="s">
        <v>298</v>
      </c>
      <c r="AU253" s="223" t="s">
        <v>91</v>
      </c>
      <c r="AY253" s="15" t="s">
        <v>192</v>
      </c>
      <c r="BE253" s="224">
        <f>IF(N253="základní",J253,0)</f>
        <v>0</v>
      </c>
      <c r="BF253" s="224">
        <f>IF(N253="snížená",J253,0)</f>
        <v>0</v>
      </c>
      <c r="BG253" s="224">
        <f>IF(N253="zákl. přenesená",J253,0)</f>
        <v>0</v>
      </c>
      <c r="BH253" s="224">
        <f>IF(N253="sníž. přenesená",J253,0)</f>
        <v>0</v>
      </c>
      <c r="BI253" s="224">
        <f>IF(N253="nulová",J253,0)</f>
        <v>0</v>
      </c>
      <c r="BJ253" s="15" t="s">
        <v>84</v>
      </c>
      <c r="BK253" s="224">
        <f>ROUND(I253*H253,2)</f>
        <v>0</v>
      </c>
      <c r="BL253" s="15" t="s">
        <v>197</v>
      </c>
      <c r="BM253" s="223" t="s">
        <v>499</v>
      </c>
    </row>
    <row r="254" s="2" customFormat="1">
      <c r="A254" s="36"/>
      <c r="B254" s="37"/>
      <c r="C254" s="38"/>
      <c r="D254" s="227" t="s">
        <v>278</v>
      </c>
      <c r="E254" s="38"/>
      <c r="F254" s="237" t="s">
        <v>500</v>
      </c>
      <c r="G254" s="38"/>
      <c r="H254" s="38"/>
      <c r="I254" s="238"/>
      <c r="J254" s="38"/>
      <c r="K254" s="38"/>
      <c r="L254" s="42"/>
      <c r="M254" s="239"/>
      <c r="N254" s="240"/>
      <c r="O254" s="89"/>
      <c r="P254" s="89"/>
      <c r="Q254" s="89"/>
      <c r="R254" s="89"/>
      <c r="S254" s="89"/>
      <c r="T254" s="90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5" t="s">
        <v>278</v>
      </c>
      <c r="AU254" s="15" t="s">
        <v>91</v>
      </c>
    </row>
    <row r="255" s="2" customFormat="1" ht="24.15" customHeight="1">
      <c r="A255" s="36"/>
      <c r="B255" s="37"/>
      <c r="C255" s="211" t="s">
        <v>501</v>
      </c>
      <c r="D255" s="211" t="s">
        <v>194</v>
      </c>
      <c r="E255" s="212" t="s">
        <v>502</v>
      </c>
      <c r="F255" s="213" t="s">
        <v>503</v>
      </c>
      <c r="G255" s="214" t="s">
        <v>123</v>
      </c>
      <c r="H255" s="215">
        <v>7</v>
      </c>
      <c r="I255" s="216"/>
      <c r="J255" s="217">
        <f>ROUND(I255*H255,2)</f>
        <v>0</v>
      </c>
      <c r="K255" s="218"/>
      <c r="L255" s="42"/>
      <c r="M255" s="219" t="s">
        <v>1</v>
      </c>
      <c r="N255" s="220" t="s">
        <v>44</v>
      </c>
      <c r="O255" s="89"/>
      <c r="P255" s="221">
        <f>O255*H255</f>
        <v>0</v>
      </c>
      <c r="Q255" s="221">
        <v>0.0098899999999999995</v>
      </c>
      <c r="R255" s="221">
        <f>Q255*H255</f>
        <v>0.06923</v>
      </c>
      <c r="S255" s="221">
        <v>0</v>
      </c>
      <c r="T255" s="222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223" t="s">
        <v>197</v>
      </c>
      <c r="AT255" s="223" t="s">
        <v>194</v>
      </c>
      <c r="AU255" s="223" t="s">
        <v>91</v>
      </c>
      <c r="AY255" s="15" t="s">
        <v>192</v>
      </c>
      <c r="BE255" s="224">
        <f>IF(N255="základní",J255,0)</f>
        <v>0</v>
      </c>
      <c r="BF255" s="224">
        <f>IF(N255="snížená",J255,0)</f>
        <v>0</v>
      </c>
      <c r="BG255" s="224">
        <f>IF(N255="zákl. přenesená",J255,0)</f>
        <v>0</v>
      </c>
      <c r="BH255" s="224">
        <f>IF(N255="sníž. přenesená",J255,0)</f>
        <v>0</v>
      </c>
      <c r="BI255" s="224">
        <f>IF(N255="nulová",J255,0)</f>
        <v>0</v>
      </c>
      <c r="BJ255" s="15" t="s">
        <v>84</v>
      </c>
      <c r="BK255" s="224">
        <f>ROUND(I255*H255,2)</f>
        <v>0</v>
      </c>
      <c r="BL255" s="15" t="s">
        <v>197</v>
      </c>
      <c r="BM255" s="223" t="s">
        <v>504</v>
      </c>
    </row>
    <row r="256" s="2" customFormat="1" ht="16.5" customHeight="1">
      <c r="A256" s="36"/>
      <c r="B256" s="37"/>
      <c r="C256" s="241" t="s">
        <v>505</v>
      </c>
      <c r="D256" s="241" t="s">
        <v>298</v>
      </c>
      <c r="E256" s="242" t="s">
        <v>506</v>
      </c>
      <c r="F256" s="243" t="s">
        <v>507</v>
      </c>
      <c r="G256" s="244" t="s">
        <v>123</v>
      </c>
      <c r="H256" s="245">
        <v>7</v>
      </c>
      <c r="I256" s="246"/>
      <c r="J256" s="247">
        <f>ROUND(I256*H256,2)</f>
        <v>0</v>
      </c>
      <c r="K256" s="248"/>
      <c r="L256" s="249"/>
      <c r="M256" s="250" t="s">
        <v>1</v>
      </c>
      <c r="N256" s="251" t="s">
        <v>44</v>
      </c>
      <c r="O256" s="89"/>
      <c r="P256" s="221">
        <f>O256*H256</f>
        <v>0</v>
      </c>
      <c r="Q256" s="221">
        <v>1.0540000000000001</v>
      </c>
      <c r="R256" s="221">
        <f>Q256*H256</f>
        <v>7.3780000000000001</v>
      </c>
      <c r="S256" s="221">
        <v>0</v>
      </c>
      <c r="T256" s="222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223" t="s">
        <v>222</v>
      </c>
      <c r="AT256" s="223" t="s">
        <v>298</v>
      </c>
      <c r="AU256" s="223" t="s">
        <v>91</v>
      </c>
      <c r="AY256" s="15" t="s">
        <v>192</v>
      </c>
      <c r="BE256" s="224">
        <f>IF(N256="základní",J256,0)</f>
        <v>0</v>
      </c>
      <c r="BF256" s="224">
        <f>IF(N256="snížená",J256,0)</f>
        <v>0</v>
      </c>
      <c r="BG256" s="224">
        <f>IF(N256="zákl. přenesená",J256,0)</f>
        <v>0</v>
      </c>
      <c r="BH256" s="224">
        <f>IF(N256="sníž. přenesená",J256,0)</f>
        <v>0</v>
      </c>
      <c r="BI256" s="224">
        <f>IF(N256="nulová",J256,0)</f>
        <v>0</v>
      </c>
      <c r="BJ256" s="15" t="s">
        <v>84</v>
      </c>
      <c r="BK256" s="224">
        <f>ROUND(I256*H256,2)</f>
        <v>0</v>
      </c>
      <c r="BL256" s="15" t="s">
        <v>197</v>
      </c>
      <c r="BM256" s="223" t="s">
        <v>508</v>
      </c>
    </row>
    <row r="257" s="2" customFormat="1">
      <c r="A257" s="36"/>
      <c r="B257" s="37"/>
      <c r="C257" s="38"/>
      <c r="D257" s="227" t="s">
        <v>278</v>
      </c>
      <c r="E257" s="38"/>
      <c r="F257" s="237" t="s">
        <v>509</v>
      </c>
      <c r="G257" s="38"/>
      <c r="H257" s="38"/>
      <c r="I257" s="238"/>
      <c r="J257" s="38"/>
      <c r="K257" s="38"/>
      <c r="L257" s="42"/>
      <c r="M257" s="239"/>
      <c r="N257" s="240"/>
      <c r="O257" s="89"/>
      <c r="P257" s="89"/>
      <c r="Q257" s="89"/>
      <c r="R257" s="89"/>
      <c r="S257" s="89"/>
      <c r="T257" s="90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T257" s="15" t="s">
        <v>278</v>
      </c>
      <c r="AU257" s="15" t="s">
        <v>91</v>
      </c>
    </row>
    <row r="258" s="2" customFormat="1" ht="24.15" customHeight="1">
      <c r="A258" s="36"/>
      <c r="B258" s="37"/>
      <c r="C258" s="211" t="s">
        <v>510</v>
      </c>
      <c r="D258" s="211" t="s">
        <v>194</v>
      </c>
      <c r="E258" s="212" t="s">
        <v>511</v>
      </c>
      <c r="F258" s="213" t="s">
        <v>512</v>
      </c>
      <c r="G258" s="214" t="s">
        <v>123</v>
      </c>
      <c r="H258" s="215">
        <v>9</v>
      </c>
      <c r="I258" s="216"/>
      <c r="J258" s="217">
        <f>ROUND(I258*H258,2)</f>
        <v>0</v>
      </c>
      <c r="K258" s="218"/>
      <c r="L258" s="42"/>
      <c r="M258" s="219" t="s">
        <v>1</v>
      </c>
      <c r="N258" s="220" t="s">
        <v>44</v>
      </c>
      <c r="O258" s="89"/>
      <c r="P258" s="221">
        <f>O258*H258</f>
        <v>0</v>
      </c>
      <c r="Q258" s="221">
        <v>0.01218</v>
      </c>
      <c r="R258" s="221">
        <f>Q258*H258</f>
        <v>0.10962</v>
      </c>
      <c r="S258" s="221">
        <v>0</v>
      </c>
      <c r="T258" s="222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223" t="s">
        <v>197</v>
      </c>
      <c r="AT258" s="223" t="s">
        <v>194</v>
      </c>
      <c r="AU258" s="223" t="s">
        <v>91</v>
      </c>
      <c r="AY258" s="15" t="s">
        <v>192</v>
      </c>
      <c r="BE258" s="224">
        <f>IF(N258="základní",J258,0)</f>
        <v>0</v>
      </c>
      <c r="BF258" s="224">
        <f>IF(N258="snížená",J258,0)</f>
        <v>0</v>
      </c>
      <c r="BG258" s="224">
        <f>IF(N258="zákl. přenesená",J258,0)</f>
        <v>0</v>
      </c>
      <c r="BH258" s="224">
        <f>IF(N258="sníž. přenesená",J258,0)</f>
        <v>0</v>
      </c>
      <c r="BI258" s="224">
        <f>IF(N258="nulová",J258,0)</f>
        <v>0</v>
      </c>
      <c r="BJ258" s="15" t="s">
        <v>84</v>
      </c>
      <c r="BK258" s="224">
        <f>ROUND(I258*H258,2)</f>
        <v>0</v>
      </c>
      <c r="BL258" s="15" t="s">
        <v>197</v>
      </c>
      <c r="BM258" s="223" t="s">
        <v>513</v>
      </c>
    </row>
    <row r="259" s="2" customFormat="1" ht="16.5" customHeight="1">
      <c r="A259" s="36"/>
      <c r="B259" s="37"/>
      <c r="C259" s="241" t="s">
        <v>514</v>
      </c>
      <c r="D259" s="241" t="s">
        <v>298</v>
      </c>
      <c r="E259" s="242" t="s">
        <v>515</v>
      </c>
      <c r="F259" s="243" t="s">
        <v>516</v>
      </c>
      <c r="G259" s="244" t="s">
        <v>123</v>
      </c>
      <c r="H259" s="245">
        <v>9</v>
      </c>
      <c r="I259" s="246"/>
      <c r="J259" s="247">
        <f>ROUND(I259*H259,2)</f>
        <v>0</v>
      </c>
      <c r="K259" s="248"/>
      <c r="L259" s="249"/>
      <c r="M259" s="250" t="s">
        <v>1</v>
      </c>
      <c r="N259" s="251" t="s">
        <v>44</v>
      </c>
      <c r="O259" s="89"/>
      <c r="P259" s="221">
        <f>O259*H259</f>
        <v>0</v>
      </c>
      <c r="Q259" s="221">
        <v>0.58499999999999996</v>
      </c>
      <c r="R259" s="221">
        <f>Q259*H259</f>
        <v>5.2649999999999997</v>
      </c>
      <c r="S259" s="221">
        <v>0</v>
      </c>
      <c r="T259" s="222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223" t="s">
        <v>222</v>
      </c>
      <c r="AT259" s="223" t="s">
        <v>298</v>
      </c>
      <c r="AU259" s="223" t="s">
        <v>91</v>
      </c>
      <c r="AY259" s="15" t="s">
        <v>192</v>
      </c>
      <c r="BE259" s="224">
        <f>IF(N259="základní",J259,0)</f>
        <v>0</v>
      </c>
      <c r="BF259" s="224">
        <f>IF(N259="snížená",J259,0)</f>
        <v>0</v>
      </c>
      <c r="BG259" s="224">
        <f>IF(N259="zákl. přenesená",J259,0)</f>
        <v>0</v>
      </c>
      <c r="BH259" s="224">
        <f>IF(N259="sníž. přenesená",J259,0)</f>
        <v>0</v>
      </c>
      <c r="BI259" s="224">
        <f>IF(N259="nulová",J259,0)</f>
        <v>0</v>
      </c>
      <c r="BJ259" s="15" t="s">
        <v>84</v>
      </c>
      <c r="BK259" s="224">
        <f>ROUND(I259*H259,2)</f>
        <v>0</v>
      </c>
      <c r="BL259" s="15" t="s">
        <v>197</v>
      </c>
      <c r="BM259" s="223" t="s">
        <v>517</v>
      </c>
    </row>
    <row r="260" s="2" customFormat="1">
      <c r="A260" s="36"/>
      <c r="B260" s="37"/>
      <c r="C260" s="38"/>
      <c r="D260" s="227" t="s">
        <v>278</v>
      </c>
      <c r="E260" s="38"/>
      <c r="F260" s="237" t="s">
        <v>518</v>
      </c>
      <c r="G260" s="38"/>
      <c r="H260" s="38"/>
      <c r="I260" s="238"/>
      <c r="J260" s="38"/>
      <c r="K260" s="38"/>
      <c r="L260" s="42"/>
      <c r="M260" s="239"/>
      <c r="N260" s="240"/>
      <c r="O260" s="89"/>
      <c r="P260" s="89"/>
      <c r="Q260" s="89"/>
      <c r="R260" s="89"/>
      <c r="S260" s="89"/>
      <c r="T260" s="90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T260" s="15" t="s">
        <v>278</v>
      </c>
      <c r="AU260" s="15" t="s">
        <v>91</v>
      </c>
    </row>
    <row r="261" s="2" customFormat="1" ht="24.15" customHeight="1">
      <c r="A261" s="36"/>
      <c r="B261" s="37"/>
      <c r="C261" s="211" t="s">
        <v>519</v>
      </c>
      <c r="D261" s="211" t="s">
        <v>194</v>
      </c>
      <c r="E261" s="212" t="s">
        <v>520</v>
      </c>
      <c r="F261" s="213" t="s">
        <v>521</v>
      </c>
      <c r="G261" s="214" t="s">
        <v>123</v>
      </c>
      <c r="H261" s="215">
        <v>9</v>
      </c>
      <c r="I261" s="216"/>
      <c r="J261" s="217">
        <f>ROUND(I261*H261,2)</f>
        <v>0</v>
      </c>
      <c r="K261" s="218"/>
      <c r="L261" s="42"/>
      <c r="M261" s="219" t="s">
        <v>1</v>
      </c>
      <c r="N261" s="220" t="s">
        <v>44</v>
      </c>
      <c r="O261" s="89"/>
      <c r="P261" s="221">
        <f>O261*H261</f>
        <v>0</v>
      </c>
      <c r="Q261" s="221">
        <v>0.028539999999999999</v>
      </c>
      <c r="R261" s="221">
        <f>Q261*H261</f>
        <v>0.25685999999999998</v>
      </c>
      <c r="S261" s="221">
        <v>0</v>
      </c>
      <c r="T261" s="222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223" t="s">
        <v>197</v>
      </c>
      <c r="AT261" s="223" t="s">
        <v>194</v>
      </c>
      <c r="AU261" s="223" t="s">
        <v>91</v>
      </c>
      <c r="AY261" s="15" t="s">
        <v>192</v>
      </c>
      <c r="BE261" s="224">
        <f>IF(N261="základní",J261,0)</f>
        <v>0</v>
      </c>
      <c r="BF261" s="224">
        <f>IF(N261="snížená",J261,0)</f>
        <v>0</v>
      </c>
      <c r="BG261" s="224">
        <f>IF(N261="zákl. přenesená",J261,0)</f>
        <v>0</v>
      </c>
      <c r="BH261" s="224">
        <f>IF(N261="sníž. přenesená",J261,0)</f>
        <v>0</v>
      </c>
      <c r="BI261" s="224">
        <f>IF(N261="nulová",J261,0)</f>
        <v>0</v>
      </c>
      <c r="BJ261" s="15" t="s">
        <v>84</v>
      </c>
      <c r="BK261" s="224">
        <f>ROUND(I261*H261,2)</f>
        <v>0</v>
      </c>
      <c r="BL261" s="15" t="s">
        <v>197</v>
      </c>
      <c r="BM261" s="223" t="s">
        <v>522</v>
      </c>
    </row>
    <row r="262" s="2" customFormat="1" ht="24.15" customHeight="1">
      <c r="A262" s="36"/>
      <c r="B262" s="37"/>
      <c r="C262" s="241" t="s">
        <v>523</v>
      </c>
      <c r="D262" s="241" t="s">
        <v>298</v>
      </c>
      <c r="E262" s="242" t="s">
        <v>524</v>
      </c>
      <c r="F262" s="243" t="s">
        <v>525</v>
      </c>
      <c r="G262" s="244" t="s">
        <v>123</v>
      </c>
      <c r="H262" s="245">
        <v>4</v>
      </c>
      <c r="I262" s="246"/>
      <c r="J262" s="247">
        <f>ROUND(I262*H262,2)</f>
        <v>0</v>
      </c>
      <c r="K262" s="248"/>
      <c r="L262" s="249"/>
      <c r="M262" s="250" t="s">
        <v>1</v>
      </c>
      <c r="N262" s="251" t="s">
        <v>44</v>
      </c>
      <c r="O262" s="89"/>
      <c r="P262" s="221">
        <f>O262*H262</f>
        <v>0</v>
      </c>
      <c r="Q262" s="221">
        <v>1.1599999999999999</v>
      </c>
      <c r="R262" s="221">
        <f>Q262*H262</f>
        <v>4.6399999999999997</v>
      </c>
      <c r="S262" s="221">
        <v>0</v>
      </c>
      <c r="T262" s="222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223" t="s">
        <v>222</v>
      </c>
      <c r="AT262" s="223" t="s">
        <v>298</v>
      </c>
      <c r="AU262" s="223" t="s">
        <v>91</v>
      </c>
      <c r="AY262" s="15" t="s">
        <v>192</v>
      </c>
      <c r="BE262" s="224">
        <f>IF(N262="základní",J262,0)</f>
        <v>0</v>
      </c>
      <c r="BF262" s="224">
        <f>IF(N262="snížená",J262,0)</f>
        <v>0</v>
      </c>
      <c r="BG262" s="224">
        <f>IF(N262="zákl. přenesená",J262,0)</f>
        <v>0</v>
      </c>
      <c r="BH262" s="224">
        <f>IF(N262="sníž. přenesená",J262,0)</f>
        <v>0</v>
      </c>
      <c r="BI262" s="224">
        <f>IF(N262="nulová",J262,0)</f>
        <v>0</v>
      </c>
      <c r="BJ262" s="15" t="s">
        <v>84</v>
      </c>
      <c r="BK262" s="224">
        <f>ROUND(I262*H262,2)</f>
        <v>0</v>
      </c>
      <c r="BL262" s="15" t="s">
        <v>197</v>
      </c>
      <c r="BM262" s="223" t="s">
        <v>526</v>
      </c>
    </row>
    <row r="263" s="2" customFormat="1">
      <c r="A263" s="36"/>
      <c r="B263" s="37"/>
      <c r="C263" s="38"/>
      <c r="D263" s="227" t="s">
        <v>278</v>
      </c>
      <c r="E263" s="38"/>
      <c r="F263" s="237" t="s">
        <v>527</v>
      </c>
      <c r="G263" s="38"/>
      <c r="H263" s="38"/>
      <c r="I263" s="238"/>
      <c r="J263" s="38"/>
      <c r="K263" s="38"/>
      <c r="L263" s="42"/>
      <c r="M263" s="239"/>
      <c r="N263" s="240"/>
      <c r="O263" s="89"/>
      <c r="P263" s="89"/>
      <c r="Q263" s="89"/>
      <c r="R263" s="89"/>
      <c r="S263" s="89"/>
      <c r="T263" s="90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5" t="s">
        <v>278</v>
      </c>
      <c r="AU263" s="15" t="s">
        <v>91</v>
      </c>
    </row>
    <row r="264" s="2" customFormat="1" ht="24.15" customHeight="1">
      <c r="A264" s="36"/>
      <c r="B264" s="37"/>
      <c r="C264" s="241" t="s">
        <v>528</v>
      </c>
      <c r="D264" s="241" t="s">
        <v>298</v>
      </c>
      <c r="E264" s="242" t="s">
        <v>529</v>
      </c>
      <c r="F264" s="243" t="s">
        <v>530</v>
      </c>
      <c r="G264" s="244" t="s">
        <v>123</v>
      </c>
      <c r="H264" s="245">
        <v>2</v>
      </c>
      <c r="I264" s="246"/>
      <c r="J264" s="247">
        <f>ROUND(I264*H264,2)</f>
        <v>0</v>
      </c>
      <c r="K264" s="248"/>
      <c r="L264" s="249"/>
      <c r="M264" s="250" t="s">
        <v>1</v>
      </c>
      <c r="N264" s="251" t="s">
        <v>44</v>
      </c>
      <c r="O264" s="89"/>
      <c r="P264" s="221">
        <f>O264*H264</f>
        <v>0</v>
      </c>
      <c r="Q264" s="221">
        <v>1.3700000000000001</v>
      </c>
      <c r="R264" s="221">
        <f>Q264*H264</f>
        <v>2.7400000000000002</v>
      </c>
      <c r="S264" s="221">
        <v>0</v>
      </c>
      <c r="T264" s="222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223" t="s">
        <v>222</v>
      </c>
      <c r="AT264" s="223" t="s">
        <v>298</v>
      </c>
      <c r="AU264" s="223" t="s">
        <v>91</v>
      </c>
      <c r="AY264" s="15" t="s">
        <v>192</v>
      </c>
      <c r="BE264" s="224">
        <f>IF(N264="základní",J264,0)</f>
        <v>0</v>
      </c>
      <c r="BF264" s="224">
        <f>IF(N264="snížená",J264,0)</f>
        <v>0</v>
      </c>
      <c r="BG264" s="224">
        <f>IF(N264="zákl. přenesená",J264,0)</f>
        <v>0</v>
      </c>
      <c r="BH264" s="224">
        <f>IF(N264="sníž. přenesená",J264,0)</f>
        <v>0</v>
      </c>
      <c r="BI264" s="224">
        <f>IF(N264="nulová",J264,0)</f>
        <v>0</v>
      </c>
      <c r="BJ264" s="15" t="s">
        <v>84</v>
      </c>
      <c r="BK264" s="224">
        <f>ROUND(I264*H264,2)</f>
        <v>0</v>
      </c>
      <c r="BL264" s="15" t="s">
        <v>197</v>
      </c>
      <c r="BM264" s="223" t="s">
        <v>531</v>
      </c>
    </row>
    <row r="265" s="2" customFormat="1">
      <c r="A265" s="36"/>
      <c r="B265" s="37"/>
      <c r="C265" s="38"/>
      <c r="D265" s="227" t="s">
        <v>278</v>
      </c>
      <c r="E265" s="38"/>
      <c r="F265" s="237" t="s">
        <v>532</v>
      </c>
      <c r="G265" s="38"/>
      <c r="H265" s="38"/>
      <c r="I265" s="238"/>
      <c r="J265" s="38"/>
      <c r="K265" s="38"/>
      <c r="L265" s="42"/>
      <c r="M265" s="239"/>
      <c r="N265" s="240"/>
      <c r="O265" s="89"/>
      <c r="P265" s="89"/>
      <c r="Q265" s="89"/>
      <c r="R265" s="89"/>
      <c r="S265" s="89"/>
      <c r="T265" s="90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T265" s="15" t="s">
        <v>278</v>
      </c>
      <c r="AU265" s="15" t="s">
        <v>91</v>
      </c>
    </row>
    <row r="266" s="2" customFormat="1" ht="24.15" customHeight="1">
      <c r="A266" s="36"/>
      <c r="B266" s="37"/>
      <c r="C266" s="241" t="s">
        <v>533</v>
      </c>
      <c r="D266" s="241" t="s">
        <v>298</v>
      </c>
      <c r="E266" s="242" t="s">
        <v>534</v>
      </c>
      <c r="F266" s="243" t="s">
        <v>535</v>
      </c>
      <c r="G266" s="244" t="s">
        <v>123</v>
      </c>
      <c r="H266" s="245">
        <v>3</v>
      </c>
      <c r="I266" s="246"/>
      <c r="J266" s="247">
        <f>ROUND(I266*H266,2)</f>
        <v>0</v>
      </c>
      <c r="K266" s="248"/>
      <c r="L266" s="249"/>
      <c r="M266" s="250" t="s">
        <v>1</v>
      </c>
      <c r="N266" s="251" t="s">
        <v>44</v>
      </c>
      <c r="O266" s="89"/>
      <c r="P266" s="221">
        <f>O266*H266</f>
        <v>0</v>
      </c>
      <c r="Q266" s="221">
        <v>1.5800000000000001</v>
      </c>
      <c r="R266" s="221">
        <f>Q266*H266</f>
        <v>4.7400000000000002</v>
      </c>
      <c r="S266" s="221">
        <v>0</v>
      </c>
      <c r="T266" s="222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223" t="s">
        <v>222</v>
      </c>
      <c r="AT266" s="223" t="s">
        <v>298</v>
      </c>
      <c r="AU266" s="223" t="s">
        <v>91</v>
      </c>
      <c r="AY266" s="15" t="s">
        <v>192</v>
      </c>
      <c r="BE266" s="224">
        <f>IF(N266="základní",J266,0)</f>
        <v>0</v>
      </c>
      <c r="BF266" s="224">
        <f>IF(N266="snížená",J266,0)</f>
        <v>0</v>
      </c>
      <c r="BG266" s="224">
        <f>IF(N266="zákl. přenesená",J266,0)</f>
        <v>0</v>
      </c>
      <c r="BH266" s="224">
        <f>IF(N266="sníž. přenesená",J266,0)</f>
        <v>0</v>
      </c>
      <c r="BI266" s="224">
        <f>IF(N266="nulová",J266,0)</f>
        <v>0</v>
      </c>
      <c r="BJ266" s="15" t="s">
        <v>84</v>
      </c>
      <c r="BK266" s="224">
        <f>ROUND(I266*H266,2)</f>
        <v>0</v>
      </c>
      <c r="BL266" s="15" t="s">
        <v>197</v>
      </c>
      <c r="BM266" s="223" t="s">
        <v>536</v>
      </c>
    </row>
    <row r="267" s="2" customFormat="1">
      <c r="A267" s="36"/>
      <c r="B267" s="37"/>
      <c r="C267" s="38"/>
      <c r="D267" s="227" t="s">
        <v>278</v>
      </c>
      <c r="E267" s="38"/>
      <c r="F267" s="237" t="s">
        <v>537</v>
      </c>
      <c r="G267" s="38"/>
      <c r="H267" s="38"/>
      <c r="I267" s="238"/>
      <c r="J267" s="38"/>
      <c r="K267" s="38"/>
      <c r="L267" s="42"/>
      <c r="M267" s="239"/>
      <c r="N267" s="240"/>
      <c r="O267" s="89"/>
      <c r="P267" s="89"/>
      <c r="Q267" s="89"/>
      <c r="R267" s="89"/>
      <c r="S267" s="89"/>
      <c r="T267" s="90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T267" s="15" t="s">
        <v>278</v>
      </c>
      <c r="AU267" s="15" t="s">
        <v>91</v>
      </c>
    </row>
    <row r="268" s="2" customFormat="1" ht="24.15" customHeight="1">
      <c r="A268" s="36"/>
      <c r="B268" s="37"/>
      <c r="C268" s="241" t="s">
        <v>538</v>
      </c>
      <c r="D268" s="241" t="s">
        <v>298</v>
      </c>
      <c r="E268" s="242" t="s">
        <v>539</v>
      </c>
      <c r="F268" s="243" t="s">
        <v>540</v>
      </c>
      <c r="G268" s="244" t="s">
        <v>123</v>
      </c>
      <c r="H268" s="245">
        <v>25</v>
      </c>
      <c r="I268" s="246"/>
      <c r="J268" s="247">
        <f>ROUND(I268*H268,2)</f>
        <v>0</v>
      </c>
      <c r="K268" s="248"/>
      <c r="L268" s="249"/>
      <c r="M268" s="250" t="s">
        <v>1</v>
      </c>
      <c r="N268" s="251" t="s">
        <v>44</v>
      </c>
      <c r="O268" s="89"/>
      <c r="P268" s="221">
        <f>O268*H268</f>
        <v>0</v>
      </c>
      <c r="Q268" s="221">
        <v>0.002</v>
      </c>
      <c r="R268" s="221">
        <f>Q268*H268</f>
        <v>0.050000000000000003</v>
      </c>
      <c r="S268" s="221">
        <v>0</v>
      </c>
      <c r="T268" s="222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223" t="s">
        <v>222</v>
      </c>
      <c r="AT268" s="223" t="s">
        <v>298</v>
      </c>
      <c r="AU268" s="223" t="s">
        <v>91</v>
      </c>
      <c r="AY268" s="15" t="s">
        <v>192</v>
      </c>
      <c r="BE268" s="224">
        <f>IF(N268="základní",J268,0)</f>
        <v>0</v>
      </c>
      <c r="BF268" s="224">
        <f>IF(N268="snížená",J268,0)</f>
        <v>0</v>
      </c>
      <c r="BG268" s="224">
        <f>IF(N268="zákl. přenesená",J268,0)</f>
        <v>0</v>
      </c>
      <c r="BH268" s="224">
        <f>IF(N268="sníž. přenesená",J268,0)</f>
        <v>0</v>
      </c>
      <c r="BI268" s="224">
        <f>IF(N268="nulová",J268,0)</f>
        <v>0</v>
      </c>
      <c r="BJ268" s="15" t="s">
        <v>84</v>
      </c>
      <c r="BK268" s="224">
        <f>ROUND(I268*H268,2)</f>
        <v>0</v>
      </c>
      <c r="BL268" s="15" t="s">
        <v>197</v>
      </c>
      <c r="BM268" s="223" t="s">
        <v>541</v>
      </c>
    </row>
    <row r="269" s="2" customFormat="1" ht="24.15" customHeight="1">
      <c r="A269" s="36"/>
      <c r="B269" s="37"/>
      <c r="C269" s="211" t="s">
        <v>542</v>
      </c>
      <c r="D269" s="211" t="s">
        <v>194</v>
      </c>
      <c r="E269" s="212" t="s">
        <v>543</v>
      </c>
      <c r="F269" s="213" t="s">
        <v>544</v>
      </c>
      <c r="G269" s="214" t="s">
        <v>123</v>
      </c>
      <c r="H269" s="215">
        <v>6</v>
      </c>
      <c r="I269" s="216"/>
      <c r="J269" s="217">
        <f>ROUND(I269*H269,2)</f>
        <v>0</v>
      </c>
      <c r="K269" s="218"/>
      <c r="L269" s="42"/>
      <c r="M269" s="219" t="s">
        <v>1</v>
      </c>
      <c r="N269" s="220" t="s">
        <v>44</v>
      </c>
      <c r="O269" s="89"/>
      <c r="P269" s="221">
        <f>O269*H269</f>
        <v>0</v>
      </c>
      <c r="Q269" s="221">
        <v>0.12526000000000001</v>
      </c>
      <c r="R269" s="221">
        <f>Q269*H269</f>
        <v>0.75156000000000001</v>
      </c>
      <c r="S269" s="221">
        <v>0</v>
      </c>
      <c r="T269" s="222">
        <f>S269*H269</f>
        <v>0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223" t="s">
        <v>197</v>
      </c>
      <c r="AT269" s="223" t="s">
        <v>194</v>
      </c>
      <c r="AU269" s="223" t="s">
        <v>91</v>
      </c>
      <c r="AY269" s="15" t="s">
        <v>192</v>
      </c>
      <c r="BE269" s="224">
        <f>IF(N269="základní",J269,0)</f>
        <v>0</v>
      </c>
      <c r="BF269" s="224">
        <f>IF(N269="snížená",J269,0)</f>
        <v>0</v>
      </c>
      <c r="BG269" s="224">
        <f>IF(N269="zákl. přenesená",J269,0)</f>
        <v>0</v>
      </c>
      <c r="BH269" s="224">
        <f>IF(N269="sníž. přenesená",J269,0)</f>
        <v>0</v>
      </c>
      <c r="BI269" s="224">
        <f>IF(N269="nulová",J269,0)</f>
        <v>0</v>
      </c>
      <c r="BJ269" s="15" t="s">
        <v>84</v>
      </c>
      <c r="BK269" s="224">
        <f>ROUND(I269*H269,2)</f>
        <v>0</v>
      </c>
      <c r="BL269" s="15" t="s">
        <v>197</v>
      </c>
      <c r="BM269" s="223" t="s">
        <v>545</v>
      </c>
    </row>
    <row r="270" s="2" customFormat="1" ht="16.5" customHeight="1">
      <c r="A270" s="36"/>
      <c r="B270" s="37"/>
      <c r="C270" s="241" t="s">
        <v>546</v>
      </c>
      <c r="D270" s="241" t="s">
        <v>298</v>
      </c>
      <c r="E270" s="242" t="s">
        <v>547</v>
      </c>
      <c r="F270" s="243" t="s">
        <v>548</v>
      </c>
      <c r="G270" s="244" t="s">
        <v>123</v>
      </c>
      <c r="H270" s="245">
        <v>6</v>
      </c>
      <c r="I270" s="246"/>
      <c r="J270" s="247">
        <f>ROUND(I270*H270,2)</f>
        <v>0</v>
      </c>
      <c r="K270" s="248"/>
      <c r="L270" s="249"/>
      <c r="M270" s="250" t="s">
        <v>1</v>
      </c>
      <c r="N270" s="251" t="s">
        <v>44</v>
      </c>
      <c r="O270" s="89"/>
      <c r="P270" s="221">
        <f>O270*H270</f>
        <v>0</v>
      </c>
      <c r="Q270" s="221">
        <v>0.17499999999999999</v>
      </c>
      <c r="R270" s="221">
        <f>Q270*H270</f>
        <v>1.0499999999999998</v>
      </c>
      <c r="S270" s="221">
        <v>0</v>
      </c>
      <c r="T270" s="222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223" t="s">
        <v>222</v>
      </c>
      <c r="AT270" s="223" t="s">
        <v>298</v>
      </c>
      <c r="AU270" s="223" t="s">
        <v>91</v>
      </c>
      <c r="AY270" s="15" t="s">
        <v>192</v>
      </c>
      <c r="BE270" s="224">
        <f>IF(N270="základní",J270,0)</f>
        <v>0</v>
      </c>
      <c r="BF270" s="224">
        <f>IF(N270="snížená",J270,0)</f>
        <v>0</v>
      </c>
      <c r="BG270" s="224">
        <f>IF(N270="zákl. přenesená",J270,0)</f>
        <v>0</v>
      </c>
      <c r="BH270" s="224">
        <f>IF(N270="sníž. přenesená",J270,0)</f>
        <v>0</v>
      </c>
      <c r="BI270" s="224">
        <f>IF(N270="nulová",J270,0)</f>
        <v>0</v>
      </c>
      <c r="BJ270" s="15" t="s">
        <v>84</v>
      </c>
      <c r="BK270" s="224">
        <f>ROUND(I270*H270,2)</f>
        <v>0</v>
      </c>
      <c r="BL270" s="15" t="s">
        <v>197</v>
      </c>
      <c r="BM270" s="223" t="s">
        <v>549</v>
      </c>
    </row>
    <row r="271" s="2" customFormat="1">
      <c r="A271" s="36"/>
      <c r="B271" s="37"/>
      <c r="C271" s="38"/>
      <c r="D271" s="227" t="s">
        <v>278</v>
      </c>
      <c r="E271" s="38"/>
      <c r="F271" s="237" t="s">
        <v>550</v>
      </c>
      <c r="G271" s="38"/>
      <c r="H271" s="38"/>
      <c r="I271" s="238"/>
      <c r="J271" s="38"/>
      <c r="K271" s="38"/>
      <c r="L271" s="42"/>
      <c r="M271" s="239"/>
      <c r="N271" s="240"/>
      <c r="O271" s="89"/>
      <c r="P271" s="89"/>
      <c r="Q271" s="89"/>
      <c r="R271" s="89"/>
      <c r="S271" s="89"/>
      <c r="T271" s="90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T271" s="15" t="s">
        <v>278</v>
      </c>
      <c r="AU271" s="15" t="s">
        <v>91</v>
      </c>
    </row>
    <row r="272" s="2" customFormat="1" ht="24.15" customHeight="1">
      <c r="A272" s="36"/>
      <c r="B272" s="37"/>
      <c r="C272" s="211" t="s">
        <v>551</v>
      </c>
      <c r="D272" s="211" t="s">
        <v>194</v>
      </c>
      <c r="E272" s="212" t="s">
        <v>552</v>
      </c>
      <c r="F272" s="213" t="s">
        <v>553</v>
      </c>
      <c r="G272" s="214" t="s">
        <v>123</v>
      </c>
      <c r="H272" s="215">
        <v>6</v>
      </c>
      <c r="I272" s="216"/>
      <c r="J272" s="217">
        <f>ROUND(I272*H272,2)</f>
        <v>0</v>
      </c>
      <c r="K272" s="218"/>
      <c r="L272" s="42"/>
      <c r="M272" s="219" t="s">
        <v>1</v>
      </c>
      <c r="N272" s="220" t="s">
        <v>44</v>
      </c>
      <c r="O272" s="89"/>
      <c r="P272" s="221">
        <f>O272*H272</f>
        <v>0</v>
      </c>
      <c r="Q272" s="221">
        <v>0.030759999999999999</v>
      </c>
      <c r="R272" s="221">
        <f>Q272*H272</f>
        <v>0.18456</v>
      </c>
      <c r="S272" s="221">
        <v>0</v>
      </c>
      <c r="T272" s="222">
        <f>S272*H272</f>
        <v>0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223" t="s">
        <v>197</v>
      </c>
      <c r="AT272" s="223" t="s">
        <v>194</v>
      </c>
      <c r="AU272" s="223" t="s">
        <v>91</v>
      </c>
      <c r="AY272" s="15" t="s">
        <v>192</v>
      </c>
      <c r="BE272" s="224">
        <f>IF(N272="základní",J272,0)</f>
        <v>0</v>
      </c>
      <c r="BF272" s="224">
        <f>IF(N272="snížená",J272,0)</f>
        <v>0</v>
      </c>
      <c r="BG272" s="224">
        <f>IF(N272="zákl. přenesená",J272,0)</f>
        <v>0</v>
      </c>
      <c r="BH272" s="224">
        <f>IF(N272="sníž. přenesená",J272,0)</f>
        <v>0</v>
      </c>
      <c r="BI272" s="224">
        <f>IF(N272="nulová",J272,0)</f>
        <v>0</v>
      </c>
      <c r="BJ272" s="15" t="s">
        <v>84</v>
      </c>
      <c r="BK272" s="224">
        <f>ROUND(I272*H272,2)</f>
        <v>0</v>
      </c>
      <c r="BL272" s="15" t="s">
        <v>197</v>
      </c>
      <c r="BM272" s="223" t="s">
        <v>554</v>
      </c>
    </row>
    <row r="273" s="2" customFormat="1" ht="16.5" customHeight="1">
      <c r="A273" s="36"/>
      <c r="B273" s="37"/>
      <c r="C273" s="241" t="s">
        <v>555</v>
      </c>
      <c r="D273" s="241" t="s">
        <v>298</v>
      </c>
      <c r="E273" s="242" t="s">
        <v>556</v>
      </c>
      <c r="F273" s="243" t="s">
        <v>557</v>
      </c>
      <c r="G273" s="244" t="s">
        <v>123</v>
      </c>
      <c r="H273" s="245">
        <v>6</v>
      </c>
      <c r="I273" s="246"/>
      <c r="J273" s="247">
        <f>ROUND(I273*H273,2)</f>
        <v>0</v>
      </c>
      <c r="K273" s="248"/>
      <c r="L273" s="249"/>
      <c r="M273" s="250" t="s">
        <v>1</v>
      </c>
      <c r="N273" s="251" t="s">
        <v>44</v>
      </c>
      <c r="O273" s="89"/>
      <c r="P273" s="221">
        <f>O273*H273</f>
        <v>0</v>
      </c>
      <c r="Q273" s="221">
        <v>0.070000000000000007</v>
      </c>
      <c r="R273" s="221">
        <f>Q273*H273</f>
        <v>0.42000000000000004</v>
      </c>
      <c r="S273" s="221">
        <v>0</v>
      </c>
      <c r="T273" s="222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223" t="s">
        <v>222</v>
      </c>
      <c r="AT273" s="223" t="s">
        <v>298</v>
      </c>
      <c r="AU273" s="223" t="s">
        <v>91</v>
      </c>
      <c r="AY273" s="15" t="s">
        <v>192</v>
      </c>
      <c r="BE273" s="224">
        <f>IF(N273="základní",J273,0)</f>
        <v>0</v>
      </c>
      <c r="BF273" s="224">
        <f>IF(N273="snížená",J273,0)</f>
        <v>0</v>
      </c>
      <c r="BG273" s="224">
        <f>IF(N273="zákl. přenesená",J273,0)</f>
        <v>0</v>
      </c>
      <c r="BH273" s="224">
        <f>IF(N273="sníž. přenesená",J273,0)</f>
        <v>0</v>
      </c>
      <c r="BI273" s="224">
        <f>IF(N273="nulová",J273,0)</f>
        <v>0</v>
      </c>
      <c r="BJ273" s="15" t="s">
        <v>84</v>
      </c>
      <c r="BK273" s="224">
        <f>ROUND(I273*H273,2)</f>
        <v>0</v>
      </c>
      <c r="BL273" s="15" t="s">
        <v>197</v>
      </c>
      <c r="BM273" s="223" t="s">
        <v>558</v>
      </c>
    </row>
    <row r="274" s="2" customFormat="1">
      <c r="A274" s="36"/>
      <c r="B274" s="37"/>
      <c r="C274" s="38"/>
      <c r="D274" s="227" t="s">
        <v>278</v>
      </c>
      <c r="E274" s="38"/>
      <c r="F274" s="237" t="s">
        <v>559</v>
      </c>
      <c r="G274" s="38"/>
      <c r="H274" s="38"/>
      <c r="I274" s="238"/>
      <c r="J274" s="38"/>
      <c r="K274" s="38"/>
      <c r="L274" s="42"/>
      <c r="M274" s="239"/>
      <c r="N274" s="240"/>
      <c r="O274" s="89"/>
      <c r="P274" s="89"/>
      <c r="Q274" s="89"/>
      <c r="R274" s="89"/>
      <c r="S274" s="89"/>
      <c r="T274" s="90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5" t="s">
        <v>278</v>
      </c>
      <c r="AU274" s="15" t="s">
        <v>91</v>
      </c>
    </row>
    <row r="275" s="2" customFormat="1" ht="24.15" customHeight="1">
      <c r="A275" s="36"/>
      <c r="B275" s="37"/>
      <c r="C275" s="211" t="s">
        <v>560</v>
      </c>
      <c r="D275" s="211" t="s">
        <v>194</v>
      </c>
      <c r="E275" s="212" t="s">
        <v>561</v>
      </c>
      <c r="F275" s="213" t="s">
        <v>562</v>
      </c>
      <c r="G275" s="214" t="s">
        <v>123</v>
      </c>
      <c r="H275" s="215">
        <v>6</v>
      </c>
      <c r="I275" s="216"/>
      <c r="J275" s="217">
        <f>ROUND(I275*H275,2)</f>
        <v>0</v>
      </c>
      <c r="K275" s="218"/>
      <c r="L275" s="42"/>
      <c r="M275" s="219" t="s">
        <v>1</v>
      </c>
      <c r="N275" s="220" t="s">
        <v>44</v>
      </c>
      <c r="O275" s="89"/>
      <c r="P275" s="221">
        <f>O275*H275</f>
        <v>0</v>
      </c>
      <c r="Q275" s="221">
        <v>0.030759999999999999</v>
      </c>
      <c r="R275" s="221">
        <f>Q275*H275</f>
        <v>0.18456</v>
      </c>
      <c r="S275" s="221">
        <v>0</v>
      </c>
      <c r="T275" s="222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223" t="s">
        <v>197</v>
      </c>
      <c r="AT275" s="223" t="s">
        <v>194</v>
      </c>
      <c r="AU275" s="223" t="s">
        <v>91</v>
      </c>
      <c r="AY275" s="15" t="s">
        <v>192</v>
      </c>
      <c r="BE275" s="224">
        <f>IF(N275="základní",J275,0)</f>
        <v>0</v>
      </c>
      <c r="BF275" s="224">
        <f>IF(N275="snížená",J275,0)</f>
        <v>0</v>
      </c>
      <c r="BG275" s="224">
        <f>IF(N275="zákl. přenesená",J275,0)</f>
        <v>0</v>
      </c>
      <c r="BH275" s="224">
        <f>IF(N275="sníž. přenesená",J275,0)</f>
        <v>0</v>
      </c>
      <c r="BI275" s="224">
        <f>IF(N275="nulová",J275,0)</f>
        <v>0</v>
      </c>
      <c r="BJ275" s="15" t="s">
        <v>84</v>
      </c>
      <c r="BK275" s="224">
        <f>ROUND(I275*H275,2)</f>
        <v>0</v>
      </c>
      <c r="BL275" s="15" t="s">
        <v>197</v>
      </c>
      <c r="BM275" s="223" t="s">
        <v>563</v>
      </c>
    </row>
    <row r="276" s="2" customFormat="1" ht="16.5" customHeight="1">
      <c r="A276" s="36"/>
      <c r="B276" s="37"/>
      <c r="C276" s="241" t="s">
        <v>564</v>
      </c>
      <c r="D276" s="241" t="s">
        <v>298</v>
      </c>
      <c r="E276" s="242" t="s">
        <v>565</v>
      </c>
      <c r="F276" s="243" t="s">
        <v>566</v>
      </c>
      <c r="G276" s="244" t="s">
        <v>123</v>
      </c>
      <c r="H276" s="245">
        <v>6</v>
      </c>
      <c r="I276" s="246"/>
      <c r="J276" s="247">
        <f>ROUND(I276*H276,2)</f>
        <v>0</v>
      </c>
      <c r="K276" s="248"/>
      <c r="L276" s="249"/>
      <c r="M276" s="250" t="s">
        <v>1</v>
      </c>
      <c r="N276" s="251" t="s">
        <v>44</v>
      </c>
      <c r="O276" s="89"/>
      <c r="P276" s="221">
        <f>O276*H276</f>
        <v>0</v>
      </c>
      <c r="Q276" s="221">
        <v>0.155</v>
      </c>
      <c r="R276" s="221">
        <f>Q276*H276</f>
        <v>0.92999999999999994</v>
      </c>
      <c r="S276" s="221">
        <v>0</v>
      </c>
      <c r="T276" s="222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223" t="s">
        <v>222</v>
      </c>
      <c r="AT276" s="223" t="s">
        <v>298</v>
      </c>
      <c r="AU276" s="223" t="s">
        <v>91</v>
      </c>
      <c r="AY276" s="15" t="s">
        <v>192</v>
      </c>
      <c r="BE276" s="224">
        <f>IF(N276="základní",J276,0)</f>
        <v>0</v>
      </c>
      <c r="BF276" s="224">
        <f>IF(N276="snížená",J276,0)</f>
        <v>0</v>
      </c>
      <c r="BG276" s="224">
        <f>IF(N276="zákl. přenesená",J276,0)</f>
        <v>0</v>
      </c>
      <c r="BH276" s="224">
        <f>IF(N276="sníž. přenesená",J276,0)</f>
        <v>0</v>
      </c>
      <c r="BI276" s="224">
        <f>IF(N276="nulová",J276,0)</f>
        <v>0</v>
      </c>
      <c r="BJ276" s="15" t="s">
        <v>84</v>
      </c>
      <c r="BK276" s="224">
        <f>ROUND(I276*H276,2)</f>
        <v>0</v>
      </c>
      <c r="BL276" s="15" t="s">
        <v>197</v>
      </c>
      <c r="BM276" s="223" t="s">
        <v>567</v>
      </c>
    </row>
    <row r="277" s="2" customFormat="1">
      <c r="A277" s="36"/>
      <c r="B277" s="37"/>
      <c r="C277" s="38"/>
      <c r="D277" s="227" t="s">
        <v>278</v>
      </c>
      <c r="E277" s="38"/>
      <c r="F277" s="237" t="s">
        <v>568</v>
      </c>
      <c r="G277" s="38"/>
      <c r="H277" s="38"/>
      <c r="I277" s="238"/>
      <c r="J277" s="38"/>
      <c r="K277" s="38"/>
      <c r="L277" s="42"/>
      <c r="M277" s="239"/>
      <c r="N277" s="240"/>
      <c r="O277" s="89"/>
      <c r="P277" s="89"/>
      <c r="Q277" s="89"/>
      <c r="R277" s="89"/>
      <c r="S277" s="89"/>
      <c r="T277" s="90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T277" s="15" t="s">
        <v>278</v>
      </c>
      <c r="AU277" s="15" t="s">
        <v>91</v>
      </c>
    </row>
    <row r="278" s="2" customFormat="1" ht="24.15" customHeight="1">
      <c r="A278" s="36"/>
      <c r="B278" s="37"/>
      <c r="C278" s="211" t="s">
        <v>569</v>
      </c>
      <c r="D278" s="211" t="s">
        <v>194</v>
      </c>
      <c r="E278" s="212" t="s">
        <v>570</v>
      </c>
      <c r="F278" s="213" t="s">
        <v>571</v>
      </c>
      <c r="G278" s="214" t="s">
        <v>123</v>
      </c>
      <c r="H278" s="215">
        <v>6</v>
      </c>
      <c r="I278" s="216"/>
      <c r="J278" s="217">
        <f>ROUND(I278*H278,2)</f>
        <v>0</v>
      </c>
      <c r="K278" s="218"/>
      <c r="L278" s="42"/>
      <c r="M278" s="219" t="s">
        <v>1</v>
      </c>
      <c r="N278" s="220" t="s">
        <v>44</v>
      </c>
      <c r="O278" s="89"/>
      <c r="P278" s="221">
        <f>O278*H278</f>
        <v>0</v>
      </c>
      <c r="Q278" s="221">
        <v>0.030759999999999999</v>
      </c>
      <c r="R278" s="221">
        <f>Q278*H278</f>
        <v>0.18456</v>
      </c>
      <c r="S278" s="221">
        <v>0</v>
      </c>
      <c r="T278" s="222">
        <f>S278*H278</f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223" t="s">
        <v>197</v>
      </c>
      <c r="AT278" s="223" t="s">
        <v>194</v>
      </c>
      <c r="AU278" s="223" t="s">
        <v>91</v>
      </c>
      <c r="AY278" s="15" t="s">
        <v>192</v>
      </c>
      <c r="BE278" s="224">
        <f>IF(N278="základní",J278,0)</f>
        <v>0</v>
      </c>
      <c r="BF278" s="224">
        <f>IF(N278="snížená",J278,0)</f>
        <v>0</v>
      </c>
      <c r="BG278" s="224">
        <f>IF(N278="zákl. přenesená",J278,0)</f>
        <v>0</v>
      </c>
      <c r="BH278" s="224">
        <f>IF(N278="sníž. přenesená",J278,0)</f>
        <v>0</v>
      </c>
      <c r="BI278" s="224">
        <f>IF(N278="nulová",J278,0)</f>
        <v>0</v>
      </c>
      <c r="BJ278" s="15" t="s">
        <v>84</v>
      </c>
      <c r="BK278" s="224">
        <f>ROUND(I278*H278,2)</f>
        <v>0</v>
      </c>
      <c r="BL278" s="15" t="s">
        <v>197</v>
      </c>
      <c r="BM278" s="223" t="s">
        <v>572</v>
      </c>
    </row>
    <row r="279" s="2" customFormat="1" ht="16.5" customHeight="1">
      <c r="A279" s="36"/>
      <c r="B279" s="37"/>
      <c r="C279" s="241" t="s">
        <v>573</v>
      </c>
      <c r="D279" s="241" t="s">
        <v>298</v>
      </c>
      <c r="E279" s="242" t="s">
        <v>574</v>
      </c>
      <c r="F279" s="243" t="s">
        <v>575</v>
      </c>
      <c r="G279" s="244" t="s">
        <v>123</v>
      </c>
      <c r="H279" s="245">
        <v>6</v>
      </c>
      <c r="I279" s="246"/>
      <c r="J279" s="247">
        <f>ROUND(I279*H279,2)</f>
        <v>0</v>
      </c>
      <c r="K279" s="248"/>
      <c r="L279" s="249"/>
      <c r="M279" s="250" t="s">
        <v>1</v>
      </c>
      <c r="N279" s="251" t="s">
        <v>44</v>
      </c>
      <c r="O279" s="89"/>
      <c r="P279" s="221">
        <f>O279*H279</f>
        <v>0</v>
      </c>
      <c r="Q279" s="221">
        <v>0.34999999999999998</v>
      </c>
      <c r="R279" s="221">
        <f>Q279*H279</f>
        <v>2.0999999999999996</v>
      </c>
      <c r="S279" s="221">
        <v>0</v>
      </c>
      <c r="T279" s="222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223" t="s">
        <v>222</v>
      </c>
      <c r="AT279" s="223" t="s">
        <v>298</v>
      </c>
      <c r="AU279" s="223" t="s">
        <v>91</v>
      </c>
      <c r="AY279" s="15" t="s">
        <v>192</v>
      </c>
      <c r="BE279" s="224">
        <f>IF(N279="základní",J279,0)</f>
        <v>0</v>
      </c>
      <c r="BF279" s="224">
        <f>IF(N279="snížená",J279,0)</f>
        <v>0</v>
      </c>
      <c r="BG279" s="224">
        <f>IF(N279="zákl. přenesená",J279,0)</f>
        <v>0</v>
      </c>
      <c r="BH279" s="224">
        <f>IF(N279="sníž. přenesená",J279,0)</f>
        <v>0</v>
      </c>
      <c r="BI279" s="224">
        <f>IF(N279="nulová",J279,0)</f>
        <v>0</v>
      </c>
      <c r="BJ279" s="15" t="s">
        <v>84</v>
      </c>
      <c r="BK279" s="224">
        <f>ROUND(I279*H279,2)</f>
        <v>0</v>
      </c>
      <c r="BL279" s="15" t="s">
        <v>197</v>
      </c>
      <c r="BM279" s="223" t="s">
        <v>576</v>
      </c>
    </row>
    <row r="280" s="2" customFormat="1">
      <c r="A280" s="36"/>
      <c r="B280" s="37"/>
      <c r="C280" s="38"/>
      <c r="D280" s="227" t="s">
        <v>278</v>
      </c>
      <c r="E280" s="38"/>
      <c r="F280" s="237" t="s">
        <v>577</v>
      </c>
      <c r="G280" s="38"/>
      <c r="H280" s="38"/>
      <c r="I280" s="238"/>
      <c r="J280" s="38"/>
      <c r="K280" s="38"/>
      <c r="L280" s="42"/>
      <c r="M280" s="239"/>
      <c r="N280" s="240"/>
      <c r="O280" s="89"/>
      <c r="P280" s="89"/>
      <c r="Q280" s="89"/>
      <c r="R280" s="89"/>
      <c r="S280" s="89"/>
      <c r="T280" s="90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T280" s="15" t="s">
        <v>278</v>
      </c>
      <c r="AU280" s="15" t="s">
        <v>91</v>
      </c>
    </row>
    <row r="281" s="2" customFormat="1" ht="24.15" customHeight="1">
      <c r="A281" s="36"/>
      <c r="B281" s="37"/>
      <c r="C281" s="211" t="s">
        <v>578</v>
      </c>
      <c r="D281" s="211" t="s">
        <v>194</v>
      </c>
      <c r="E281" s="212" t="s">
        <v>579</v>
      </c>
      <c r="F281" s="213" t="s">
        <v>580</v>
      </c>
      <c r="G281" s="214" t="s">
        <v>123</v>
      </c>
      <c r="H281" s="215">
        <v>1</v>
      </c>
      <c r="I281" s="216"/>
      <c r="J281" s="217">
        <f>ROUND(I281*H281,2)</f>
        <v>0</v>
      </c>
      <c r="K281" s="218"/>
      <c r="L281" s="42"/>
      <c r="M281" s="219" t="s">
        <v>1</v>
      </c>
      <c r="N281" s="220" t="s">
        <v>44</v>
      </c>
      <c r="O281" s="89"/>
      <c r="P281" s="221">
        <f>O281*H281</f>
        <v>0</v>
      </c>
      <c r="Q281" s="221">
        <v>0</v>
      </c>
      <c r="R281" s="221">
        <f>Q281*H281</f>
        <v>0</v>
      </c>
      <c r="S281" s="221">
        <v>0.10000000000000001</v>
      </c>
      <c r="T281" s="222">
        <f>S281*H281</f>
        <v>0.10000000000000001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223" t="s">
        <v>197</v>
      </c>
      <c r="AT281" s="223" t="s">
        <v>194</v>
      </c>
      <c r="AU281" s="223" t="s">
        <v>91</v>
      </c>
      <c r="AY281" s="15" t="s">
        <v>192</v>
      </c>
      <c r="BE281" s="224">
        <f>IF(N281="základní",J281,0)</f>
        <v>0</v>
      </c>
      <c r="BF281" s="224">
        <f>IF(N281="snížená",J281,0)</f>
        <v>0</v>
      </c>
      <c r="BG281" s="224">
        <f>IF(N281="zákl. přenesená",J281,0)</f>
        <v>0</v>
      </c>
      <c r="BH281" s="224">
        <f>IF(N281="sníž. přenesená",J281,0)</f>
        <v>0</v>
      </c>
      <c r="BI281" s="224">
        <f>IF(N281="nulová",J281,0)</f>
        <v>0</v>
      </c>
      <c r="BJ281" s="15" t="s">
        <v>84</v>
      </c>
      <c r="BK281" s="224">
        <f>ROUND(I281*H281,2)</f>
        <v>0</v>
      </c>
      <c r="BL281" s="15" t="s">
        <v>197</v>
      </c>
      <c r="BM281" s="223" t="s">
        <v>581</v>
      </c>
    </row>
    <row r="282" s="2" customFormat="1" ht="24.15" customHeight="1">
      <c r="A282" s="36"/>
      <c r="B282" s="37"/>
      <c r="C282" s="211" t="s">
        <v>582</v>
      </c>
      <c r="D282" s="211" t="s">
        <v>194</v>
      </c>
      <c r="E282" s="212" t="s">
        <v>583</v>
      </c>
      <c r="F282" s="213" t="s">
        <v>584</v>
      </c>
      <c r="G282" s="214" t="s">
        <v>123</v>
      </c>
      <c r="H282" s="215">
        <v>6</v>
      </c>
      <c r="I282" s="216"/>
      <c r="J282" s="217">
        <f>ROUND(I282*H282,2)</f>
        <v>0</v>
      </c>
      <c r="K282" s="218"/>
      <c r="L282" s="42"/>
      <c r="M282" s="219" t="s">
        <v>1</v>
      </c>
      <c r="N282" s="220" t="s">
        <v>44</v>
      </c>
      <c r="O282" s="89"/>
      <c r="P282" s="221">
        <f>O282*H282</f>
        <v>0</v>
      </c>
      <c r="Q282" s="221">
        <v>0</v>
      </c>
      <c r="R282" s="221">
        <f>Q282*H282</f>
        <v>0</v>
      </c>
      <c r="S282" s="221">
        <v>0.14999999999999999</v>
      </c>
      <c r="T282" s="222">
        <f>S282*H282</f>
        <v>0.89999999999999991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223" t="s">
        <v>197</v>
      </c>
      <c r="AT282" s="223" t="s">
        <v>194</v>
      </c>
      <c r="AU282" s="223" t="s">
        <v>91</v>
      </c>
      <c r="AY282" s="15" t="s">
        <v>192</v>
      </c>
      <c r="BE282" s="224">
        <f>IF(N282="základní",J282,0)</f>
        <v>0</v>
      </c>
      <c r="BF282" s="224">
        <f>IF(N282="snížená",J282,0)</f>
        <v>0</v>
      </c>
      <c r="BG282" s="224">
        <f>IF(N282="zákl. přenesená",J282,0)</f>
        <v>0</v>
      </c>
      <c r="BH282" s="224">
        <f>IF(N282="sníž. přenesená",J282,0)</f>
        <v>0</v>
      </c>
      <c r="BI282" s="224">
        <f>IF(N282="nulová",J282,0)</f>
        <v>0</v>
      </c>
      <c r="BJ282" s="15" t="s">
        <v>84</v>
      </c>
      <c r="BK282" s="224">
        <f>ROUND(I282*H282,2)</f>
        <v>0</v>
      </c>
      <c r="BL282" s="15" t="s">
        <v>197</v>
      </c>
      <c r="BM282" s="223" t="s">
        <v>585</v>
      </c>
    </row>
    <row r="283" s="2" customFormat="1" ht="24.15" customHeight="1">
      <c r="A283" s="36"/>
      <c r="B283" s="37"/>
      <c r="C283" s="211" t="s">
        <v>133</v>
      </c>
      <c r="D283" s="211" t="s">
        <v>194</v>
      </c>
      <c r="E283" s="212" t="s">
        <v>586</v>
      </c>
      <c r="F283" s="213" t="s">
        <v>587</v>
      </c>
      <c r="G283" s="214" t="s">
        <v>123</v>
      </c>
      <c r="H283" s="215">
        <v>15</v>
      </c>
      <c r="I283" s="216"/>
      <c r="J283" s="217">
        <f>ROUND(I283*H283,2)</f>
        <v>0</v>
      </c>
      <c r="K283" s="218"/>
      <c r="L283" s="42"/>
      <c r="M283" s="219" t="s">
        <v>1</v>
      </c>
      <c r="N283" s="220" t="s">
        <v>44</v>
      </c>
      <c r="O283" s="89"/>
      <c r="P283" s="221">
        <f>O283*H283</f>
        <v>0</v>
      </c>
      <c r="Q283" s="221">
        <v>0.21734000000000001</v>
      </c>
      <c r="R283" s="221">
        <f>Q283*H283</f>
        <v>3.2601</v>
      </c>
      <c r="S283" s="221">
        <v>0</v>
      </c>
      <c r="T283" s="222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223" t="s">
        <v>197</v>
      </c>
      <c r="AT283" s="223" t="s">
        <v>194</v>
      </c>
      <c r="AU283" s="223" t="s">
        <v>91</v>
      </c>
      <c r="AY283" s="15" t="s">
        <v>192</v>
      </c>
      <c r="BE283" s="224">
        <f>IF(N283="základní",J283,0)</f>
        <v>0</v>
      </c>
      <c r="BF283" s="224">
        <f>IF(N283="snížená",J283,0)</f>
        <v>0</v>
      </c>
      <c r="BG283" s="224">
        <f>IF(N283="zákl. přenesená",J283,0)</f>
        <v>0</v>
      </c>
      <c r="BH283" s="224">
        <f>IF(N283="sníž. přenesená",J283,0)</f>
        <v>0</v>
      </c>
      <c r="BI283" s="224">
        <f>IF(N283="nulová",J283,0)</f>
        <v>0</v>
      </c>
      <c r="BJ283" s="15" t="s">
        <v>84</v>
      </c>
      <c r="BK283" s="224">
        <f>ROUND(I283*H283,2)</f>
        <v>0</v>
      </c>
      <c r="BL283" s="15" t="s">
        <v>197</v>
      </c>
      <c r="BM283" s="223" t="s">
        <v>588</v>
      </c>
    </row>
    <row r="284" s="2" customFormat="1" ht="16.5" customHeight="1">
      <c r="A284" s="36"/>
      <c r="B284" s="37"/>
      <c r="C284" s="241" t="s">
        <v>589</v>
      </c>
      <c r="D284" s="241" t="s">
        <v>298</v>
      </c>
      <c r="E284" s="242" t="s">
        <v>590</v>
      </c>
      <c r="F284" s="243" t="s">
        <v>591</v>
      </c>
      <c r="G284" s="244" t="s">
        <v>123</v>
      </c>
      <c r="H284" s="245">
        <v>6</v>
      </c>
      <c r="I284" s="246"/>
      <c r="J284" s="247">
        <f>ROUND(I284*H284,2)</f>
        <v>0</v>
      </c>
      <c r="K284" s="248"/>
      <c r="L284" s="249"/>
      <c r="M284" s="250" t="s">
        <v>1</v>
      </c>
      <c r="N284" s="251" t="s">
        <v>44</v>
      </c>
      <c r="O284" s="89"/>
      <c r="P284" s="221">
        <f>O284*H284</f>
        <v>0</v>
      </c>
      <c r="Q284" s="221">
        <v>0.059999999999999998</v>
      </c>
      <c r="R284" s="221">
        <f>Q284*H284</f>
        <v>0.35999999999999999</v>
      </c>
      <c r="S284" s="221">
        <v>0</v>
      </c>
      <c r="T284" s="222">
        <f>S284*H284</f>
        <v>0</v>
      </c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R284" s="223" t="s">
        <v>222</v>
      </c>
      <c r="AT284" s="223" t="s">
        <v>298</v>
      </c>
      <c r="AU284" s="223" t="s">
        <v>91</v>
      </c>
      <c r="AY284" s="15" t="s">
        <v>192</v>
      </c>
      <c r="BE284" s="224">
        <f>IF(N284="základní",J284,0)</f>
        <v>0</v>
      </c>
      <c r="BF284" s="224">
        <f>IF(N284="snížená",J284,0)</f>
        <v>0</v>
      </c>
      <c r="BG284" s="224">
        <f>IF(N284="zákl. přenesená",J284,0)</f>
        <v>0</v>
      </c>
      <c r="BH284" s="224">
        <f>IF(N284="sníž. přenesená",J284,0)</f>
        <v>0</v>
      </c>
      <c r="BI284" s="224">
        <f>IF(N284="nulová",J284,0)</f>
        <v>0</v>
      </c>
      <c r="BJ284" s="15" t="s">
        <v>84</v>
      </c>
      <c r="BK284" s="224">
        <f>ROUND(I284*H284,2)</f>
        <v>0</v>
      </c>
      <c r="BL284" s="15" t="s">
        <v>197</v>
      </c>
      <c r="BM284" s="223" t="s">
        <v>592</v>
      </c>
    </row>
    <row r="285" s="2" customFormat="1" ht="24.15" customHeight="1">
      <c r="A285" s="36"/>
      <c r="B285" s="37"/>
      <c r="C285" s="241" t="s">
        <v>593</v>
      </c>
      <c r="D285" s="241" t="s">
        <v>298</v>
      </c>
      <c r="E285" s="242" t="s">
        <v>594</v>
      </c>
      <c r="F285" s="243" t="s">
        <v>595</v>
      </c>
      <c r="G285" s="244" t="s">
        <v>123</v>
      </c>
      <c r="H285" s="245">
        <v>2</v>
      </c>
      <c r="I285" s="246"/>
      <c r="J285" s="247">
        <f>ROUND(I285*H285,2)</f>
        <v>0</v>
      </c>
      <c r="K285" s="248"/>
      <c r="L285" s="249"/>
      <c r="M285" s="250" t="s">
        <v>1</v>
      </c>
      <c r="N285" s="251" t="s">
        <v>44</v>
      </c>
      <c r="O285" s="89"/>
      <c r="P285" s="221">
        <f>O285*H285</f>
        <v>0</v>
      </c>
      <c r="Q285" s="221">
        <v>0.070999999999999994</v>
      </c>
      <c r="R285" s="221">
        <f>Q285*H285</f>
        <v>0.14199999999999999</v>
      </c>
      <c r="S285" s="221">
        <v>0</v>
      </c>
      <c r="T285" s="222">
        <f>S285*H285</f>
        <v>0</v>
      </c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R285" s="223" t="s">
        <v>222</v>
      </c>
      <c r="AT285" s="223" t="s">
        <v>298</v>
      </c>
      <c r="AU285" s="223" t="s">
        <v>91</v>
      </c>
      <c r="AY285" s="15" t="s">
        <v>192</v>
      </c>
      <c r="BE285" s="224">
        <f>IF(N285="základní",J285,0)</f>
        <v>0</v>
      </c>
      <c r="BF285" s="224">
        <f>IF(N285="snížená",J285,0)</f>
        <v>0</v>
      </c>
      <c r="BG285" s="224">
        <f>IF(N285="zákl. přenesená",J285,0)</f>
        <v>0</v>
      </c>
      <c r="BH285" s="224">
        <f>IF(N285="sníž. přenesená",J285,0)</f>
        <v>0</v>
      </c>
      <c r="BI285" s="224">
        <f>IF(N285="nulová",J285,0)</f>
        <v>0</v>
      </c>
      <c r="BJ285" s="15" t="s">
        <v>84</v>
      </c>
      <c r="BK285" s="224">
        <f>ROUND(I285*H285,2)</f>
        <v>0</v>
      </c>
      <c r="BL285" s="15" t="s">
        <v>197</v>
      </c>
      <c r="BM285" s="223" t="s">
        <v>596</v>
      </c>
    </row>
    <row r="286" s="2" customFormat="1" ht="33" customHeight="1">
      <c r="A286" s="36"/>
      <c r="B286" s="37"/>
      <c r="C286" s="241" t="s">
        <v>597</v>
      </c>
      <c r="D286" s="241" t="s">
        <v>298</v>
      </c>
      <c r="E286" s="242" t="s">
        <v>598</v>
      </c>
      <c r="F286" s="243" t="s">
        <v>599</v>
      </c>
      <c r="G286" s="244" t="s">
        <v>123</v>
      </c>
      <c r="H286" s="245">
        <v>7</v>
      </c>
      <c r="I286" s="246"/>
      <c r="J286" s="247">
        <f>ROUND(I286*H286,2)</f>
        <v>0</v>
      </c>
      <c r="K286" s="248"/>
      <c r="L286" s="249"/>
      <c r="M286" s="250" t="s">
        <v>1</v>
      </c>
      <c r="N286" s="251" t="s">
        <v>44</v>
      </c>
      <c r="O286" s="89"/>
      <c r="P286" s="221">
        <f>O286*H286</f>
        <v>0</v>
      </c>
      <c r="Q286" s="221">
        <v>0.114</v>
      </c>
      <c r="R286" s="221">
        <f>Q286*H286</f>
        <v>0.79800000000000004</v>
      </c>
      <c r="S286" s="221">
        <v>0</v>
      </c>
      <c r="T286" s="222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223" t="s">
        <v>222</v>
      </c>
      <c r="AT286" s="223" t="s">
        <v>298</v>
      </c>
      <c r="AU286" s="223" t="s">
        <v>91</v>
      </c>
      <c r="AY286" s="15" t="s">
        <v>192</v>
      </c>
      <c r="BE286" s="224">
        <f>IF(N286="základní",J286,0)</f>
        <v>0</v>
      </c>
      <c r="BF286" s="224">
        <f>IF(N286="snížená",J286,0)</f>
        <v>0</v>
      </c>
      <c r="BG286" s="224">
        <f>IF(N286="zákl. přenesená",J286,0)</f>
        <v>0</v>
      </c>
      <c r="BH286" s="224">
        <f>IF(N286="sníž. přenesená",J286,0)</f>
        <v>0</v>
      </c>
      <c r="BI286" s="224">
        <f>IF(N286="nulová",J286,0)</f>
        <v>0</v>
      </c>
      <c r="BJ286" s="15" t="s">
        <v>84</v>
      </c>
      <c r="BK286" s="224">
        <f>ROUND(I286*H286,2)</f>
        <v>0</v>
      </c>
      <c r="BL286" s="15" t="s">
        <v>197</v>
      </c>
      <c r="BM286" s="223" t="s">
        <v>600</v>
      </c>
    </row>
    <row r="287" s="2" customFormat="1" ht="24.15" customHeight="1">
      <c r="A287" s="36"/>
      <c r="B287" s="37"/>
      <c r="C287" s="211" t="s">
        <v>601</v>
      </c>
      <c r="D287" s="211" t="s">
        <v>194</v>
      </c>
      <c r="E287" s="212" t="s">
        <v>602</v>
      </c>
      <c r="F287" s="213" t="s">
        <v>603</v>
      </c>
      <c r="G287" s="214" t="s">
        <v>123</v>
      </c>
      <c r="H287" s="215">
        <v>40</v>
      </c>
      <c r="I287" s="216"/>
      <c r="J287" s="217">
        <f>ROUND(I287*H287,2)</f>
        <v>0</v>
      </c>
      <c r="K287" s="218"/>
      <c r="L287" s="42"/>
      <c r="M287" s="219" t="s">
        <v>1</v>
      </c>
      <c r="N287" s="220" t="s">
        <v>44</v>
      </c>
      <c r="O287" s="89"/>
      <c r="P287" s="221">
        <f>O287*H287</f>
        <v>0</v>
      </c>
      <c r="Q287" s="221">
        <v>0</v>
      </c>
      <c r="R287" s="221">
        <f>Q287*H287</f>
        <v>0</v>
      </c>
      <c r="S287" s="221">
        <v>0</v>
      </c>
      <c r="T287" s="222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223" t="s">
        <v>197</v>
      </c>
      <c r="AT287" s="223" t="s">
        <v>194</v>
      </c>
      <c r="AU287" s="223" t="s">
        <v>91</v>
      </c>
      <c r="AY287" s="15" t="s">
        <v>192</v>
      </c>
      <c r="BE287" s="224">
        <f>IF(N287="základní",J287,0)</f>
        <v>0</v>
      </c>
      <c r="BF287" s="224">
        <f>IF(N287="snížená",J287,0)</f>
        <v>0</v>
      </c>
      <c r="BG287" s="224">
        <f>IF(N287="zákl. přenesená",J287,0)</f>
        <v>0</v>
      </c>
      <c r="BH287" s="224">
        <f>IF(N287="sníž. přenesená",J287,0)</f>
        <v>0</v>
      </c>
      <c r="BI287" s="224">
        <f>IF(N287="nulová",J287,0)</f>
        <v>0</v>
      </c>
      <c r="BJ287" s="15" t="s">
        <v>84</v>
      </c>
      <c r="BK287" s="224">
        <f>ROUND(I287*H287,2)</f>
        <v>0</v>
      </c>
      <c r="BL287" s="15" t="s">
        <v>197</v>
      </c>
      <c r="BM287" s="223" t="s">
        <v>604</v>
      </c>
    </row>
    <row r="288" s="2" customFormat="1" ht="33" customHeight="1">
      <c r="A288" s="36"/>
      <c r="B288" s="37"/>
      <c r="C288" s="211" t="s">
        <v>605</v>
      </c>
      <c r="D288" s="211" t="s">
        <v>194</v>
      </c>
      <c r="E288" s="212" t="s">
        <v>606</v>
      </c>
      <c r="F288" s="213" t="s">
        <v>607</v>
      </c>
      <c r="G288" s="214" t="s">
        <v>123</v>
      </c>
      <c r="H288" s="215">
        <v>18</v>
      </c>
      <c r="I288" s="216"/>
      <c r="J288" s="217">
        <f>ROUND(I288*H288,2)</f>
        <v>0</v>
      </c>
      <c r="K288" s="218"/>
      <c r="L288" s="42"/>
      <c r="M288" s="219" t="s">
        <v>1</v>
      </c>
      <c r="N288" s="220" t="s">
        <v>44</v>
      </c>
      <c r="O288" s="89"/>
      <c r="P288" s="221">
        <f>O288*H288</f>
        <v>0</v>
      </c>
      <c r="Q288" s="221">
        <v>0</v>
      </c>
      <c r="R288" s="221">
        <f>Q288*H288</f>
        <v>0</v>
      </c>
      <c r="S288" s="221">
        <v>0</v>
      </c>
      <c r="T288" s="222">
        <f>S288*H288</f>
        <v>0</v>
      </c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R288" s="223" t="s">
        <v>197</v>
      </c>
      <c r="AT288" s="223" t="s">
        <v>194</v>
      </c>
      <c r="AU288" s="223" t="s">
        <v>91</v>
      </c>
      <c r="AY288" s="15" t="s">
        <v>192</v>
      </c>
      <c r="BE288" s="224">
        <f>IF(N288="základní",J288,0)</f>
        <v>0</v>
      </c>
      <c r="BF288" s="224">
        <f>IF(N288="snížená",J288,0)</f>
        <v>0</v>
      </c>
      <c r="BG288" s="224">
        <f>IF(N288="zákl. přenesená",J288,0)</f>
        <v>0</v>
      </c>
      <c r="BH288" s="224">
        <f>IF(N288="sníž. přenesená",J288,0)</f>
        <v>0</v>
      </c>
      <c r="BI288" s="224">
        <f>IF(N288="nulová",J288,0)</f>
        <v>0</v>
      </c>
      <c r="BJ288" s="15" t="s">
        <v>84</v>
      </c>
      <c r="BK288" s="224">
        <f>ROUND(I288*H288,2)</f>
        <v>0</v>
      </c>
      <c r="BL288" s="15" t="s">
        <v>197</v>
      </c>
      <c r="BM288" s="223" t="s">
        <v>608</v>
      </c>
    </row>
    <row r="289" s="2" customFormat="1" ht="21.75" customHeight="1">
      <c r="A289" s="36"/>
      <c r="B289" s="37"/>
      <c r="C289" s="241" t="s">
        <v>609</v>
      </c>
      <c r="D289" s="241" t="s">
        <v>298</v>
      </c>
      <c r="E289" s="242" t="s">
        <v>610</v>
      </c>
      <c r="F289" s="243" t="s">
        <v>611</v>
      </c>
      <c r="G289" s="244" t="s">
        <v>123</v>
      </c>
      <c r="H289" s="245">
        <v>1</v>
      </c>
      <c r="I289" s="246"/>
      <c r="J289" s="247">
        <f>ROUND(I289*H289,2)</f>
        <v>0</v>
      </c>
      <c r="K289" s="248"/>
      <c r="L289" s="249"/>
      <c r="M289" s="250" t="s">
        <v>1</v>
      </c>
      <c r="N289" s="251" t="s">
        <v>44</v>
      </c>
      <c r="O289" s="89"/>
      <c r="P289" s="221">
        <f>O289*H289</f>
        <v>0</v>
      </c>
      <c r="Q289" s="221">
        <v>0</v>
      </c>
      <c r="R289" s="221">
        <f>Q289*H289</f>
        <v>0</v>
      </c>
      <c r="S289" s="221">
        <v>0</v>
      </c>
      <c r="T289" s="222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223" t="s">
        <v>222</v>
      </c>
      <c r="AT289" s="223" t="s">
        <v>298</v>
      </c>
      <c r="AU289" s="223" t="s">
        <v>91</v>
      </c>
      <c r="AY289" s="15" t="s">
        <v>192</v>
      </c>
      <c r="BE289" s="224">
        <f>IF(N289="základní",J289,0)</f>
        <v>0</v>
      </c>
      <c r="BF289" s="224">
        <f>IF(N289="snížená",J289,0)</f>
        <v>0</v>
      </c>
      <c r="BG289" s="224">
        <f>IF(N289="zákl. přenesená",J289,0)</f>
        <v>0</v>
      </c>
      <c r="BH289" s="224">
        <f>IF(N289="sníž. přenesená",J289,0)</f>
        <v>0</v>
      </c>
      <c r="BI289" s="224">
        <f>IF(N289="nulová",J289,0)</f>
        <v>0</v>
      </c>
      <c r="BJ289" s="15" t="s">
        <v>84</v>
      </c>
      <c r="BK289" s="224">
        <f>ROUND(I289*H289,2)</f>
        <v>0</v>
      </c>
      <c r="BL289" s="15" t="s">
        <v>197</v>
      </c>
      <c r="BM289" s="223" t="s">
        <v>612</v>
      </c>
    </row>
    <row r="290" s="2" customFormat="1" ht="33" customHeight="1">
      <c r="A290" s="36"/>
      <c r="B290" s="37"/>
      <c r="C290" s="211" t="s">
        <v>613</v>
      </c>
      <c r="D290" s="211" t="s">
        <v>194</v>
      </c>
      <c r="E290" s="212" t="s">
        <v>614</v>
      </c>
      <c r="F290" s="213" t="s">
        <v>615</v>
      </c>
      <c r="G290" s="214" t="s">
        <v>123</v>
      </c>
      <c r="H290" s="215">
        <v>14</v>
      </c>
      <c r="I290" s="216"/>
      <c r="J290" s="217">
        <f>ROUND(I290*H290,2)</f>
        <v>0</v>
      </c>
      <c r="K290" s="218"/>
      <c r="L290" s="42"/>
      <c r="M290" s="219" t="s">
        <v>1</v>
      </c>
      <c r="N290" s="220" t="s">
        <v>44</v>
      </c>
      <c r="O290" s="89"/>
      <c r="P290" s="221">
        <f>O290*H290</f>
        <v>0</v>
      </c>
      <c r="Q290" s="221">
        <v>0</v>
      </c>
      <c r="R290" s="221">
        <f>Q290*H290</f>
        <v>0</v>
      </c>
      <c r="S290" s="221">
        <v>0</v>
      </c>
      <c r="T290" s="222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223" t="s">
        <v>197</v>
      </c>
      <c r="AT290" s="223" t="s">
        <v>194</v>
      </c>
      <c r="AU290" s="223" t="s">
        <v>91</v>
      </c>
      <c r="AY290" s="15" t="s">
        <v>192</v>
      </c>
      <c r="BE290" s="224">
        <f>IF(N290="základní",J290,0)</f>
        <v>0</v>
      </c>
      <c r="BF290" s="224">
        <f>IF(N290="snížená",J290,0)</f>
        <v>0</v>
      </c>
      <c r="BG290" s="224">
        <f>IF(N290="zákl. přenesená",J290,0)</f>
        <v>0</v>
      </c>
      <c r="BH290" s="224">
        <f>IF(N290="sníž. přenesená",J290,0)</f>
        <v>0</v>
      </c>
      <c r="BI290" s="224">
        <f>IF(N290="nulová",J290,0)</f>
        <v>0</v>
      </c>
      <c r="BJ290" s="15" t="s">
        <v>84</v>
      </c>
      <c r="BK290" s="224">
        <f>ROUND(I290*H290,2)</f>
        <v>0</v>
      </c>
      <c r="BL290" s="15" t="s">
        <v>197</v>
      </c>
      <c r="BM290" s="223" t="s">
        <v>616</v>
      </c>
    </row>
    <row r="291" s="12" customFormat="1" ht="22.8" customHeight="1">
      <c r="A291" s="12"/>
      <c r="B291" s="195"/>
      <c r="C291" s="196"/>
      <c r="D291" s="197" t="s">
        <v>78</v>
      </c>
      <c r="E291" s="209" t="s">
        <v>226</v>
      </c>
      <c r="F291" s="209" t="s">
        <v>617</v>
      </c>
      <c r="G291" s="196"/>
      <c r="H291" s="196"/>
      <c r="I291" s="199"/>
      <c r="J291" s="210">
        <f>BK291</f>
        <v>0</v>
      </c>
      <c r="K291" s="196"/>
      <c r="L291" s="201"/>
      <c r="M291" s="202"/>
      <c r="N291" s="203"/>
      <c r="O291" s="203"/>
      <c r="P291" s="204">
        <f>SUM(P292:P314)</f>
        <v>0</v>
      </c>
      <c r="Q291" s="203"/>
      <c r="R291" s="204">
        <f>SUM(R292:R314)</f>
        <v>67.370490200000006</v>
      </c>
      <c r="S291" s="203"/>
      <c r="T291" s="205">
        <f>SUM(T292:T314)</f>
        <v>0.315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6" t="s">
        <v>84</v>
      </c>
      <c r="AT291" s="207" t="s">
        <v>78</v>
      </c>
      <c r="AU291" s="207" t="s">
        <v>84</v>
      </c>
      <c r="AY291" s="206" t="s">
        <v>192</v>
      </c>
      <c r="BK291" s="208">
        <f>SUM(BK292:BK314)</f>
        <v>0</v>
      </c>
    </row>
    <row r="292" s="2" customFormat="1" ht="49.05" customHeight="1">
      <c r="A292" s="36"/>
      <c r="B292" s="37"/>
      <c r="C292" s="211" t="s">
        <v>618</v>
      </c>
      <c r="D292" s="211" t="s">
        <v>194</v>
      </c>
      <c r="E292" s="212" t="s">
        <v>619</v>
      </c>
      <c r="F292" s="213" t="s">
        <v>620</v>
      </c>
      <c r="G292" s="214" t="s">
        <v>94</v>
      </c>
      <c r="H292" s="215">
        <v>268</v>
      </c>
      <c r="I292" s="216"/>
      <c r="J292" s="217">
        <f>ROUND(I292*H292,2)</f>
        <v>0</v>
      </c>
      <c r="K292" s="218"/>
      <c r="L292" s="42"/>
      <c r="M292" s="219" t="s">
        <v>1</v>
      </c>
      <c r="N292" s="220" t="s">
        <v>44</v>
      </c>
      <c r="O292" s="89"/>
      <c r="P292" s="221">
        <f>O292*H292</f>
        <v>0</v>
      </c>
      <c r="Q292" s="221">
        <v>0.15540000000000001</v>
      </c>
      <c r="R292" s="221">
        <f>Q292*H292</f>
        <v>41.647200000000005</v>
      </c>
      <c r="S292" s="221">
        <v>0</v>
      </c>
      <c r="T292" s="222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223" t="s">
        <v>197</v>
      </c>
      <c r="AT292" s="223" t="s">
        <v>194</v>
      </c>
      <c r="AU292" s="223" t="s">
        <v>91</v>
      </c>
      <c r="AY292" s="15" t="s">
        <v>192</v>
      </c>
      <c r="BE292" s="224">
        <f>IF(N292="základní",J292,0)</f>
        <v>0</v>
      </c>
      <c r="BF292" s="224">
        <f>IF(N292="snížená",J292,0)</f>
        <v>0</v>
      </c>
      <c r="BG292" s="224">
        <f>IF(N292="zákl. přenesená",J292,0)</f>
        <v>0</v>
      </c>
      <c r="BH292" s="224">
        <f>IF(N292="sníž. přenesená",J292,0)</f>
        <v>0</v>
      </c>
      <c r="BI292" s="224">
        <f>IF(N292="nulová",J292,0)</f>
        <v>0</v>
      </c>
      <c r="BJ292" s="15" t="s">
        <v>84</v>
      </c>
      <c r="BK292" s="224">
        <f>ROUND(I292*H292,2)</f>
        <v>0</v>
      </c>
      <c r="BL292" s="15" t="s">
        <v>197</v>
      </c>
      <c r="BM292" s="223" t="s">
        <v>621</v>
      </c>
    </row>
    <row r="293" s="2" customFormat="1" ht="16.5" customHeight="1">
      <c r="A293" s="36"/>
      <c r="B293" s="37"/>
      <c r="C293" s="241" t="s">
        <v>622</v>
      </c>
      <c r="D293" s="241" t="s">
        <v>298</v>
      </c>
      <c r="E293" s="242" t="s">
        <v>623</v>
      </c>
      <c r="F293" s="243" t="s">
        <v>624</v>
      </c>
      <c r="G293" s="244" t="s">
        <v>94</v>
      </c>
      <c r="H293" s="245">
        <v>167.28</v>
      </c>
      <c r="I293" s="246"/>
      <c r="J293" s="247">
        <f>ROUND(I293*H293,2)</f>
        <v>0</v>
      </c>
      <c r="K293" s="248"/>
      <c r="L293" s="249"/>
      <c r="M293" s="250" t="s">
        <v>1</v>
      </c>
      <c r="N293" s="251" t="s">
        <v>44</v>
      </c>
      <c r="O293" s="89"/>
      <c r="P293" s="221">
        <f>O293*H293</f>
        <v>0</v>
      </c>
      <c r="Q293" s="221">
        <v>0.080000000000000002</v>
      </c>
      <c r="R293" s="221">
        <f>Q293*H293</f>
        <v>13.382400000000001</v>
      </c>
      <c r="S293" s="221">
        <v>0</v>
      </c>
      <c r="T293" s="222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223" t="s">
        <v>222</v>
      </c>
      <c r="AT293" s="223" t="s">
        <v>298</v>
      </c>
      <c r="AU293" s="223" t="s">
        <v>91</v>
      </c>
      <c r="AY293" s="15" t="s">
        <v>192</v>
      </c>
      <c r="BE293" s="224">
        <f>IF(N293="základní",J293,0)</f>
        <v>0</v>
      </c>
      <c r="BF293" s="224">
        <f>IF(N293="snížená",J293,0)</f>
        <v>0</v>
      </c>
      <c r="BG293" s="224">
        <f>IF(N293="zákl. přenesená",J293,0)</f>
        <v>0</v>
      </c>
      <c r="BH293" s="224">
        <f>IF(N293="sníž. přenesená",J293,0)</f>
        <v>0</v>
      </c>
      <c r="BI293" s="224">
        <f>IF(N293="nulová",J293,0)</f>
        <v>0</v>
      </c>
      <c r="BJ293" s="15" t="s">
        <v>84</v>
      </c>
      <c r="BK293" s="224">
        <f>ROUND(I293*H293,2)</f>
        <v>0</v>
      </c>
      <c r="BL293" s="15" t="s">
        <v>197</v>
      </c>
      <c r="BM293" s="223" t="s">
        <v>625</v>
      </c>
    </row>
    <row r="294" s="13" customFormat="1">
      <c r="A294" s="13"/>
      <c r="B294" s="225"/>
      <c r="C294" s="226"/>
      <c r="D294" s="227" t="s">
        <v>199</v>
      </c>
      <c r="E294" s="228" t="s">
        <v>1</v>
      </c>
      <c r="F294" s="229" t="s">
        <v>626</v>
      </c>
      <c r="G294" s="226"/>
      <c r="H294" s="230">
        <v>164</v>
      </c>
      <c r="I294" s="231"/>
      <c r="J294" s="226"/>
      <c r="K294" s="226"/>
      <c r="L294" s="232"/>
      <c r="M294" s="233"/>
      <c r="N294" s="234"/>
      <c r="O294" s="234"/>
      <c r="P294" s="234"/>
      <c r="Q294" s="234"/>
      <c r="R294" s="234"/>
      <c r="S294" s="234"/>
      <c r="T294" s="235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6" t="s">
        <v>199</v>
      </c>
      <c r="AU294" s="236" t="s">
        <v>91</v>
      </c>
      <c r="AV294" s="13" t="s">
        <v>91</v>
      </c>
      <c r="AW294" s="13" t="s">
        <v>36</v>
      </c>
      <c r="AX294" s="13" t="s">
        <v>84</v>
      </c>
      <c r="AY294" s="236" t="s">
        <v>192</v>
      </c>
    </row>
    <row r="295" s="13" customFormat="1">
      <c r="A295" s="13"/>
      <c r="B295" s="225"/>
      <c r="C295" s="226"/>
      <c r="D295" s="227" t="s">
        <v>199</v>
      </c>
      <c r="E295" s="226"/>
      <c r="F295" s="229" t="s">
        <v>627</v>
      </c>
      <c r="G295" s="226"/>
      <c r="H295" s="230">
        <v>167.28</v>
      </c>
      <c r="I295" s="231"/>
      <c r="J295" s="226"/>
      <c r="K295" s="226"/>
      <c r="L295" s="232"/>
      <c r="M295" s="233"/>
      <c r="N295" s="234"/>
      <c r="O295" s="234"/>
      <c r="P295" s="234"/>
      <c r="Q295" s="234"/>
      <c r="R295" s="234"/>
      <c r="S295" s="234"/>
      <c r="T295" s="23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6" t="s">
        <v>199</v>
      </c>
      <c r="AU295" s="236" t="s">
        <v>91</v>
      </c>
      <c r="AV295" s="13" t="s">
        <v>91</v>
      </c>
      <c r="AW295" s="13" t="s">
        <v>4</v>
      </c>
      <c r="AX295" s="13" t="s">
        <v>84</v>
      </c>
      <c r="AY295" s="236" t="s">
        <v>192</v>
      </c>
    </row>
    <row r="296" s="2" customFormat="1" ht="24.15" customHeight="1">
      <c r="A296" s="36"/>
      <c r="B296" s="37"/>
      <c r="C296" s="241" t="s">
        <v>628</v>
      </c>
      <c r="D296" s="241" t="s">
        <v>298</v>
      </c>
      <c r="E296" s="242" t="s">
        <v>629</v>
      </c>
      <c r="F296" s="243" t="s">
        <v>630</v>
      </c>
      <c r="G296" s="244" t="s">
        <v>94</v>
      </c>
      <c r="H296" s="245">
        <v>92.819999999999993</v>
      </c>
      <c r="I296" s="246"/>
      <c r="J296" s="247">
        <f>ROUND(I296*H296,2)</f>
        <v>0</v>
      </c>
      <c r="K296" s="248"/>
      <c r="L296" s="249"/>
      <c r="M296" s="250" t="s">
        <v>1</v>
      </c>
      <c r="N296" s="251" t="s">
        <v>44</v>
      </c>
      <c r="O296" s="89"/>
      <c r="P296" s="221">
        <f>O296*H296</f>
        <v>0</v>
      </c>
      <c r="Q296" s="221">
        <v>0.048300000000000003</v>
      </c>
      <c r="R296" s="221">
        <f>Q296*H296</f>
        <v>4.483206</v>
      </c>
      <c r="S296" s="221">
        <v>0</v>
      </c>
      <c r="T296" s="222">
        <f>S296*H296</f>
        <v>0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223" t="s">
        <v>222</v>
      </c>
      <c r="AT296" s="223" t="s">
        <v>298</v>
      </c>
      <c r="AU296" s="223" t="s">
        <v>91</v>
      </c>
      <c r="AY296" s="15" t="s">
        <v>192</v>
      </c>
      <c r="BE296" s="224">
        <f>IF(N296="základní",J296,0)</f>
        <v>0</v>
      </c>
      <c r="BF296" s="224">
        <f>IF(N296="snížená",J296,0)</f>
        <v>0</v>
      </c>
      <c r="BG296" s="224">
        <f>IF(N296="zákl. přenesená",J296,0)</f>
        <v>0</v>
      </c>
      <c r="BH296" s="224">
        <f>IF(N296="sníž. přenesená",J296,0)</f>
        <v>0</v>
      </c>
      <c r="BI296" s="224">
        <f>IF(N296="nulová",J296,0)</f>
        <v>0</v>
      </c>
      <c r="BJ296" s="15" t="s">
        <v>84</v>
      </c>
      <c r="BK296" s="224">
        <f>ROUND(I296*H296,2)</f>
        <v>0</v>
      </c>
      <c r="BL296" s="15" t="s">
        <v>197</v>
      </c>
      <c r="BM296" s="223" t="s">
        <v>631</v>
      </c>
    </row>
    <row r="297" s="13" customFormat="1">
      <c r="A297" s="13"/>
      <c r="B297" s="225"/>
      <c r="C297" s="226"/>
      <c r="D297" s="227" t="s">
        <v>199</v>
      </c>
      <c r="E297" s="228" t="s">
        <v>1</v>
      </c>
      <c r="F297" s="229" t="s">
        <v>131</v>
      </c>
      <c r="G297" s="226"/>
      <c r="H297" s="230">
        <v>91</v>
      </c>
      <c r="I297" s="231"/>
      <c r="J297" s="226"/>
      <c r="K297" s="226"/>
      <c r="L297" s="232"/>
      <c r="M297" s="233"/>
      <c r="N297" s="234"/>
      <c r="O297" s="234"/>
      <c r="P297" s="234"/>
      <c r="Q297" s="234"/>
      <c r="R297" s="234"/>
      <c r="S297" s="234"/>
      <c r="T297" s="23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6" t="s">
        <v>199</v>
      </c>
      <c r="AU297" s="236" t="s">
        <v>91</v>
      </c>
      <c r="AV297" s="13" t="s">
        <v>91</v>
      </c>
      <c r="AW297" s="13" t="s">
        <v>36</v>
      </c>
      <c r="AX297" s="13" t="s">
        <v>84</v>
      </c>
      <c r="AY297" s="236" t="s">
        <v>192</v>
      </c>
    </row>
    <row r="298" s="13" customFormat="1">
      <c r="A298" s="13"/>
      <c r="B298" s="225"/>
      <c r="C298" s="226"/>
      <c r="D298" s="227" t="s">
        <v>199</v>
      </c>
      <c r="E298" s="226"/>
      <c r="F298" s="229" t="s">
        <v>632</v>
      </c>
      <c r="G298" s="226"/>
      <c r="H298" s="230">
        <v>92.819999999999993</v>
      </c>
      <c r="I298" s="231"/>
      <c r="J298" s="226"/>
      <c r="K298" s="226"/>
      <c r="L298" s="232"/>
      <c r="M298" s="233"/>
      <c r="N298" s="234"/>
      <c r="O298" s="234"/>
      <c r="P298" s="234"/>
      <c r="Q298" s="234"/>
      <c r="R298" s="234"/>
      <c r="S298" s="234"/>
      <c r="T298" s="235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6" t="s">
        <v>199</v>
      </c>
      <c r="AU298" s="236" t="s">
        <v>91</v>
      </c>
      <c r="AV298" s="13" t="s">
        <v>91</v>
      </c>
      <c r="AW298" s="13" t="s">
        <v>4</v>
      </c>
      <c r="AX298" s="13" t="s">
        <v>84</v>
      </c>
      <c r="AY298" s="236" t="s">
        <v>192</v>
      </c>
    </row>
    <row r="299" s="2" customFormat="1" ht="24.15" customHeight="1">
      <c r="A299" s="36"/>
      <c r="B299" s="37"/>
      <c r="C299" s="241" t="s">
        <v>633</v>
      </c>
      <c r="D299" s="241" t="s">
        <v>298</v>
      </c>
      <c r="E299" s="242" t="s">
        <v>634</v>
      </c>
      <c r="F299" s="243" t="s">
        <v>635</v>
      </c>
      <c r="G299" s="244" t="s">
        <v>94</v>
      </c>
      <c r="H299" s="245">
        <v>33.659999999999997</v>
      </c>
      <c r="I299" s="246"/>
      <c r="J299" s="247">
        <f>ROUND(I299*H299,2)</f>
        <v>0</v>
      </c>
      <c r="K299" s="248"/>
      <c r="L299" s="249"/>
      <c r="M299" s="250" t="s">
        <v>1</v>
      </c>
      <c r="N299" s="251" t="s">
        <v>44</v>
      </c>
      <c r="O299" s="89"/>
      <c r="P299" s="221">
        <f>O299*H299</f>
        <v>0</v>
      </c>
      <c r="Q299" s="221">
        <v>0.065670000000000006</v>
      </c>
      <c r="R299" s="221">
        <f>Q299*H299</f>
        <v>2.2104522000000002</v>
      </c>
      <c r="S299" s="221">
        <v>0</v>
      </c>
      <c r="T299" s="222">
        <f>S299*H299</f>
        <v>0</v>
      </c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R299" s="223" t="s">
        <v>222</v>
      </c>
      <c r="AT299" s="223" t="s">
        <v>298</v>
      </c>
      <c r="AU299" s="223" t="s">
        <v>91</v>
      </c>
      <c r="AY299" s="15" t="s">
        <v>192</v>
      </c>
      <c r="BE299" s="224">
        <f>IF(N299="základní",J299,0)</f>
        <v>0</v>
      </c>
      <c r="BF299" s="224">
        <f>IF(N299="snížená",J299,0)</f>
        <v>0</v>
      </c>
      <c r="BG299" s="224">
        <f>IF(N299="zákl. přenesená",J299,0)</f>
        <v>0</v>
      </c>
      <c r="BH299" s="224">
        <f>IF(N299="sníž. přenesená",J299,0)</f>
        <v>0</v>
      </c>
      <c r="BI299" s="224">
        <f>IF(N299="nulová",J299,0)</f>
        <v>0</v>
      </c>
      <c r="BJ299" s="15" t="s">
        <v>84</v>
      </c>
      <c r="BK299" s="224">
        <f>ROUND(I299*H299,2)</f>
        <v>0</v>
      </c>
      <c r="BL299" s="15" t="s">
        <v>197</v>
      </c>
      <c r="BM299" s="223" t="s">
        <v>636</v>
      </c>
    </row>
    <row r="300" s="13" customFormat="1">
      <c r="A300" s="13"/>
      <c r="B300" s="225"/>
      <c r="C300" s="226"/>
      <c r="D300" s="227" t="s">
        <v>199</v>
      </c>
      <c r="E300" s="228" t="s">
        <v>1</v>
      </c>
      <c r="F300" s="229" t="s">
        <v>134</v>
      </c>
      <c r="G300" s="226"/>
      <c r="H300" s="230">
        <v>33</v>
      </c>
      <c r="I300" s="231"/>
      <c r="J300" s="226"/>
      <c r="K300" s="226"/>
      <c r="L300" s="232"/>
      <c r="M300" s="233"/>
      <c r="N300" s="234"/>
      <c r="O300" s="234"/>
      <c r="P300" s="234"/>
      <c r="Q300" s="234"/>
      <c r="R300" s="234"/>
      <c r="S300" s="234"/>
      <c r="T300" s="235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6" t="s">
        <v>199</v>
      </c>
      <c r="AU300" s="236" t="s">
        <v>91</v>
      </c>
      <c r="AV300" s="13" t="s">
        <v>91</v>
      </c>
      <c r="AW300" s="13" t="s">
        <v>36</v>
      </c>
      <c r="AX300" s="13" t="s">
        <v>84</v>
      </c>
      <c r="AY300" s="236" t="s">
        <v>192</v>
      </c>
    </row>
    <row r="301" s="13" customFormat="1">
      <c r="A301" s="13"/>
      <c r="B301" s="225"/>
      <c r="C301" s="226"/>
      <c r="D301" s="227" t="s">
        <v>199</v>
      </c>
      <c r="E301" s="226"/>
      <c r="F301" s="229" t="s">
        <v>637</v>
      </c>
      <c r="G301" s="226"/>
      <c r="H301" s="230">
        <v>33.659999999999997</v>
      </c>
      <c r="I301" s="231"/>
      <c r="J301" s="226"/>
      <c r="K301" s="226"/>
      <c r="L301" s="232"/>
      <c r="M301" s="233"/>
      <c r="N301" s="234"/>
      <c r="O301" s="234"/>
      <c r="P301" s="234"/>
      <c r="Q301" s="234"/>
      <c r="R301" s="234"/>
      <c r="S301" s="234"/>
      <c r="T301" s="23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6" t="s">
        <v>199</v>
      </c>
      <c r="AU301" s="236" t="s">
        <v>91</v>
      </c>
      <c r="AV301" s="13" t="s">
        <v>91</v>
      </c>
      <c r="AW301" s="13" t="s">
        <v>4</v>
      </c>
      <c r="AX301" s="13" t="s">
        <v>84</v>
      </c>
      <c r="AY301" s="236" t="s">
        <v>192</v>
      </c>
    </row>
    <row r="302" s="2" customFormat="1" ht="49.05" customHeight="1">
      <c r="A302" s="36"/>
      <c r="B302" s="37"/>
      <c r="C302" s="211" t="s">
        <v>638</v>
      </c>
      <c r="D302" s="211" t="s">
        <v>194</v>
      </c>
      <c r="E302" s="212" t="s">
        <v>639</v>
      </c>
      <c r="F302" s="213" t="s">
        <v>640</v>
      </c>
      <c r="G302" s="214" t="s">
        <v>94</v>
      </c>
      <c r="H302" s="215">
        <v>31</v>
      </c>
      <c r="I302" s="216"/>
      <c r="J302" s="217">
        <f>ROUND(I302*H302,2)</f>
        <v>0</v>
      </c>
      <c r="K302" s="218"/>
      <c r="L302" s="42"/>
      <c r="M302" s="219" t="s">
        <v>1</v>
      </c>
      <c r="N302" s="220" t="s">
        <v>44</v>
      </c>
      <c r="O302" s="89"/>
      <c r="P302" s="221">
        <f>O302*H302</f>
        <v>0</v>
      </c>
      <c r="Q302" s="221">
        <v>0.1295</v>
      </c>
      <c r="R302" s="221">
        <f>Q302*H302</f>
        <v>4.0145</v>
      </c>
      <c r="S302" s="221">
        <v>0</v>
      </c>
      <c r="T302" s="222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223" t="s">
        <v>197</v>
      </c>
      <c r="AT302" s="223" t="s">
        <v>194</v>
      </c>
      <c r="AU302" s="223" t="s">
        <v>91</v>
      </c>
      <c r="AY302" s="15" t="s">
        <v>192</v>
      </c>
      <c r="BE302" s="224">
        <f>IF(N302="základní",J302,0)</f>
        <v>0</v>
      </c>
      <c r="BF302" s="224">
        <f>IF(N302="snížená",J302,0)</f>
        <v>0</v>
      </c>
      <c r="BG302" s="224">
        <f>IF(N302="zákl. přenesená",J302,0)</f>
        <v>0</v>
      </c>
      <c r="BH302" s="224">
        <f>IF(N302="sníž. přenesená",J302,0)</f>
        <v>0</v>
      </c>
      <c r="BI302" s="224">
        <f>IF(N302="nulová",J302,0)</f>
        <v>0</v>
      </c>
      <c r="BJ302" s="15" t="s">
        <v>84</v>
      </c>
      <c r="BK302" s="224">
        <f>ROUND(I302*H302,2)</f>
        <v>0</v>
      </c>
      <c r="BL302" s="15" t="s">
        <v>197</v>
      </c>
      <c r="BM302" s="223" t="s">
        <v>641</v>
      </c>
    </row>
    <row r="303" s="2" customFormat="1" ht="16.5" customHeight="1">
      <c r="A303" s="36"/>
      <c r="B303" s="37"/>
      <c r="C303" s="241" t="s">
        <v>642</v>
      </c>
      <c r="D303" s="241" t="s">
        <v>298</v>
      </c>
      <c r="E303" s="242" t="s">
        <v>643</v>
      </c>
      <c r="F303" s="243" t="s">
        <v>644</v>
      </c>
      <c r="G303" s="244" t="s">
        <v>94</v>
      </c>
      <c r="H303" s="245">
        <v>63.240000000000002</v>
      </c>
      <c r="I303" s="246"/>
      <c r="J303" s="247">
        <f>ROUND(I303*H303,2)</f>
        <v>0</v>
      </c>
      <c r="K303" s="248"/>
      <c r="L303" s="249"/>
      <c r="M303" s="250" t="s">
        <v>1</v>
      </c>
      <c r="N303" s="251" t="s">
        <v>44</v>
      </c>
      <c r="O303" s="89"/>
      <c r="P303" s="221">
        <f>O303*H303</f>
        <v>0</v>
      </c>
      <c r="Q303" s="221">
        <v>0.0258</v>
      </c>
      <c r="R303" s="221">
        <f>Q303*H303</f>
        <v>1.6315920000000002</v>
      </c>
      <c r="S303" s="221">
        <v>0</v>
      </c>
      <c r="T303" s="222">
        <f>S303*H303</f>
        <v>0</v>
      </c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R303" s="223" t="s">
        <v>222</v>
      </c>
      <c r="AT303" s="223" t="s">
        <v>298</v>
      </c>
      <c r="AU303" s="223" t="s">
        <v>91</v>
      </c>
      <c r="AY303" s="15" t="s">
        <v>192</v>
      </c>
      <c r="BE303" s="224">
        <f>IF(N303="základní",J303,0)</f>
        <v>0</v>
      </c>
      <c r="BF303" s="224">
        <f>IF(N303="snížená",J303,0)</f>
        <v>0</v>
      </c>
      <c r="BG303" s="224">
        <f>IF(N303="zákl. přenesená",J303,0)</f>
        <v>0</v>
      </c>
      <c r="BH303" s="224">
        <f>IF(N303="sníž. přenesená",J303,0)</f>
        <v>0</v>
      </c>
      <c r="BI303" s="224">
        <f>IF(N303="nulová",J303,0)</f>
        <v>0</v>
      </c>
      <c r="BJ303" s="15" t="s">
        <v>84</v>
      </c>
      <c r="BK303" s="224">
        <f>ROUND(I303*H303,2)</f>
        <v>0</v>
      </c>
      <c r="BL303" s="15" t="s">
        <v>197</v>
      </c>
      <c r="BM303" s="223" t="s">
        <v>645</v>
      </c>
    </row>
    <row r="304" s="13" customFormat="1">
      <c r="A304" s="13"/>
      <c r="B304" s="225"/>
      <c r="C304" s="226"/>
      <c r="D304" s="227" t="s">
        <v>199</v>
      </c>
      <c r="E304" s="228" t="s">
        <v>1</v>
      </c>
      <c r="F304" s="229" t="s">
        <v>646</v>
      </c>
      <c r="G304" s="226"/>
      <c r="H304" s="230">
        <v>62</v>
      </c>
      <c r="I304" s="231"/>
      <c r="J304" s="226"/>
      <c r="K304" s="226"/>
      <c r="L304" s="232"/>
      <c r="M304" s="233"/>
      <c r="N304" s="234"/>
      <c r="O304" s="234"/>
      <c r="P304" s="234"/>
      <c r="Q304" s="234"/>
      <c r="R304" s="234"/>
      <c r="S304" s="234"/>
      <c r="T304" s="23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6" t="s">
        <v>199</v>
      </c>
      <c r="AU304" s="236" t="s">
        <v>91</v>
      </c>
      <c r="AV304" s="13" t="s">
        <v>91</v>
      </c>
      <c r="AW304" s="13" t="s">
        <v>36</v>
      </c>
      <c r="AX304" s="13" t="s">
        <v>84</v>
      </c>
      <c r="AY304" s="236" t="s">
        <v>192</v>
      </c>
    </row>
    <row r="305" s="13" customFormat="1">
      <c r="A305" s="13"/>
      <c r="B305" s="225"/>
      <c r="C305" s="226"/>
      <c r="D305" s="227" t="s">
        <v>199</v>
      </c>
      <c r="E305" s="226"/>
      <c r="F305" s="229" t="s">
        <v>647</v>
      </c>
      <c r="G305" s="226"/>
      <c r="H305" s="230">
        <v>63.240000000000002</v>
      </c>
      <c r="I305" s="231"/>
      <c r="J305" s="226"/>
      <c r="K305" s="226"/>
      <c r="L305" s="232"/>
      <c r="M305" s="233"/>
      <c r="N305" s="234"/>
      <c r="O305" s="234"/>
      <c r="P305" s="234"/>
      <c r="Q305" s="234"/>
      <c r="R305" s="234"/>
      <c r="S305" s="234"/>
      <c r="T305" s="235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6" t="s">
        <v>199</v>
      </c>
      <c r="AU305" s="236" t="s">
        <v>91</v>
      </c>
      <c r="AV305" s="13" t="s">
        <v>91</v>
      </c>
      <c r="AW305" s="13" t="s">
        <v>4</v>
      </c>
      <c r="AX305" s="13" t="s">
        <v>84</v>
      </c>
      <c r="AY305" s="236" t="s">
        <v>192</v>
      </c>
    </row>
    <row r="306" s="2" customFormat="1" ht="24.15" customHeight="1">
      <c r="A306" s="36"/>
      <c r="B306" s="37"/>
      <c r="C306" s="211" t="s">
        <v>648</v>
      </c>
      <c r="D306" s="211" t="s">
        <v>194</v>
      </c>
      <c r="E306" s="212" t="s">
        <v>649</v>
      </c>
      <c r="F306" s="213" t="s">
        <v>650</v>
      </c>
      <c r="G306" s="214" t="s">
        <v>94</v>
      </c>
      <c r="H306" s="215">
        <v>221.80000000000001</v>
      </c>
      <c r="I306" s="216"/>
      <c r="J306" s="217">
        <f>ROUND(I306*H306,2)</f>
        <v>0</v>
      </c>
      <c r="K306" s="218"/>
      <c r="L306" s="42"/>
      <c r="M306" s="219" t="s">
        <v>1</v>
      </c>
      <c r="N306" s="220" t="s">
        <v>44</v>
      </c>
      <c r="O306" s="89"/>
      <c r="P306" s="221">
        <f>O306*H306</f>
        <v>0</v>
      </c>
      <c r="Q306" s="221">
        <v>0</v>
      </c>
      <c r="R306" s="221">
        <f>Q306*H306</f>
        <v>0</v>
      </c>
      <c r="S306" s="221">
        <v>0</v>
      </c>
      <c r="T306" s="222">
        <f>S306*H306</f>
        <v>0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223" t="s">
        <v>197</v>
      </c>
      <c r="AT306" s="223" t="s">
        <v>194</v>
      </c>
      <c r="AU306" s="223" t="s">
        <v>91</v>
      </c>
      <c r="AY306" s="15" t="s">
        <v>192</v>
      </c>
      <c r="BE306" s="224">
        <f>IF(N306="základní",J306,0)</f>
        <v>0</v>
      </c>
      <c r="BF306" s="224">
        <f>IF(N306="snížená",J306,0)</f>
        <v>0</v>
      </c>
      <c r="BG306" s="224">
        <f>IF(N306="zákl. přenesená",J306,0)</f>
        <v>0</v>
      </c>
      <c r="BH306" s="224">
        <f>IF(N306="sníž. přenesená",J306,0)</f>
        <v>0</v>
      </c>
      <c r="BI306" s="224">
        <f>IF(N306="nulová",J306,0)</f>
        <v>0</v>
      </c>
      <c r="BJ306" s="15" t="s">
        <v>84</v>
      </c>
      <c r="BK306" s="224">
        <f>ROUND(I306*H306,2)</f>
        <v>0</v>
      </c>
      <c r="BL306" s="15" t="s">
        <v>197</v>
      </c>
      <c r="BM306" s="223" t="s">
        <v>651</v>
      </c>
    </row>
    <row r="307" s="13" customFormat="1">
      <c r="A307" s="13"/>
      <c r="B307" s="225"/>
      <c r="C307" s="226"/>
      <c r="D307" s="227" t="s">
        <v>199</v>
      </c>
      <c r="E307" s="228" t="s">
        <v>1</v>
      </c>
      <c r="F307" s="229" t="s">
        <v>92</v>
      </c>
      <c r="G307" s="226"/>
      <c r="H307" s="230">
        <v>221.80000000000001</v>
      </c>
      <c r="I307" s="231"/>
      <c r="J307" s="226"/>
      <c r="K307" s="226"/>
      <c r="L307" s="232"/>
      <c r="M307" s="233"/>
      <c r="N307" s="234"/>
      <c r="O307" s="234"/>
      <c r="P307" s="234"/>
      <c r="Q307" s="234"/>
      <c r="R307" s="234"/>
      <c r="S307" s="234"/>
      <c r="T307" s="23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6" t="s">
        <v>199</v>
      </c>
      <c r="AU307" s="236" t="s">
        <v>91</v>
      </c>
      <c r="AV307" s="13" t="s">
        <v>91</v>
      </c>
      <c r="AW307" s="13" t="s">
        <v>36</v>
      </c>
      <c r="AX307" s="13" t="s">
        <v>84</v>
      </c>
      <c r="AY307" s="236" t="s">
        <v>192</v>
      </c>
    </row>
    <row r="308" s="2" customFormat="1" ht="24.15" customHeight="1">
      <c r="A308" s="36"/>
      <c r="B308" s="37"/>
      <c r="C308" s="211" t="s">
        <v>652</v>
      </c>
      <c r="D308" s="211" t="s">
        <v>194</v>
      </c>
      <c r="E308" s="212" t="s">
        <v>653</v>
      </c>
      <c r="F308" s="213" t="s">
        <v>654</v>
      </c>
      <c r="G308" s="214" t="s">
        <v>94</v>
      </c>
      <c r="H308" s="215">
        <v>38</v>
      </c>
      <c r="I308" s="216"/>
      <c r="J308" s="217">
        <f>ROUND(I308*H308,2)</f>
        <v>0</v>
      </c>
      <c r="K308" s="218"/>
      <c r="L308" s="42"/>
      <c r="M308" s="219" t="s">
        <v>1</v>
      </c>
      <c r="N308" s="220" t="s">
        <v>44</v>
      </c>
      <c r="O308" s="89"/>
      <c r="P308" s="221">
        <f>O308*H308</f>
        <v>0</v>
      </c>
      <c r="Q308" s="221">
        <v>3.0000000000000001E-05</v>
      </c>
      <c r="R308" s="221">
        <f>Q308*H308</f>
        <v>0.00114</v>
      </c>
      <c r="S308" s="221">
        <v>0</v>
      </c>
      <c r="T308" s="222">
        <f>S308*H308</f>
        <v>0</v>
      </c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R308" s="223" t="s">
        <v>197</v>
      </c>
      <c r="AT308" s="223" t="s">
        <v>194</v>
      </c>
      <c r="AU308" s="223" t="s">
        <v>91</v>
      </c>
      <c r="AY308" s="15" t="s">
        <v>192</v>
      </c>
      <c r="BE308" s="224">
        <f>IF(N308="základní",J308,0)</f>
        <v>0</v>
      </c>
      <c r="BF308" s="224">
        <f>IF(N308="snížená",J308,0)</f>
        <v>0</v>
      </c>
      <c r="BG308" s="224">
        <f>IF(N308="zákl. přenesená",J308,0)</f>
        <v>0</v>
      </c>
      <c r="BH308" s="224">
        <f>IF(N308="sníž. přenesená",J308,0)</f>
        <v>0</v>
      </c>
      <c r="BI308" s="224">
        <f>IF(N308="nulová",J308,0)</f>
        <v>0</v>
      </c>
      <c r="BJ308" s="15" t="s">
        <v>84</v>
      </c>
      <c r="BK308" s="224">
        <f>ROUND(I308*H308,2)</f>
        <v>0</v>
      </c>
      <c r="BL308" s="15" t="s">
        <v>197</v>
      </c>
      <c r="BM308" s="223" t="s">
        <v>655</v>
      </c>
    </row>
    <row r="309" s="13" customFormat="1">
      <c r="A309" s="13"/>
      <c r="B309" s="225"/>
      <c r="C309" s="226"/>
      <c r="D309" s="227" t="s">
        <v>199</v>
      </c>
      <c r="E309" s="228" t="s">
        <v>1</v>
      </c>
      <c r="F309" s="229" t="s">
        <v>656</v>
      </c>
      <c r="G309" s="226"/>
      <c r="H309" s="230">
        <v>38</v>
      </c>
      <c r="I309" s="231"/>
      <c r="J309" s="226"/>
      <c r="K309" s="226"/>
      <c r="L309" s="232"/>
      <c r="M309" s="233"/>
      <c r="N309" s="234"/>
      <c r="O309" s="234"/>
      <c r="P309" s="234"/>
      <c r="Q309" s="234"/>
      <c r="R309" s="234"/>
      <c r="S309" s="234"/>
      <c r="T309" s="23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6" t="s">
        <v>199</v>
      </c>
      <c r="AU309" s="236" t="s">
        <v>91</v>
      </c>
      <c r="AV309" s="13" t="s">
        <v>91</v>
      </c>
      <c r="AW309" s="13" t="s">
        <v>36</v>
      </c>
      <c r="AX309" s="13" t="s">
        <v>84</v>
      </c>
      <c r="AY309" s="236" t="s">
        <v>192</v>
      </c>
    </row>
    <row r="310" s="2" customFormat="1" ht="24.15" customHeight="1">
      <c r="A310" s="36"/>
      <c r="B310" s="37"/>
      <c r="C310" s="211" t="s">
        <v>657</v>
      </c>
      <c r="D310" s="211" t="s">
        <v>194</v>
      </c>
      <c r="E310" s="212" t="s">
        <v>658</v>
      </c>
      <c r="F310" s="213" t="s">
        <v>659</v>
      </c>
      <c r="G310" s="214" t="s">
        <v>119</v>
      </c>
      <c r="H310" s="215">
        <v>0.14999999999999999</v>
      </c>
      <c r="I310" s="216"/>
      <c r="J310" s="217">
        <f>ROUND(I310*H310,2)</f>
        <v>0</v>
      </c>
      <c r="K310" s="218"/>
      <c r="L310" s="42"/>
      <c r="M310" s="219" t="s">
        <v>1</v>
      </c>
      <c r="N310" s="220" t="s">
        <v>44</v>
      </c>
      <c r="O310" s="89"/>
      <c r="P310" s="221">
        <f>O310*H310</f>
        <v>0</v>
      </c>
      <c r="Q310" s="221">
        <v>0</v>
      </c>
      <c r="R310" s="221">
        <f>Q310*H310</f>
        <v>0</v>
      </c>
      <c r="S310" s="221">
        <v>2.1000000000000001</v>
      </c>
      <c r="T310" s="222">
        <f>S310*H310</f>
        <v>0.315</v>
      </c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R310" s="223" t="s">
        <v>197</v>
      </c>
      <c r="AT310" s="223" t="s">
        <v>194</v>
      </c>
      <c r="AU310" s="223" t="s">
        <v>91</v>
      </c>
      <c r="AY310" s="15" t="s">
        <v>192</v>
      </c>
      <c r="BE310" s="224">
        <f>IF(N310="základní",J310,0)</f>
        <v>0</v>
      </c>
      <c r="BF310" s="224">
        <f>IF(N310="snížená",J310,0)</f>
        <v>0</v>
      </c>
      <c r="BG310" s="224">
        <f>IF(N310="zákl. přenesená",J310,0)</f>
        <v>0</v>
      </c>
      <c r="BH310" s="224">
        <f>IF(N310="sníž. přenesená",J310,0)</f>
        <v>0</v>
      </c>
      <c r="BI310" s="224">
        <f>IF(N310="nulová",J310,0)</f>
        <v>0</v>
      </c>
      <c r="BJ310" s="15" t="s">
        <v>84</v>
      </c>
      <c r="BK310" s="224">
        <f>ROUND(I310*H310,2)</f>
        <v>0</v>
      </c>
      <c r="BL310" s="15" t="s">
        <v>197</v>
      </c>
      <c r="BM310" s="223" t="s">
        <v>660</v>
      </c>
    </row>
    <row r="311" s="2" customFormat="1" ht="78" customHeight="1">
      <c r="A311" s="36"/>
      <c r="B311" s="37"/>
      <c r="C311" s="211" t="s">
        <v>661</v>
      </c>
      <c r="D311" s="211" t="s">
        <v>194</v>
      </c>
      <c r="E311" s="212" t="s">
        <v>662</v>
      </c>
      <c r="F311" s="213" t="s">
        <v>663</v>
      </c>
      <c r="G311" s="214" t="s">
        <v>88</v>
      </c>
      <c r="H311" s="215">
        <v>40</v>
      </c>
      <c r="I311" s="216"/>
      <c r="J311" s="217">
        <f>ROUND(I311*H311,2)</f>
        <v>0</v>
      </c>
      <c r="K311" s="218"/>
      <c r="L311" s="42"/>
      <c r="M311" s="219" t="s">
        <v>1</v>
      </c>
      <c r="N311" s="220" t="s">
        <v>44</v>
      </c>
      <c r="O311" s="89"/>
      <c r="P311" s="221">
        <f>O311*H311</f>
        <v>0</v>
      </c>
      <c r="Q311" s="221">
        <v>0</v>
      </c>
      <c r="R311" s="221">
        <f>Q311*H311</f>
        <v>0</v>
      </c>
      <c r="S311" s="221">
        <v>0</v>
      </c>
      <c r="T311" s="222">
        <f>S311*H311</f>
        <v>0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R311" s="223" t="s">
        <v>197</v>
      </c>
      <c r="AT311" s="223" t="s">
        <v>194</v>
      </c>
      <c r="AU311" s="223" t="s">
        <v>91</v>
      </c>
      <c r="AY311" s="15" t="s">
        <v>192</v>
      </c>
      <c r="BE311" s="224">
        <f>IF(N311="základní",J311,0)</f>
        <v>0</v>
      </c>
      <c r="BF311" s="224">
        <f>IF(N311="snížená",J311,0)</f>
        <v>0</v>
      </c>
      <c r="BG311" s="224">
        <f>IF(N311="zákl. přenesená",J311,0)</f>
        <v>0</v>
      </c>
      <c r="BH311" s="224">
        <f>IF(N311="sníž. přenesená",J311,0)</f>
        <v>0</v>
      </c>
      <c r="BI311" s="224">
        <f>IF(N311="nulová",J311,0)</f>
        <v>0</v>
      </c>
      <c r="BJ311" s="15" t="s">
        <v>84</v>
      </c>
      <c r="BK311" s="224">
        <f>ROUND(I311*H311,2)</f>
        <v>0</v>
      </c>
      <c r="BL311" s="15" t="s">
        <v>197</v>
      </c>
      <c r="BM311" s="223" t="s">
        <v>664</v>
      </c>
    </row>
    <row r="312" s="13" customFormat="1">
      <c r="A312" s="13"/>
      <c r="B312" s="225"/>
      <c r="C312" s="226"/>
      <c r="D312" s="227" t="s">
        <v>199</v>
      </c>
      <c r="E312" s="228" t="s">
        <v>1</v>
      </c>
      <c r="F312" s="229" t="s">
        <v>200</v>
      </c>
      <c r="G312" s="226"/>
      <c r="H312" s="230">
        <v>40</v>
      </c>
      <c r="I312" s="231"/>
      <c r="J312" s="226"/>
      <c r="K312" s="226"/>
      <c r="L312" s="232"/>
      <c r="M312" s="233"/>
      <c r="N312" s="234"/>
      <c r="O312" s="234"/>
      <c r="P312" s="234"/>
      <c r="Q312" s="234"/>
      <c r="R312" s="234"/>
      <c r="S312" s="234"/>
      <c r="T312" s="23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6" t="s">
        <v>199</v>
      </c>
      <c r="AU312" s="236" t="s">
        <v>91</v>
      </c>
      <c r="AV312" s="13" t="s">
        <v>91</v>
      </c>
      <c r="AW312" s="13" t="s">
        <v>36</v>
      </c>
      <c r="AX312" s="13" t="s">
        <v>84</v>
      </c>
      <c r="AY312" s="236" t="s">
        <v>192</v>
      </c>
    </row>
    <row r="313" s="2" customFormat="1" ht="76.35" customHeight="1">
      <c r="A313" s="36"/>
      <c r="B313" s="37"/>
      <c r="C313" s="211" t="s">
        <v>665</v>
      </c>
      <c r="D313" s="211" t="s">
        <v>194</v>
      </c>
      <c r="E313" s="212" t="s">
        <v>666</v>
      </c>
      <c r="F313" s="213" t="s">
        <v>667</v>
      </c>
      <c r="G313" s="214" t="s">
        <v>88</v>
      </c>
      <c r="H313" s="215">
        <v>70</v>
      </c>
      <c r="I313" s="216"/>
      <c r="J313" s="217">
        <f>ROUND(I313*H313,2)</f>
        <v>0</v>
      </c>
      <c r="K313" s="218"/>
      <c r="L313" s="42"/>
      <c r="M313" s="219" t="s">
        <v>1</v>
      </c>
      <c r="N313" s="220" t="s">
        <v>44</v>
      </c>
      <c r="O313" s="89"/>
      <c r="P313" s="221">
        <f>O313*H313</f>
        <v>0</v>
      </c>
      <c r="Q313" s="221">
        <v>0</v>
      </c>
      <c r="R313" s="221">
        <f>Q313*H313</f>
        <v>0</v>
      </c>
      <c r="S313" s="221">
        <v>0</v>
      </c>
      <c r="T313" s="222">
        <f>S313*H313</f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223" t="s">
        <v>197</v>
      </c>
      <c r="AT313" s="223" t="s">
        <v>194</v>
      </c>
      <c r="AU313" s="223" t="s">
        <v>91</v>
      </c>
      <c r="AY313" s="15" t="s">
        <v>192</v>
      </c>
      <c r="BE313" s="224">
        <f>IF(N313="základní",J313,0)</f>
        <v>0</v>
      </c>
      <c r="BF313" s="224">
        <f>IF(N313="snížená",J313,0)</f>
        <v>0</v>
      </c>
      <c r="BG313" s="224">
        <f>IF(N313="zákl. přenesená",J313,0)</f>
        <v>0</v>
      </c>
      <c r="BH313" s="224">
        <f>IF(N313="sníž. přenesená",J313,0)</f>
        <v>0</v>
      </c>
      <c r="BI313" s="224">
        <f>IF(N313="nulová",J313,0)</f>
        <v>0</v>
      </c>
      <c r="BJ313" s="15" t="s">
        <v>84</v>
      </c>
      <c r="BK313" s="224">
        <f>ROUND(I313*H313,2)</f>
        <v>0</v>
      </c>
      <c r="BL313" s="15" t="s">
        <v>197</v>
      </c>
      <c r="BM313" s="223" t="s">
        <v>668</v>
      </c>
    </row>
    <row r="314" s="13" customFormat="1">
      <c r="A314" s="13"/>
      <c r="B314" s="225"/>
      <c r="C314" s="226"/>
      <c r="D314" s="227" t="s">
        <v>199</v>
      </c>
      <c r="E314" s="228" t="s">
        <v>1</v>
      </c>
      <c r="F314" s="229" t="s">
        <v>100</v>
      </c>
      <c r="G314" s="226"/>
      <c r="H314" s="230">
        <v>70</v>
      </c>
      <c r="I314" s="231"/>
      <c r="J314" s="226"/>
      <c r="K314" s="226"/>
      <c r="L314" s="232"/>
      <c r="M314" s="233"/>
      <c r="N314" s="234"/>
      <c r="O314" s="234"/>
      <c r="P314" s="234"/>
      <c r="Q314" s="234"/>
      <c r="R314" s="234"/>
      <c r="S314" s="234"/>
      <c r="T314" s="235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6" t="s">
        <v>199</v>
      </c>
      <c r="AU314" s="236" t="s">
        <v>91</v>
      </c>
      <c r="AV314" s="13" t="s">
        <v>91</v>
      </c>
      <c r="AW314" s="13" t="s">
        <v>36</v>
      </c>
      <c r="AX314" s="13" t="s">
        <v>84</v>
      </c>
      <c r="AY314" s="236" t="s">
        <v>192</v>
      </c>
    </row>
    <row r="315" s="12" customFormat="1" ht="22.8" customHeight="1">
      <c r="A315" s="12"/>
      <c r="B315" s="195"/>
      <c r="C315" s="196"/>
      <c r="D315" s="197" t="s">
        <v>78</v>
      </c>
      <c r="E315" s="209" t="s">
        <v>669</v>
      </c>
      <c r="F315" s="209" t="s">
        <v>670</v>
      </c>
      <c r="G315" s="196"/>
      <c r="H315" s="196"/>
      <c r="I315" s="199"/>
      <c r="J315" s="210">
        <f>BK315</f>
        <v>0</v>
      </c>
      <c r="K315" s="196"/>
      <c r="L315" s="201"/>
      <c r="M315" s="202"/>
      <c r="N315" s="203"/>
      <c r="O315" s="203"/>
      <c r="P315" s="204">
        <f>SUM(P316:P321)</f>
        <v>0</v>
      </c>
      <c r="Q315" s="203"/>
      <c r="R315" s="204">
        <f>SUM(R316:R321)</f>
        <v>0</v>
      </c>
      <c r="S315" s="203"/>
      <c r="T315" s="205">
        <f>SUM(T316:T321)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06" t="s">
        <v>84</v>
      </c>
      <c r="AT315" s="207" t="s">
        <v>78</v>
      </c>
      <c r="AU315" s="207" t="s">
        <v>84</v>
      </c>
      <c r="AY315" s="206" t="s">
        <v>192</v>
      </c>
      <c r="BK315" s="208">
        <f>SUM(BK316:BK321)</f>
        <v>0</v>
      </c>
    </row>
    <row r="316" s="2" customFormat="1" ht="37.8" customHeight="1">
      <c r="A316" s="36"/>
      <c r="B316" s="37"/>
      <c r="C316" s="211" t="s">
        <v>671</v>
      </c>
      <c r="D316" s="211" t="s">
        <v>194</v>
      </c>
      <c r="E316" s="212" t="s">
        <v>672</v>
      </c>
      <c r="F316" s="213" t="s">
        <v>673</v>
      </c>
      <c r="G316" s="214" t="s">
        <v>674</v>
      </c>
      <c r="H316" s="215">
        <v>367.44900000000001</v>
      </c>
      <c r="I316" s="216"/>
      <c r="J316" s="217">
        <f>ROUND(I316*H316,2)</f>
        <v>0</v>
      </c>
      <c r="K316" s="218"/>
      <c r="L316" s="42"/>
      <c r="M316" s="219" t="s">
        <v>1</v>
      </c>
      <c r="N316" s="220" t="s">
        <v>44</v>
      </c>
      <c r="O316" s="89"/>
      <c r="P316" s="221">
        <f>O316*H316</f>
        <v>0</v>
      </c>
      <c r="Q316" s="221">
        <v>0</v>
      </c>
      <c r="R316" s="221">
        <f>Q316*H316</f>
        <v>0</v>
      </c>
      <c r="S316" s="221">
        <v>0</v>
      </c>
      <c r="T316" s="222">
        <f>S316*H316</f>
        <v>0</v>
      </c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R316" s="223" t="s">
        <v>197</v>
      </c>
      <c r="AT316" s="223" t="s">
        <v>194</v>
      </c>
      <c r="AU316" s="223" t="s">
        <v>91</v>
      </c>
      <c r="AY316" s="15" t="s">
        <v>192</v>
      </c>
      <c r="BE316" s="224">
        <f>IF(N316="základní",J316,0)</f>
        <v>0</v>
      </c>
      <c r="BF316" s="224">
        <f>IF(N316="snížená",J316,0)</f>
        <v>0</v>
      </c>
      <c r="BG316" s="224">
        <f>IF(N316="zákl. přenesená",J316,0)</f>
        <v>0</v>
      </c>
      <c r="BH316" s="224">
        <f>IF(N316="sníž. přenesená",J316,0)</f>
        <v>0</v>
      </c>
      <c r="BI316" s="224">
        <f>IF(N316="nulová",J316,0)</f>
        <v>0</v>
      </c>
      <c r="BJ316" s="15" t="s">
        <v>84</v>
      </c>
      <c r="BK316" s="224">
        <f>ROUND(I316*H316,2)</f>
        <v>0</v>
      </c>
      <c r="BL316" s="15" t="s">
        <v>197</v>
      </c>
      <c r="BM316" s="223" t="s">
        <v>675</v>
      </c>
    </row>
    <row r="317" s="2" customFormat="1" ht="37.8" customHeight="1">
      <c r="A317" s="36"/>
      <c r="B317" s="37"/>
      <c r="C317" s="211" t="s">
        <v>676</v>
      </c>
      <c r="D317" s="211" t="s">
        <v>194</v>
      </c>
      <c r="E317" s="212" t="s">
        <v>677</v>
      </c>
      <c r="F317" s="213" t="s">
        <v>678</v>
      </c>
      <c r="G317" s="214" t="s">
        <v>674</v>
      </c>
      <c r="H317" s="215">
        <v>367.44900000000001</v>
      </c>
      <c r="I317" s="216"/>
      <c r="J317" s="217">
        <f>ROUND(I317*H317,2)</f>
        <v>0</v>
      </c>
      <c r="K317" s="218"/>
      <c r="L317" s="42"/>
      <c r="M317" s="219" t="s">
        <v>1</v>
      </c>
      <c r="N317" s="220" t="s">
        <v>44</v>
      </c>
      <c r="O317" s="89"/>
      <c r="P317" s="221">
        <f>O317*H317</f>
        <v>0</v>
      </c>
      <c r="Q317" s="221">
        <v>0</v>
      </c>
      <c r="R317" s="221">
        <f>Q317*H317</f>
        <v>0</v>
      </c>
      <c r="S317" s="221">
        <v>0</v>
      </c>
      <c r="T317" s="222">
        <f>S317*H317</f>
        <v>0</v>
      </c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R317" s="223" t="s">
        <v>197</v>
      </c>
      <c r="AT317" s="223" t="s">
        <v>194</v>
      </c>
      <c r="AU317" s="223" t="s">
        <v>91</v>
      </c>
      <c r="AY317" s="15" t="s">
        <v>192</v>
      </c>
      <c r="BE317" s="224">
        <f>IF(N317="základní",J317,0)</f>
        <v>0</v>
      </c>
      <c r="BF317" s="224">
        <f>IF(N317="snížená",J317,0)</f>
        <v>0</v>
      </c>
      <c r="BG317" s="224">
        <f>IF(N317="zákl. přenesená",J317,0)</f>
        <v>0</v>
      </c>
      <c r="BH317" s="224">
        <f>IF(N317="sníž. přenesená",J317,0)</f>
        <v>0</v>
      </c>
      <c r="BI317" s="224">
        <f>IF(N317="nulová",J317,0)</f>
        <v>0</v>
      </c>
      <c r="BJ317" s="15" t="s">
        <v>84</v>
      </c>
      <c r="BK317" s="224">
        <f>ROUND(I317*H317,2)</f>
        <v>0</v>
      </c>
      <c r="BL317" s="15" t="s">
        <v>197</v>
      </c>
      <c r="BM317" s="223" t="s">
        <v>679</v>
      </c>
    </row>
    <row r="318" s="2" customFormat="1" ht="44.25" customHeight="1">
      <c r="A318" s="36"/>
      <c r="B318" s="37"/>
      <c r="C318" s="211" t="s">
        <v>680</v>
      </c>
      <c r="D318" s="211" t="s">
        <v>194</v>
      </c>
      <c r="E318" s="212" t="s">
        <v>681</v>
      </c>
      <c r="F318" s="213" t="s">
        <v>682</v>
      </c>
      <c r="G318" s="214" t="s">
        <v>674</v>
      </c>
      <c r="H318" s="215">
        <v>253.899</v>
      </c>
      <c r="I318" s="216"/>
      <c r="J318" s="217">
        <f>ROUND(I318*H318,2)</f>
        <v>0</v>
      </c>
      <c r="K318" s="218"/>
      <c r="L318" s="42"/>
      <c r="M318" s="219" t="s">
        <v>1</v>
      </c>
      <c r="N318" s="220" t="s">
        <v>44</v>
      </c>
      <c r="O318" s="89"/>
      <c r="P318" s="221">
        <f>O318*H318</f>
        <v>0</v>
      </c>
      <c r="Q318" s="221">
        <v>0</v>
      </c>
      <c r="R318" s="221">
        <f>Q318*H318</f>
        <v>0</v>
      </c>
      <c r="S318" s="221">
        <v>0</v>
      </c>
      <c r="T318" s="222">
        <f>S318*H318</f>
        <v>0</v>
      </c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R318" s="223" t="s">
        <v>197</v>
      </c>
      <c r="AT318" s="223" t="s">
        <v>194</v>
      </c>
      <c r="AU318" s="223" t="s">
        <v>91</v>
      </c>
      <c r="AY318" s="15" t="s">
        <v>192</v>
      </c>
      <c r="BE318" s="224">
        <f>IF(N318="základní",J318,0)</f>
        <v>0</v>
      </c>
      <c r="BF318" s="224">
        <f>IF(N318="snížená",J318,0)</f>
        <v>0</v>
      </c>
      <c r="BG318" s="224">
        <f>IF(N318="zákl. přenesená",J318,0)</f>
        <v>0</v>
      </c>
      <c r="BH318" s="224">
        <f>IF(N318="sníž. přenesená",J318,0)</f>
        <v>0</v>
      </c>
      <c r="BI318" s="224">
        <f>IF(N318="nulová",J318,0)</f>
        <v>0</v>
      </c>
      <c r="BJ318" s="15" t="s">
        <v>84</v>
      </c>
      <c r="BK318" s="224">
        <f>ROUND(I318*H318,2)</f>
        <v>0</v>
      </c>
      <c r="BL318" s="15" t="s">
        <v>197</v>
      </c>
      <c r="BM318" s="223" t="s">
        <v>683</v>
      </c>
    </row>
    <row r="319" s="2" customFormat="1" ht="44.25" customHeight="1">
      <c r="A319" s="36"/>
      <c r="B319" s="37"/>
      <c r="C319" s="211" t="s">
        <v>684</v>
      </c>
      <c r="D319" s="211" t="s">
        <v>194</v>
      </c>
      <c r="E319" s="212" t="s">
        <v>685</v>
      </c>
      <c r="F319" s="213" t="s">
        <v>686</v>
      </c>
      <c r="G319" s="214" t="s">
        <v>674</v>
      </c>
      <c r="H319" s="215">
        <v>28.050000000000001</v>
      </c>
      <c r="I319" s="216"/>
      <c r="J319" s="217">
        <f>ROUND(I319*H319,2)</f>
        <v>0</v>
      </c>
      <c r="K319" s="218"/>
      <c r="L319" s="42"/>
      <c r="M319" s="219" t="s">
        <v>1</v>
      </c>
      <c r="N319" s="220" t="s">
        <v>44</v>
      </c>
      <c r="O319" s="89"/>
      <c r="P319" s="221">
        <f>O319*H319</f>
        <v>0</v>
      </c>
      <c r="Q319" s="221">
        <v>0</v>
      </c>
      <c r="R319" s="221">
        <f>Q319*H319</f>
        <v>0</v>
      </c>
      <c r="S319" s="221">
        <v>0</v>
      </c>
      <c r="T319" s="222">
        <f>S319*H319</f>
        <v>0</v>
      </c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R319" s="223" t="s">
        <v>197</v>
      </c>
      <c r="AT319" s="223" t="s">
        <v>194</v>
      </c>
      <c r="AU319" s="223" t="s">
        <v>91</v>
      </c>
      <c r="AY319" s="15" t="s">
        <v>192</v>
      </c>
      <c r="BE319" s="224">
        <f>IF(N319="základní",J319,0)</f>
        <v>0</v>
      </c>
      <c r="BF319" s="224">
        <f>IF(N319="snížená",J319,0)</f>
        <v>0</v>
      </c>
      <c r="BG319" s="224">
        <f>IF(N319="zákl. přenesená",J319,0)</f>
        <v>0</v>
      </c>
      <c r="BH319" s="224">
        <f>IF(N319="sníž. přenesená",J319,0)</f>
        <v>0</v>
      </c>
      <c r="BI319" s="224">
        <f>IF(N319="nulová",J319,0)</f>
        <v>0</v>
      </c>
      <c r="BJ319" s="15" t="s">
        <v>84</v>
      </c>
      <c r="BK319" s="224">
        <f>ROUND(I319*H319,2)</f>
        <v>0</v>
      </c>
      <c r="BL319" s="15" t="s">
        <v>197</v>
      </c>
      <c r="BM319" s="223" t="s">
        <v>687</v>
      </c>
    </row>
    <row r="320" s="2" customFormat="1" ht="44.25" customHeight="1">
      <c r="A320" s="36"/>
      <c r="B320" s="37"/>
      <c r="C320" s="211" t="s">
        <v>688</v>
      </c>
      <c r="D320" s="211" t="s">
        <v>194</v>
      </c>
      <c r="E320" s="212" t="s">
        <v>689</v>
      </c>
      <c r="F320" s="213" t="s">
        <v>690</v>
      </c>
      <c r="G320" s="214" t="s">
        <v>674</v>
      </c>
      <c r="H320" s="215">
        <v>174.286</v>
      </c>
      <c r="I320" s="216"/>
      <c r="J320" s="217">
        <f>ROUND(I320*H320,2)</f>
        <v>0</v>
      </c>
      <c r="K320" s="218"/>
      <c r="L320" s="42"/>
      <c r="M320" s="219" t="s">
        <v>1</v>
      </c>
      <c r="N320" s="220" t="s">
        <v>44</v>
      </c>
      <c r="O320" s="89"/>
      <c r="P320" s="221">
        <f>O320*H320</f>
        <v>0</v>
      </c>
      <c r="Q320" s="221">
        <v>0</v>
      </c>
      <c r="R320" s="221">
        <f>Q320*H320</f>
        <v>0</v>
      </c>
      <c r="S320" s="221">
        <v>0</v>
      </c>
      <c r="T320" s="222">
        <f>S320*H320</f>
        <v>0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223" t="s">
        <v>197</v>
      </c>
      <c r="AT320" s="223" t="s">
        <v>194</v>
      </c>
      <c r="AU320" s="223" t="s">
        <v>91</v>
      </c>
      <c r="AY320" s="15" t="s">
        <v>192</v>
      </c>
      <c r="BE320" s="224">
        <f>IF(N320="základní",J320,0)</f>
        <v>0</v>
      </c>
      <c r="BF320" s="224">
        <f>IF(N320="snížená",J320,0)</f>
        <v>0</v>
      </c>
      <c r="BG320" s="224">
        <f>IF(N320="zákl. přenesená",J320,0)</f>
        <v>0</v>
      </c>
      <c r="BH320" s="224">
        <f>IF(N320="sníž. přenesená",J320,0)</f>
        <v>0</v>
      </c>
      <c r="BI320" s="224">
        <f>IF(N320="nulová",J320,0)</f>
        <v>0</v>
      </c>
      <c r="BJ320" s="15" t="s">
        <v>84</v>
      </c>
      <c r="BK320" s="224">
        <f>ROUND(I320*H320,2)</f>
        <v>0</v>
      </c>
      <c r="BL320" s="15" t="s">
        <v>197</v>
      </c>
      <c r="BM320" s="223" t="s">
        <v>691</v>
      </c>
    </row>
    <row r="321" s="13" customFormat="1">
      <c r="A321" s="13"/>
      <c r="B321" s="225"/>
      <c r="C321" s="226"/>
      <c r="D321" s="227" t="s">
        <v>199</v>
      </c>
      <c r="E321" s="228" t="s">
        <v>1</v>
      </c>
      <c r="F321" s="229" t="s">
        <v>692</v>
      </c>
      <c r="G321" s="226"/>
      <c r="H321" s="230">
        <v>174.286</v>
      </c>
      <c r="I321" s="231"/>
      <c r="J321" s="226"/>
      <c r="K321" s="226"/>
      <c r="L321" s="232"/>
      <c r="M321" s="233"/>
      <c r="N321" s="234"/>
      <c r="O321" s="234"/>
      <c r="P321" s="234"/>
      <c r="Q321" s="234"/>
      <c r="R321" s="234"/>
      <c r="S321" s="234"/>
      <c r="T321" s="23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6" t="s">
        <v>199</v>
      </c>
      <c r="AU321" s="236" t="s">
        <v>91</v>
      </c>
      <c r="AV321" s="13" t="s">
        <v>91</v>
      </c>
      <c r="AW321" s="13" t="s">
        <v>36</v>
      </c>
      <c r="AX321" s="13" t="s">
        <v>84</v>
      </c>
      <c r="AY321" s="236" t="s">
        <v>192</v>
      </c>
    </row>
    <row r="322" s="12" customFormat="1" ht="22.8" customHeight="1">
      <c r="A322" s="12"/>
      <c r="B322" s="195"/>
      <c r="C322" s="196"/>
      <c r="D322" s="197" t="s">
        <v>78</v>
      </c>
      <c r="E322" s="209" t="s">
        <v>693</v>
      </c>
      <c r="F322" s="209" t="s">
        <v>694</v>
      </c>
      <c r="G322" s="196"/>
      <c r="H322" s="196"/>
      <c r="I322" s="199"/>
      <c r="J322" s="210">
        <f>BK322</f>
        <v>0</v>
      </c>
      <c r="K322" s="196"/>
      <c r="L322" s="201"/>
      <c r="M322" s="202"/>
      <c r="N322" s="203"/>
      <c r="O322" s="203"/>
      <c r="P322" s="204">
        <f>SUM(P323:P324)</f>
        <v>0</v>
      </c>
      <c r="Q322" s="203"/>
      <c r="R322" s="204">
        <f>SUM(R323:R324)</f>
        <v>0</v>
      </c>
      <c r="S322" s="203"/>
      <c r="T322" s="205">
        <f>SUM(T323:T324)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06" t="s">
        <v>84</v>
      </c>
      <c r="AT322" s="207" t="s">
        <v>78</v>
      </c>
      <c r="AU322" s="207" t="s">
        <v>84</v>
      </c>
      <c r="AY322" s="206" t="s">
        <v>192</v>
      </c>
      <c r="BK322" s="208">
        <f>SUM(BK323:BK324)</f>
        <v>0</v>
      </c>
    </row>
    <row r="323" s="2" customFormat="1" ht="49.05" customHeight="1">
      <c r="A323" s="36"/>
      <c r="B323" s="37"/>
      <c r="C323" s="211" t="s">
        <v>695</v>
      </c>
      <c r="D323" s="211" t="s">
        <v>194</v>
      </c>
      <c r="E323" s="212" t="s">
        <v>696</v>
      </c>
      <c r="F323" s="213" t="s">
        <v>697</v>
      </c>
      <c r="G323" s="214" t="s">
        <v>674</v>
      </c>
      <c r="H323" s="215">
        <v>247.78299999999999</v>
      </c>
      <c r="I323" s="216"/>
      <c r="J323" s="217">
        <f>ROUND(I323*H323,2)</f>
        <v>0</v>
      </c>
      <c r="K323" s="218"/>
      <c r="L323" s="42"/>
      <c r="M323" s="219" t="s">
        <v>1</v>
      </c>
      <c r="N323" s="220" t="s">
        <v>44</v>
      </c>
      <c r="O323" s="89"/>
      <c r="P323" s="221">
        <f>O323*H323</f>
        <v>0</v>
      </c>
      <c r="Q323" s="221">
        <v>0</v>
      </c>
      <c r="R323" s="221">
        <f>Q323*H323</f>
        <v>0</v>
      </c>
      <c r="S323" s="221">
        <v>0</v>
      </c>
      <c r="T323" s="222">
        <f>S323*H323</f>
        <v>0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R323" s="223" t="s">
        <v>197</v>
      </c>
      <c r="AT323" s="223" t="s">
        <v>194</v>
      </c>
      <c r="AU323" s="223" t="s">
        <v>91</v>
      </c>
      <c r="AY323" s="15" t="s">
        <v>192</v>
      </c>
      <c r="BE323" s="224">
        <f>IF(N323="základní",J323,0)</f>
        <v>0</v>
      </c>
      <c r="BF323" s="224">
        <f>IF(N323="snížená",J323,0)</f>
        <v>0</v>
      </c>
      <c r="BG323" s="224">
        <f>IF(N323="zákl. přenesená",J323,0)</f>
        <v>0</v>
      </c>
      <c r="BH323" s="224">
        <f>IF(N323="sníž. přenesená",J323,0)</f>
        <v>0</v>
      </c>
      <c r="BI323" s="224">
        <f>IF(N323="nulová",J323,0)</f>
        <v>0</v>
      </c>
      <c r="BJ323" s="15" t="s">
        <v>84</v>
      </c>
      <c r="BK323" s="224">
        <f>ROUND(I323*H323,2)</f>
        <v>0</v>
      </c>
      <c r="BL323" s="15" t="s">
        <v>197</v>
      </c>
      <c r="BM323" s="223" t="s">
        <v>698</v>
      </c>
    </row>
    <row r="324" s="2" customFormat="1" ht="49.05" customHeight="1">
      <c r="A324" s="36"/>
      <c r="B324" s="37"/>
      <c r="C324" s="211" t="s">
        <v>699</v>
      </c>
      <c r="D324" s="211" t="s">
        <v>194</v>
      </c>
      <c r="E324" s="212" t="s">
        <v>700</v>
      </c>
      <c r="F324" s="213" t="s">
        <v>701</v>
      </c>
      <c r="G324" s="214" t="s">
        <v>674</v>
      </c>
      <c r="H324" s="215">
        <v>9.0779999999999994</v>
      </c>
      <c r="I324" s="216"/>
      <c r="J324" s="217">
        <f>ROUND(I324*H324,2)</f>
        <v>0</v>
      </c>
      <c r="K324" s="218"/>
      <c r="L324" s="42"/>
      <c r="M324" s="219" t="s">
        <v>1</v>
      </c>
      <c r="N324" s="220" t="s">
        <v>44</v>
      </c>
      <c r="O324" s="89"/>
      <c r="P324" s="221">
        <f>O324*H324</f>
        <v>0</v>
      </c>
      <c r="Q324" s="221">
        <v>0</v>
      </c>
      <c r="R324" s="221">
        <f>Q324*H324</f>
        <v>0</v>
      </c>
      <c r="S324" s="221">
        <v>0</v>
      </c>
      <c r="T324" s="222">
        <f>S324*H324</f>
        <v>0</v>
      </c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R324" s="223" t="s">
        <v>197</v>
      </c>
      <c r="AT324" s="223" t="s">
        <v>194</v>
      </c>
      <c r="AU324" s="223" t="s">
        <v>91</v>
      </c>
      <c r="AY324" s="15" t="s">
        <v>192</v>
      </c>
      <c r="BE324" s="224">
        <f>IF(N324="základní",J324,0)</f>
        <v>0</v>
      </c>
      <c r="BF324" s="224">
        <f>IF(N324="snížená",J324,0)</f>
        <v>0</v>
      </c>
      <c r="BG324" s="224">
        <f>IF(N324="zákl. přenesená",J324,0)</f>
        <v>0</v>
      </c>
      <c r="BH324" s="224">
        <f>IF(N324="sníž. přenesená",J324,0)</f>
        <v>0</v>
      </c>
      <c r="BI324" s="224">
        <f>IF(N324="nulová",J324,0)</f>
        <v>0</v>
      </c>
      <c r="BJ324" s="15" t="s">
        <v>84</v>
      </c>
      <c r="BK324" s="224">
        <f>ROUND(I324*H324,2)</f>
        <v>0</v>
      </c>
      <c r="BL324" s="15" t="s">
        <v>197</v>
      </c>
      <c r="BM324" s="223" t="s">
        <v>702</v>
      </c>
    </row>
    <row r="325" s="12" customFormat="1" ht="25.92" customHeight="1">
      <c r="A325" s="12"/>
      <c r="B325" s="195"/>
      <c r="C325" s="196"/>
      <c r="D325" s="197" t="s">
        <v>78</v>
      </c>
      <c r="E325" s="198" t="s">
        <v>703</v>
      </c>
      <c r="F325" s="198" t="s">
        <v>704</v>
      </c>
      <c r="G325" s="196"/>
      <c r="H325" s="196"/>
      <c r="I325" s="199"/>
      <c r="J325" s="200">
        <f>BK325</f>
        <v>0</v>
      </c>
      <c r="K325" s="196"/>
      <c r="L325" s="201"/>
      <c r="M325" s="202"/>
      <c r="N325" s="203"/>
      <c r="O325" s="203"/>
      <c r="P325" s="204">
        <f>P326</f>
        <v>0</v>
      </c>
      <c r="Q325" s="203"/>
      <c r="R325" s="204">
        <f>R326</f>
        <v>0.47735999999999995</v>
      </c>
      <c r="S325" s="203"/>
      <c r="T325" s="205">
        <f>T326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06" t="s">
        <v>91</v>
      </c>
      <c r="AT325" s="207" t="s">
        <v>78</v>
      </c>
      <c r="AU325" s="207" t="s">
        <v>79</v>
      </c>
      <c r="AY325" s="206" t="s">
        <v>192</v>
      </c>
      <c r="BK325" s="208">
        <f>BK326</f>
        <v>0</v>
      </c>
    </row>
    <row r="326" s="12" customFormat="1" ht="22.8" customHeight="1">
      <c r="A326" s="12"/>
      <c r="B326" s="195"/>
      <c r="C326" s="196"/>
      <c r="D326" s="197" t="s">
        <v>78</v>
      </c>
      <c r="E326" s="209" t="s">
        <v>705</v>
      </c>
      <c r="F326" s="209" t="s">
        <v>706</v>
      </c>
      <c r="G326" s="196"/>
      <c r="H326" s="196"/>
      <c r="I326" s="199"/>
      <c r="J326" s="210">
        <f>BK326</f>
        <v>0</v>
      </c>
      <c r="K326" s="196"/>
      <c r="L326" s="201"/>
      <c r="M326" s="202"/>
      <c r="N326" s="203"/>
      <c r="O326" s="203"/>
      <c r="P326" s="204">
        <f>P327</f>
        <v>0</v>
      </c>
      <c r="Q326" s="203"/>
      <c r="R326" s="204">
        <f>R327</f>
        <v>0.47735999999999995</v>
      </c>
      <c r="S326" s="203"/>
      <c r="T326" s="205">
        <f>T327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06" t="s">
        <v>91</v>
      </c>
      <c r="AT326" s="207" t="s">
        <v>78</v>
      </c>
      <c r="AU326" s="207" t="s">
        <v>84</v>
      </c>
      <c r="AY326" s="206" t="s">
        <v>192</v>
      </c>
      <c r="BK326" s="208">
        <f>BK327</f>
        <v>0</v>
      </c>
    </row>
    <row r="327" s="2" customFormat="1" ht="16.5" customHeight="1">
      <c r="A327" s="36"/>
      <c r="B327" s="37"/>
      <c r="C327" s="211" t="s">
        <v>707</v>
      </c>
      <c r="D327" s="211" t="s">
        <v>194</v>
      </c>
      <c r="E327" s="212" t="s">
        <v>708</v>
      </c>
      <c r="F327" s="213" t="s">
        <v>709</v>
      </c>
      <c r="G327" s="214" t="s">
        <v>123</v>
      </c>
      <c r="H327" s="215">
        <v>18</v>
      </c>
      <c r="I327" s="216"/>
      <c r="J327" s="217">
        <f>ROUND(I327*H327,2)</f>
        <v>0</v>
      </c>
      <c r="K327" s="218"/>
      <c r="L327" s="42"/>
      <c r="M327" s="219" t="s">
        <v>1</v>
      </c>
      <c r="N327" s="220" t="s">
        <v>44</v>
      </c>
      <c r="O327" s="89"/>
      <c r="P327" s="221">
        <f>O327*H327</f>
        <v>0</v>
      </c>
      <c r="Q327" s="221">
        <v>0.026519999999999998</v>
      </c>
      <c r="R327" s="221">
        <f>Q327*H327</f>
        <v>0.47735999999999995</v>
      </c>
      <c r="S327" s="221">
        <v>0</v>
      </c>
      <c r="T327" s="222">
        <f>S327*H327</f>
        <v>0</v>
      </c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R327" s="223" t="s">
        <v>257</v>
      </c>
      <c r="AT327" s="223" t="s">
        <v>194</v>
      </c>
      <c r="AU327" s="223" t="s">
        <v>91</v>
      </c>
      <c r="AY327" s="15" t="s">
        <v>192</v>
      </c>
      <c r="BE327" s="224">
        <f>IF(N327="základní",J327,0)</f>
        <v>0</v>
      </c>
      <c r="BF327" s="224">
        <f>IF(N327="snížená",J327,0)</f>
        <v>0</v>
      </c>
      <c r="BG327" s="224">
        <f>IF(N327="zákl. přenesená",J327,0)</f>
        <v>0</v>
      </c>
      <c r="BH327" s="224">
        <f>IF(N327="sníž. přenesená",J327,0)</f>
        <v>0</v>
      </c>
      <c r="BI327" s="224">
        <f>IF(N327="nulová",J327,0)</f>
        <v>0</v>
      </c>
      <c r="BJ327" s="15" t="s">
        <v>84</v>
      </c>
      <c r="BK327" s="224">
        <f>ROUND(I327*H327,2)</f>
        <v>0</v>
      </c>
      <c r="BL327" s="15" t="s">
        <v>257</v>
      </c>
      <c r="BM327" s="223" t="s">
        <v>710</v>
      </c>
    </row>
    <row r="328" s="12" customFormat="1" ht="25.92" customHeight="1">
      <c r="A328" s="12"/>
      <c r="B328" s="195"/>
      <c r="C328" s="196"/>
      <c r="D328" s="197" t="s">
        <v>78</v>
      </c>
      <c r="E328" s="198" t="s">
        <v>711</v>
      </c>
      <c r="F328" s="198" t="s">
        <v>712</v>
      </c>
      <c r="G328" s="196"/>
      <c r="H328" s="196"/>
      <c r="I328" s="199"/>
      <c r="J328" s="200">
        <f>BK328</f>
        <v>0</v>
      </c>
      <c r="K328" s="196"/>
      <c r="L328" s="201"/>
      <c r="M328" s="202"/>
      <c r="N328" s="203"/>
      <c r="O328" s="203"/>
      <c r="P328" s="204">
        <f>P329+P337</f>
        <v>0</v>
      </c>
      <c r="Q328" s="203"/>
      <c r="R328" s="204">
        <f>R329+R337</f>
        <v>0</v>
      </c>
      <c r="S328" s="203"/>
      <c r="T328" s="205">
        <f>T329+T337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06" t="s">
        <v>210</v>
      </c>
      <c r="AT328" s="207" t="s">
        <v>78</v>
      </c>
      <c r="AU328" s="207" t="s">
        <v>79</v>
      </c>
      <c r="AY328" s="206" t="s">
        <v>192</v>
      </c>
      <c r="BK328" s="208">
        <f>BK329+BK337</f>
        <v>0</v>
      </c>
    </row>
    <row r="329" s="12" customFormat="1" ht="22.8" customHeight="1">
      <c r="A329" s="12"/>
      <c r="B329" s="195"/>
      <c r="C329" s="196"/>
      <c r="D329" s="197" t="s">
        <v>78</v>
      </c>
      <c r="E329" s="209" t="s">
        <v>713</v>
      </c>
      <c r="F329" s="209" t="s">
        <v>714</v>
      </c>
      <c r="G329" s="196"/>
      <c r="H329" s="196"/>
      <c r="I329" s="199"/>
      <c r="J329" s="210">
        <f>BK329</f>
        <v>0</v>
      </c>
      <c r="K329" s="196"/>
      <c r="L329" s="201"/>
      <c r="M329" s="202"/>
      <c r="N329" s="203"/>
      <c r="O329" s="203"/>
      <c r="P329" s="204">
        <f>SUM(P330:P336)</f>
        <v>0</v>
      </c>
      <c r="Q329" s="203"/>
      <c r="R329" s="204">
        <f>SUM(R330:R336)</f>
        <v>0</v>
      </c>
      <c r="S329" s="203"/>
      <c r="T329" s="205">
        <f>SUM(T330:T336)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06" t="s">
        <v>210</v>
      </c>
      <c r="AT329" s="207" t="s">
        <v>78</v>
      </c>
      <c r="AU329" s="207" t="s">
        <v>84</v>
      </c>
      <c r="AY329" s="206" t="s">
        <v>192</v>
      </c>
      <c r="BK329" s="208">
        <f>SUM(BK330:BK336)</f>
        <v>0</v>
      </c>
    </row>
    <row r="330" s="2" customFormat="1" ht="16.5" customHeight="1">
      <c r="A330" s="36"/>
      <c r="B330" s="37"/>
      <c r="C330" s="211" t="s">
        <v>715</v>
      </c>
      <c r="D330" s="211" t="s">
        <v>194</v>
      </c>
      <c r="E330" s="212" t="s">
        <v>716</v>
      </c>
      <c r="F330" s="213" t="s">
        <v>717</v>
      </c>
      <c r="G330" s="214" t="s">
        <v>718</v>
      </c>
      <c r="H330" s="215">
        <v>1</v>
      </c>
      <c r="I330" s="216"/>
      <c r="J330" s="217">
        <f>ROUND(I330*H330,2)</f>
        <v>0</v>
      </c>
      <c r="K330" s="218"/>
      <c r="L330" s="42"/>
      <c r="M330" s="219" t="s">
        <v>1</v>
      </c>
      <c r="N330" s="220" t="s">
        <v>44</v>
      </c>
      <c r="O330" s="89"/>
      <c r="P330" s="221">
        <f>O330*H330</f>
        <v>0</v>
      </c>
      <c r="Q330" s="221">
        <v>0</v>
      </c>
      <c r="R330" s="221">
        <f>Q330*H330</f>
        <v>0</v>
      </c>
      <c r="S330" s="221">
        <v>0</v>
      </c>
      <c r="T330" s="222">
        <f>S330*H330</f>
        <v>0</v>
      </c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R330" s="223" t="s">
        <v>719</v>
      </c>
      <c r="AT330" s="223" t="s">
        <v>194</v>
      </c>
      <c r="AU330" s="223" t="s">
        <v>91</v>
      </c>
      <c r="AY330" s="15" t="s">
        <v>192</v>
      </c>
      <c r="BE330" s="224">
        <f>IF(N330="základní",J330,0)</f>
        <v>0</v>
      </c>
      <c r="BF330" s="224">
        <f>IF(N330="snížená",J330,0)</f>
        <v>0</v>
      </c>
      <c r="BG330" s="224">
        <f>IF(N330="zákl. přenesená",J330,0)</f>
        <v>0</v>
      </c>
      <c r="BH330" s="224">
        <f>IF(N330="sníž. přenesená",J330,0)</f>
        <v>0</v>
      </c>
      <c r="BI330" s="224">
        <f>IF(N330="nulová",J330,0)</f>
        <v>0</v>
      </c>
      <c r="BJ330" s="15" t="s">
        <v>84</v>
      </c>
      <c r="BK330" s="224">
        <f>ROUND(I330*H330,2)</f>
        <v>0</v>
      </c>
      <c r="BL330" s="15" t="s">
        <v>719</v>
      </c>
      <c r="BM330" s="223" t="s">
        <v>720</v>
      </c>
    </row>
    <row r="331" s="2" customFormat="1" ht="16.5" customHeight="1">
      <c r="A331" s="36"/>
      <c r="B331" s="37"/>
      <c r="C331" s="211" t="s">
        <v>721</v>
      </c>
      <c r="D331" s="211" t="s">
        <v>194</v>
      </c>
      <c r="E331" s="212" t="s">
        <v>722</v>
      </c>
      <c r="F331" s="213" t="s">
        <v>723</v>
      </c>
      <c r="G331" s="214" t="s">
        <v>718</v>
      </c>
      <c r="H331" s="215">
        <v>1</v>
      </c>
      <c r="I331" s="216"/>
      <c r="J331" s="217">
        <f>ROUND(I331*H331,2)</f>
        <v>0</v>
      </c>
      <c r="K331" s="218"/>
      <c r="L331" s="42"/>
      <c r="M331" s="219" t="s">
        <v>1</v>
      </c>
      <c r="N331" s="220" t="s">
        <v>44</v>
      </c>
      <c r="O331" s="89"/>
      <c r="P331" s="221">
        <f>O331*H331</f>
        <v>0</v>
      </c>
      <c r="Q331" s="221">
        <v>0</v>
      </c>
      <c r="R331" s="221">
        <f>Q331*H331</f>
        <v>0</v>
      </c>
      <c r="S331" s="221">
        <v>0</v>
      </c>
      <c r="T331" s="222">
        <f>S331*H331</f>
        <v>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R331" s="223" t="s">
        <v>719</v>
      </c>
      <c r="AT331" s="223" t="s">
        <v>194</v>
      </c>
      <c r="AU331" s="223" t="s">
        <v>91</v>
      </c>
      <c r="AY331" s="15" t="s">
        <v>192</v>
      </c>
      <c r="BE331" s="224">
        <f>IF(N331="základní",J331,0)</f>
        <v>0</v>
      </c>
      <c r="BF331" s="224">
        <f>IF(N331="snížená",J331,0)</f>
        <v>0</v>
      </c>
      <c r="BG331" s="224">
        <f>IF(N331="zákl. přenesená",J331,0)</f>
        <v>0</v>
      </c>
      <c r="BH331" s="224">
        <f>IF(N331="sníž. přenesená",J331,0)</f>
        <v>0</v>
      </c>
      <c r="BI331" s="224">
        <f>IF(N331="nulová",J331,0)</f>
        <v>0</v>
      </c>
      <c r="BJ331" s="15" t="s">
        <v>84</v>
      </c>
      <c r="BK331" s="224">
        <f>ROUND(I331*H331,2)</f>
        <v>0</v>
      </c>
      <c r="BL331" s="15" t="s">
        <v>719</v>
      </c>
      <c r="BM331" s="223" t="s">
        <v>724</v>
      </c>
    </row>
    <row r="332" s="2" customFormat="1">
      <c r="A332" s="36"/>
      <c r="B332" s="37"/>
      <c r="C332" s="38"/>
      <c r="D332" s="227" t="s">
        <v>278</v>
      </c>
      <c r="E332" s="38"/>
      <c r="F332" s="237" t="s">
        <v>725</v>
      </c>
      <c r="G332" s="38"/>
      <c r="H332" s="38"/>
      <c r="I332" s="238"/>
      <c r="J332" s="38"/>
      <c r="K332" s="38"/>
      <c r="L332" s="42"/>
      <c r="M332" s="239"/>
      <c r="N332" s="240"/>
      <c r="O332" s="89"/>
      <c r="P332" s="89"/>
      <c r="Q332" s="89"/>
      <c r="R332" s="89"/>
      <c r="S332" s="89"/>
      <c r="T332" s="90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T332" s="15" t="s">
        <v>278</v>
      </c>
      <c r="AU332" s="15" t="s">
        <v>91</v>
      </c>
    </row>
    <row r="333" s="2" customFormat="1" ht="16.5" customHeight="1">
      <c r="A333" s="36"/>
      <c r="B333" s="37"/>
      <c r="C333" s="211" t="s">
        <v>726</v>
      </c>
      <c r="D333" s="211" t="s">
        <v>194</v>
      </c>
      <c r="E333" s="212" t="s">
        <v>727</v>
      </c>
      <c r="F333" s="213" t="s">
        <v>728</v>
      </c>
      <c r="G333" s="214" t="s">
        <v>718</v>
      </c>
      <c r="H333" s="215">
        <v>1</v>
      </c>
      <c r="I333" s="216"/>
      <c r="J333" s="217">
        <f>ROUND(I333*H333,2)</f>
        <v>0</v>
      </c>
      <c r="K333" s="218"/>
      <c r="L333" s="42"/>
      <c r="M333" s="219" t="s">
        <v>1</v>
      </c>
      <c r="N333" s="220" t="s">
        <v>44</v>
      </c>
      <c r="O333" s="89"/>
      <c r="P333" s="221">
        <f>O333*H333</f>
        <v>0</v>
      </c>
      <c r="Q333" s="221">
        <v>0</v>
      </c>
      <c r="R333" s="221">
        <f>Q333*H333</f>
        <v>0</v>
      </c>
      <c r="S333" s="221">
        <v>0</v>
      </c>
      <c r="T333" s="222">
        <f>S333*H333</f>
        <v>0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R333" s="223" t="s">
        <v>719</v>
      </c>
      <c r="AT333" s="223" t="s">
        <v>194</v>
      </c>
      <c r="AU333" s="223" t="s">
        <v>91</v>
      </c>
      <c r="AY333" s="15" t="s">
        <v>192</v>
      </c>
      <c r="BE333" s="224">
        <f>IF(N333="základní",J333,0)</f>
        <v>0</v>
      </c>
      <c r="BF333" s="224">
        <f>IF(N333="snížená",J333,0)</f>
        <v>0</v>
      </c>
      <c r="BG333" s="224">
        <f>IF(N333="zákl. přenesená",J333,0)</f>
        <v>0</v>
      </c>
      <c r="BH333" s="224">
        <f>IF(N333="sníž. přenesená",J333,0)</f>
        <v>0</v>
      </c>
      <c r="BI333" s="224">
        <f>IF(N333="nulová",J333,0)</f>
        <v>0</v>
      </c>
      <c r="BJ333" s="15" t="s">
        <v>84</v>
      </c>
      <c r="BK333" s="224">
        <f>ROUND(I333*H333,2)</f>
        <v>0</v>
      </c>
      <c r="BL333" s="15" t="s">
        <v>719</v>
      </c>
      <c r="BM333" s="223" t="s">
        <v>729</v>
      </c>
    </row>
    <row r="334" s="2" customFormat="1">
      <c r="A334" s="36"/>
      <c r="B334" s="37"/>
      <c r="C334" s="38"/>
      <c r="D334" s="227" t="s">
        <v>278</v>
      </c>
      <c r="E334" s="38"/>
      <c r="F334" s="237" t="s">
        <v>730</v>
      </c>
      <c r="G334" s="38"/>
      <c r="H334" s="38"/>
      <c r="I334" s="238"/>
      <c r="J334" s="38"/>
      <c r="K334" s="38"/>
      <c r="L334" s="42"/>
      <c r="M334" s="239"/>
      <c r="N334" s="240"/>
      <c r="O334" s="89"/>
      <c r="P334" s="89"/>
      <c r="Q334" s="89"/>
      <c r="R334" s="89"/>
      <c r="S334" s="89"/>
      <c r="T334" s="90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T334" s="15" t="s">
        <v>278</v>
      </c>
      <c r="AU334" s="15" t="s">
        <v>91</v>
      </c>
    </row>
    <row r="335" s="2" customFormat="1" ht="16.5" customHeight="1">
      <c r="A335" s="36"/>
      <c r="B335" s="37"/>
      <c r="C335" s="211" t="s">
        <v>731</v>
      </c>
      <c r="D335" s="211" t="s">
        <v>194</v>
      </c>
      <c r="E335" s="212" t="s">
        <v>732</v>
      </c>
      <c r="F335" s="213" t="s">
        <v>733</v>
      </c>
      <c r="G335" s="214" t="s">
        <v>718</v>
      </c>
      <c r="H335" s="215">
        <v>1</v>
      </c>
      <c r="I335" s="216"/>
      <c r="J335" s="217">
        <f>ROUND(I335*H335,2)</f>
        <v>0</v>
      </c>
      <c r="K335" s="218"/>
      <c r="L335" s="42"/>
      <c r="M335" s="219" t="s">
        <v>1</v>
      </c>
      <c r="N335" s="220" t="s">
        <v>44</v>
      </c>
      <c r="O335" s="89"/>
      <c r="P335" s="221">
        <f>O335*H335</f>
        <v>0</v>
      </c>
      <c r="Q335" s="221">
        <v>0</v>
      </c>
      <c r="R335" s="221">
        <f>Q335*H335</f>
        <v>0</v>
      </c>
      <c r="S335" s="221">
        <v>0</v>
      </c>
      <c r="T335" s="222">
        <f>S335*H335</f>
        <v>0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R335" s="223" t="s">
        <v>719</v>
      </c>
      <c r="AT335" s="223" t="s">
        <v>194</v>
      </c>
      <c r="AU335" s="223" t="s">
        <v>91</v>
      </c>
      <c r="AY335" s="15" t="s">
        <v>192</v>
      </c>
      <c r="BE335" s="224">
        <f>IF(N335="základní",J335,0)</f>
        <v>0</v>
      </c>
      <c r="BF335" s="224">
        <f>IF(N335="snížená",J335,0)</f>
        <v>0</v>
      </c>
      <c r="BG335" s="224">
        <f>IF(N335="zákl. přenesená",J335,0)</f>
        <v>0</v>
      </c>
      <c r="BH335" s="224">
        <f>IF(N335="sníž. přenesená",J335,0)</f>
        <v>0</v>
      </c>
      <c r="BI335" s="224">
        <f>IF(N335="nulová",J335,0)</f>
        <v>0</v>
      </c>
      <c r="BJ335" s="15" t="s">
        <v>84</v>
      </c>
      <c r="BK335" s="224">
        <f>ROUND(I335*H335,2)</f>
        <v>0</v>
      </c>
      <c r="BL335" s="15" t="s">
        <v>719</v>
      </c>
      <c r="BM335" s="223" t="s">
        <v>734</v>
      </c>
    </row>
    <row r="336" s="2" customFormat="1" ht="16.5" customHeight="1">
      <c r="A336" s="36"/>
      <c r="B336" s="37"/>
      <c r="C336" s="211" t="s">
        <v>735</v>
      </c>
      <c r="D336" s="211" t="s">
        <v>194</v>
      </c>
      <c r="E336" s="212" t="s">
        <v>736</v>
      </c>
      <c r="F336" s="213" t="s">
        <v>737</v>
      </c>
      <c r="G336" s="214" t="s">
        <v>718</v>
      </c>
      <c r="H336" s="215">
        <v>1</v>
      </c>
      <c r="I336" s="216"/>
      <c r="J336" s="217">
        <f>ROUND(I336*H336,2)</f>
        <v>0</v>
      </c>
      <c r="K336" s="218"/>
      <c r="L336" s="42"/>
      <c r="M336" s="219" t="s">
        <v>1</v>
      </c>
      <c r="N336" s="220" t="s">
        <v>44</v>
      </c>
      <c r="O336" s="89"/>
      <c r="P336" s="221">
        <f>O336*H336</f>
        <v>0</v>
      </c>
      <c r="Q336" s="221">
        <v>0</v>
      </c>
      <c r="R336" s="221">
        <f>Q336*H336</f>
        <v>0</v>
      </c>
      <c r="S336" s="221">
        <v>0</v>
      </c>
      <c r="T336" s="222">
        <f>S336*H336</f>
        <v>0</v>
      </c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R336" s="223" t="s">
        <v>719</v>
      </c>
      <c r="AT336" s="223" t="s">
        <v>194</v>
      </c>
      <c r="AU336" s="223" t="s">
        <v>91</v>
      </c>
      <c r="AY336" s="15" t="s">
        <v>192</v>
      </c>
      <c r="BE336" s="224">
        <f>IF(N336="základní",J336,0)</f>
        <v>0</v>
      </c>
      <c r="BF336" s="224">
        <f>IF(N336="snížená",J336,0)</f>
        <v>0</v>
      </c>
      <c r="BG336" s="224">
        <f>IF(N336="zákl. přenesená",J336,0)</f>
        <v>0</v>
      </c>
      <c r="BH336" s="224">
        <f>IF(N336="sníž. přenesená",J336,0)</f>
        <v>0</v>
      </c>
      <c r="BI336" s="224">
        <f>IF(N336="nulová",J336,0)</f>
        <v>0</v>
      </c>
      <c r="BJ336" s="15" t="s">
        <v>84</v>
      </c>
      <c r="BK336" s="224">
        <f>ROUND(I336*H336,2)</f>
        <v>0</v>
      </c>
      <c r="BL336" s="15" t="s">
        <v>719</v>
      </c>
      <c r="BM336" s="223" t="s">
        <v>738</v>
      </c>
    </row>
    <row r="337" s="12" customFormat="1" ht="22.8" customHeight="1">
      <c r="A337" s="12"/>
      <c r="B337" s="195"/>
      <c r="C337" s="196"/>
      <c r="D337" s="197" t="s">
        <v>78</v>
      </c>
      <c r="E337" s="209" t="s">
        <v>739</v>
      </c>
      <c r="F337" s="209" t="s">
        <v>740</v>
      </c>
      <c r="G337" s="196"/>
      <c r="H337" s="196"/>
      <c r="I337" s="199"/>
      <c r="J337" s="210">
        <f>BK337</f>
        <v>0</v>
      </c>
      <c r="K337" s="196"/>
      <c r="L337" s="201"/>
      <c r="M337" s="202"/>
      <c r="N337" s="203"/>
      <c r="O337" s="203"/>
      <c r="P337" s="204">
        <f>P338</f>
        <v>0</v>
      </c>
      <c r="Q337" s="203"/>
      <c r="R337" s="204">
        <f>R338</f>
        <v>0</v>
      </c>
      <c r="S337" s="203"/>
      <c r="T337" s="205">
        <f>T338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06" t="s">
        <v>210</v>
      </c>
      <c r="AT337" s="207" t="s">
        <v>78</v>
      </c>
      <c r="AU337" s="207" t="s">
        <v>84</v>
      </c>
      <c r="AY337" s="206" t="s">
        <v>192</v>
      </c>
      <c r="BK337" s="208">
        <f>BK338</f>
        <v>0</v>
      </c>
    </row>
    <row r="338" s="2" customFormat="1" ht="16.5" customHeight="1">
      <c r="A338" s="36"/>
      <c r="B338" s="37"/>
      <c r="C338" s="211" t="s">
        <v>741</v>
      </c>
      <c r="D338" s="211" t="s">
        <v>194</v>
      </c>
      <c r="E338" s="212" t="s">
        <v>742</v>
      </c>
      <c r="F338" s="213" t="s">
        <v>740</v>
      </c>
      <c r="G338" s="214" t="s">
        <v>718</v>
      </c>
      <c r="H338" s="215">
        <v>1</v>
      </c>
      <c r="I338" s="216"/>
      <c r="J338" s="217">
        <f>ROUND(I338*H338,2)</f>
        <v>0</v>
      </c>
      <c r="K338" s="218"/>
      <c r="L338" s="42"/>
      <c r="M338" s="252" t="s">
        <v>1</v>
      </c>
      <c r="N338" s="253" t="s">
        <v>44</v>
      </c>
      <c r="O338" s="254"/>
      <c r="P338" s="255">
        <f>O338*H338</f>
        <v>0</v>
      </c>
      <c r="Q338" s="255">
        <v>0</v>
      </c>
      <c r="R338" s="255">
        <f>Q338*H338</f>
        <v>0</v>
      </c>
      <c r="S338" s="255">
        <v>0</v>
      </c>
      <c r="T338" s="256">
        <f>S338*H338</f>
        <v>0</v>
      </c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R338" s="223" t="s">
        <v>719</v>
      </c>
      <c r="AT338" s="223" t="s">
        <v>194</v>
      </c>
      <c r="AU338" s="223" t="s">
        <v>91</v>
      </c>
      <c r="AY338" s="15" t="s">
        <v>192</v>
      </c>
      <c r="BE338" s="224">
        <f>IF(N338="základní",J338,0)</f>
        <v>0</v>
      </c>
      <c r="BF338" s="224">
        <f>IF(N338="snížená",J338,0)</f>
        <v>0</v>
      </c>
      <c r="BG338" s="224">
        <f>IF(N338="zákl. přenesená",J338,0)</f>
        <v>0</v>
      </c>
      <c r="BH338" s="224">
        <f>IF(N338="sníž. přenesená",J338,0)</f>
        <v>0</v>
      </c>
      <c r="BI338" s="224">
        <f>IF(N338="nulová",J338,0)</f>
        <v>0</v>
      </c>
      <c r="BJ338" s="15" t="s">
        <v>84</v>
      </c>
      <c r="BK338" s="224">
        <f>ROUND(I338*H338,2)</f>
        <v>0</v>
      </c>
      <c r="BL338" s="15" t="s">
        <v>719</v>
      </c>
      <c r="BM338" s="223" t="s">
        <v>743</v>
      </c>
    </row>
    <row r="339" s="2" customFormat="1" ht="6.96" customHeight="1">
      <c r="A339" s="36"/>
      <c r="B339" s="64"/>
      <c r="C339" s="65"/>
      <c r="D339" s="65"/>
      <c r="E339" s="65"/>
      <c r="F339" s="65"/>
      <c r="G339" s="65"/>
      <c r="H339" s="65"/>
      <c r="I339" s="65"/>
      <c r="J339" s="65"/>
      <c r="K339" s="65"/>
      <c r="L339" s="42"/>
      <c r="M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</row>
  </sheetData>
  <sheetProtection sheet="1" autoFilter="0" formatColumns="0" formatRows="0" objects="1" scenarios="1" spinCount="100000" saltValue="kZhCQ9H3sSTKD+cpybBJ+bkDTerslipskFhBwkhzNXGHYaYEkKUN+QJN6NglDdQdA28jDjINCvRA7lmNUvBL3Q==" hashValue="R/RVhEQ1V1u5V3czgk9mO3Bca0ZHgp7JB66/qYxYtZPYTIY+VLzeQ4C5cKqsbVlOoTjfnxBF02WIR10hpv36TQ==" algorithmName="SHA-512" password="CC35"/>
  <autoFilter ref="C125:K338"/>
  <mergeCells count="6">
    <mergeCell ref="E7:H7"/>
    <mergeCell ref="E16:H16"/>
    <mergeCell ref="E25:H25"/>
    <mergeCell ref="E85:H85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0"/>
      <c r="C3" s="131"/>
      <c r="D3" s="131"/>
      <c r="E3" s="131"/>
      <c r="F3" s="131"/>
      <c r="G3" s="131"/>
      <c r="H3" s="18"/>
    </row>
    <row r="4" s="1" customFormat="1" ht="24.96" customHeight="1">
      <c r="B4" s="18"/>
      <c r="C4" s="132" t="s">
        <v>744</v>
      </c>
      <c r="H4" s="18"/>
    </row>
    <row r="5" s="1" customFormat="1" ht="12" customHeight="1">
      <c r="B5" s="18"/>
      <c r="C5" s="257" t="s">
        <v>13</v>
      </c>
      <c r="D5" s="140" t="s">
        <v>14</v>
      </c>
      <c r="E5" s="1"/>
      <c r="F5" s="1"/>
      <c r="H5" s="18"/>
    </row>
    <row r="6" s="1" customFormat="1" ht="36.96" customHeight="1">
      <c r="B6" s="18"/>
      <c r="C6" s="258" t="s">
        <v>16</v>
      </c>
      <c r="D6" s="259" t="s">
        <v>17</v>
      </c>
      <c r="E6" s="1"/>
      <c r="F6" s="1"/>
      <c r="H6" s="18"/>
    </row>
    <row r="7" s="1" customFormat="1" ht="16.5" customHeight="1">
      <c r="B7" s="18"/>
      <c r="C7" s="134" t="s">
        <v>22</v>
      </c>
      <c r="D7" s="137" t="str">
        <f>'Rekapitulace stavby'!AN8</f>
        <v>16. 5. 2022</v>
      </c>
      <c r="H7" s="18"/>
    </row>
    <row r="8" s="2" customFormat="1" ht="10.8" customHeight="1">
      <c r="A8" s="36"/>
      <c r="B8" s="42"/>
      <c r="C8" s="36"/>
      <c r="D8" s="36"/>
      <c r="E8" s="36"/>
      <c r="F8" s="36"/>
      <c r="G8" s="36"/>
      <c r="H8" s="42"/>
    </row>
    <row r="9" s="11" customFormat="1" ht="29.28" customHeight="1">
      <c r="A9" s="183"/>
      <c r="B9" s="260"/>
      <c r="C9" s="261" t="s">
        <v>60</v>
      </c>
      <c r="D9" s="262" t="s">
        <v>61</v>
      </c>
      <c r="E9" s="262" t="s">
        <v>179</v>
      </c>
      <c r="F9" s="263" t="s">
        <v>745</v>
      </c>
      <c r="G9" s="183"/>
      <c r="H9" s="260"/>
    </row>
    <row r="10" s="2" customFormat="1" ht="26.4" customHeight="1">
      <c r="A10" s="36"/>
      <c r="B10" s="42"/>
      <c r="C10" s="264" t="s">
        <v>14</v>
      </c>
      <c r="D10" s="264" t="s">
        <v>17</v>
      </c>
      <c r="E10" s="36"/>
      <c r="F10" s="36"/>
      <c r="G10" s="36"/>
      <c r="H10" s="42"/>
    </row>
    <row r="11" s="2" customFormat="1" ht="16.8" customHeight="1">
      <c r="A11" s="36"/>
      <c r="B11" s="42"/>
      <c r="C11" s="265" t="s">
        <v>86</v>
      </c>
      <c r="D11" s="266" t="s">
        <v>87</v>
      </c>
      <c r="E11" s="267" t="s">
        <v>88</v>
      </c>
      <c r="F11" s="268">
        <v>127.5</v>
      </c>
      <c r="G11" s="36"/>
      <c r="H11" s="42"/>
    </row>
    <row r="12" s="2" customFormat="1" ht="16.8" customHeight="1">
      <c r="A12" s="36"/>
      <c r="B12" s="42"/>
      <c r="C12" s="269" t="s">
        <v>1</v>
      </c>
      <c r="D12" s="269" t="s">
        <v>746</v>
      </c>
      <c r="E12" s="15" t="s">
        <v>1</v>
      </c>
      <c r="F12" s="270">
        <v>6.96</v>
      </c>
      <c r="G12" s="36"/>
      <c r="H12" s="42"/>
    </row>
    <row r="13" s="2" customFormat="1" ht="16.8" customHeight="1">
      <c r="A13" s="36"/>
      <c r="B13" s="42"/>
      <c r="C13" s="269" t="s">
        <v>1</v>
      </c>
      <c r="D13" s="269" t="s">
        <v>747</v>
      </c>
      <c r="E13" s="15" t="s">
        <v>1</v>
      </c>
      <c r="F13" s="270">
        <v>12.58</v>
      </c>
      <c r="G13" s="36"/>
      <c r="H13" s="42"/>
    </row>
    <row r="14" s="2" customFormat="1" ht="16.8" customHeight="1">
      <c r="A14" s="36"/>
      <c r="B14" s="42"/>
      <c r="C14" s="269" t="s">
        <v>1</v>
      </c>
      <c r="D14" s="269" t="s">
        <v>748</v>
      </c>
      <c r="E14" s="15" t="s">
        <v>1</v>
      </c>
      <c r="F14" s="270">
        <v>107.95999999999999</v>
      </c>
      <c r="G14" s="36"/>
      <c r="H14" s="42"/>
    </row>
    <row r="15" s="2" customFormat="1" ht="16.8" customHeight="1">
      <c r="A15" s="36"/>
      <c r="B15" s="42"/>
      <c r="C15" s="269" t="s">
        <v>1</v>
      </c>
      <c r="D15" s="269" t="s">
        <v>749</v>
      </c>
      <c r="E15" s="15" t="s">
        <v>1</v>
      </c>
      <c r="F15" s="270">
        <v>127.5</v>
      </c>
      <c r="G15" s="36"/>
      <c r="H15" s="42"/>
    </row>
    <row r="16" s="2" customFormat="1" ht="16.8" customHeight="1">
      <c r="A16" s="36"/>
      <c r="B16" s="42"/>
      <c r="C16" s="271" t="s">
        <v>750</v>
      </c>
      <c r="D16" s="36"/>
      <c r="E16" s="36"/>
      <c r="F16" s="36"/>
      <c r="G16" s="36"/>
      <c r="H16" s="42"/>
    </row>
    <row r="17" s="2" customFormat="1">
      <c r="A17" s="36"/>
      <c r="B17" s="42"/>
      <c r="C17" s="269" t="s">
        <v>204</v>
      </c>
      <c r="D17" s="269" t="s">
        <v>751</v>
      </c>
      <c r="E17" s="15" t="s">
        <v>88</v>
      </c>
      <c r="F17" s="270">
        <v>127.5</v>
      </c>
      <c r="G17" s="36"/>
      <c r="H17" s="42"/>
    </row>
    <row r="18" s="2" customFormat="1" ht="16.8" customHeight="1">
      <c r="A18" s="36"/>
      <c r="B18" s="42"/>
      <c r="C18" s="269" t="s">
        <v>211</v>
      </c>
      <c r="D18" s="269" t="s">
        <v>752</v>
      </c>
      <c r="E18" s="15" t="s">
        <v>88</v>
      </c>
      <c r="F18" s="270">
        <v>127.5</v>
      </c>
      <c r="G18" s="36"/>
      <c r="H18" s="42"/>
    </row>
    <row r="19" s="2" customFormat="1" ht="16.8" customHeight="1">
      <c r="A19" s="36"/>
      <c r="B19" s="42"/>
      <c r="C19" s="269" t="s">
        <v>328</v>
      </c>
      <c r="D19" s="269" t="s">
        <v>753</v>
      </c>
      <c r="E19" s="15" t="s">
        <v>88</v>
      </c>
      <c r="F19" s="270">
        <v>127.5</v>
      </c>
      <c r="G19" s="36"/>
      <c r="H19" s="42"/>
    </row>
    <row r="20" s="2" customFormat="1">
      <c r="A20" s="36"/>
      <c r="B20" s="42"/>
      <c r="C20" s="269" t="s">
        <v>332</v>
      </c>
      <c r="D20" s="269" t="s">
        <v>754</v>
      </c>
      <c r="E20" s="15" t="s">
        <v>88</v>
      </c>
      <c r="F20" s="270">
        <v>127.5</v>
      </c>
      <c r="G20" s="36"/>
      <c r="H20" s="42"/>
    </row>
    <row r="21" s="2" customFormat="1">
      <c r="A21" s="36"/>
      <c r="B21" s="42"/>
      <c r="C21" s="269" t="s">
        <v>335</v>
      </c>
      <c r="D21" s="269" t="s">
        <v>755</v>
      </c>
      <c r="E21" s="15" t="s">
        <v>88</v>
      </c>
      <c r="F21" s="270">
        <v>127.5</v>
      </c>
      <c r="G21" s="36"/>
      <c r="H21" s="42"/>
    </row>
    <row r="22" s="2" customFormat="1" ht="16.8" customHeight="1">
      <c r="A22" s="36"/>
      <c r="B22" s="42"/>
      <c r="C22" s="265" t="s">
        <v>92</v>
      </c>
      <c r="D22" s="266" t="s">
        <v>93</v>
      </c>
      <c r="E22" s="267" t="s">
        <v>94</v>
      </c>
      <c r="F22" s="268">
        <v>221.80000000000001</v>
      </c>
      <c r="G22" s="36"/>
      <c r="H22" s="42"/>
    </row>
    <row r="23" s="2" customFormat="1" ht="16.8" customHeight="1">
      <c r="A23" s="36"/>
      <c r="B23" s="42"/>
      <c r="C23" s="269" t="s">
        <v>1</v>
      </c>
      <c r="D23" s="269" t="s">
        <v>95</v>
      </c>
      <c r="E23" s="15" t="s">
        <v>1</v>
      </c>
      <c r="F23" s="270">
        <v>221.80000000000001</v>
      </c>
      <c r="G23" s="36"/>
      <c r="H23" s="42"/>
    </row>
    <row r="24" s="2" customFormat="1" ht="16.8" customHeight="1">
      <c r="A24" s="36"/>
      <c r="B24" s="42"/>
      <c r="C24" s="271" t="s">
        <v>750</v>
      </c>
      <c r="D24" s="36"/>
      <c r="E24" s="36"/>
      <c r="F24" s="36"/>
      <c r="G24" s="36"/>
      <c r="H24" s="42"/>
    </row>
    <row r="25" s="2" customFormat="1" ht="16.8" customHeight="1">
      <c r="A25" s="36"/>
      <c r="B25" s="42"/>
      <c r="C25" s="269" t="s">
        <v>649</v>
      </c>
      <c r="D25" s="269" t="s">
        <v>756</v>
      </c>
      <c r="E25" s="15" t="s">
        <v>94</v>
      </c>
      <c r="F25" s="270">
        <v>221.80000000000001</v>
      </c>
      <c r="G25" s="36"/>
      <c r="H25" s="42"/>
    </row>
    <row r="26" s="2" customFormat="1" ht="16.8" customHeight="1">
      <c r="A26" s="36"/>
      <c r="B26" s="42"/>
      <c r="C26" s="265" t="s">
        <v>97</v>
      </c>
      <c r="D26" s="266" t="s">
        <v>98</v>
      </c>
      <c r="E26" s="267" t="s">
        <v>88</v>
      </c>
      <c r="F26" s="268">
        <v>10</v>
      </c>
      <c r="G26" s="36"/>
      <c r="H26" s="42"/>
    </row>
    <row r="27" s="2" customFormat="1" ht="16.8" customHeight="1">
      <c r="A27" s="36"/>
      <c r="B27" s="42"/>
      <c r="C27" s="269" t="s">
        <v>1</v>
      </c>
      <c r="D27" s="269" t="s">
        <v>99</v>
      </c>
      <c r="E27" s="15" t="s">
        <v>1</v>
      </c>
      <c r="F27" s="270">
        <v>10</v>
      </c>
      <c r="G27" s="36"/>
      <c r="H27" s="42"/>
    </row>
    <row r="28" s="2" customFormat="1" ht="16.8" customHeight="1">
      <c r="A28" s="36"/>
      <c r="B28" s="42"/>
      <c r="C28" s="271" t="s">
        <v>750</v>
      </c>
      <c r="D28" s="36"/>
      <c r="E28" s="36"/>
      <c r="F28" s="36"/>
      <c r="G28" s="36"/>
      <c r="H28" s="42"/>
    </row>
    <row r="29" s="2" customFormat="1" ht="16.8" customHeight="1">
      <c r="A29" s="36"/>
      <c r="B29" s="42"/>
      <c r="C29" s="269" t="s">
        <v>207</v>
      </c>
      <c r="D29" s="269" t="s">
        <v>757</v>
      </c>
      <c r="E29" s="15" t="s">
        <v>88</v>
      </c>
      <c r="F29" s="270">
        <v>10</v>
      </c>
      <c r="G29" s="36"/>
      <c r="H29" s="42"/>
    </row>
    <row r="30" s="2" customFormat="1" ht="16.8" customHeight="1">
      <c r="A30" s="36"/>
      <c r="B30" s="42"/>
      <c r="C30" s="269" t="s">
        <v>339</v>
      </c>
      <c r="D30" s="269" t="s">
        <v>758</v>
      </c>
      <c r="E30" s="15" t="s">
        <v>88</v>
      </c>
      <c r="F30" s="270">
        <v>10</v>
      </c>
      <c r="G30" s="36"/>
      <c r="H30" s="42"/>
    </row>
    <row r="31" s="2" customFormat="1" ht="16.8" customHeight="1">
      <c r="A31" s="36"/>
      <c r="B31" s="42"/>
      <c r="C31" s="265" t="s">
        <v>105</v>
      </c>
      <c r="D31" s="266" t="s">
        <v>106</v>
      </c>
      <c r="E31" s="267" t="s">
        <v>88</v>
      </c>
      <c r="F31" s="268">
        <v>25</v>
      </c>
      <c r="G31" s="36"/>
      <c r="H31" s="42"/>
    </row>
    <row r="32" s="2" customFormat="1" ht="16.8" customHeight="1">
      <c r="A32" s="36"/>
      <c r="B32" s="42"/>
      <c r="C32" s="269" t="s">
        <v>1</v>
      </c>
      <c r="D32" s="269" t="s">
        <v>107</v>
      </c>
      <c r="E32" s="15" t="s">
        <v>1</v>
      </c>
      <c r="F32" s="270">
        <v>25</v>
      </c>
      <c r="G32" s="36"/>
      <c r="H32" s="42"/>
    </row>
    <row r="33" s="2" customFormat="1" ht="16.8" customHeight="1">
      <c r="A33" s="36"/>
      <c r="B33" s="42"/>
      <c r="C33" s="271" t="s">
        <v>750</v>
      </c>
      <c r="D33" s="36"/>
      <c r="E33" s="36"/>
      <c r="F33" s="36"/>
      <c r="G33" s="36"/>
      <c r="H33" s="42"/>
    </row>
    <row r="34" s="2" customFormat="1" ht="16.8" customHeight="1">
      <c r="A34" s="36"/>
      <c r="B34" s="42"/>
      <c r="C34" s="269" t="s">
        <v>195</v>
      </c>
      <c r="D34" s="269" t="s">
        <v>759</v>
      </c>
      <c r="E34" s="15" t="s">
        <v>88</v>
      </c>
      <c r="F34" s="270">
        <v>40</v>
      </c>
      <c r="G34" s="36"/>
      <c r="H34" s="42"/>
    </row>
    <row r="35" s="2" customFormat="1">
      <c r="A35" s="36"/>
      <c r="B35" s="42"/>
      <c r="C35" s="269" t="s">
        <v>353</v>
      </c>
      <c r="D35" s="269" t="s">
        <v>760</v>
      </c>
      <c r="E35" s="15" t="s">
        <v>88</v>
      </c>
      <c r="F35" s="270">
        <v>25</v>
      </c>
      <c r="G35" s="36"/>
      <c r="H35" s="42"/>
    </row>
    <row r="36" s="2" customFormat="1">
      <c r="A36" s="36"/>
      <c r="B36" s="42"/>
      <c r="C36" s="269" t="s">
        <v>662</v>
      </c>
      <c r="D36" s="269" t="s">
        <v>761</v>
      </c>
      <c r="E36" s="15" t="s">
        <v>88</v>
      </c>
      <c r="F36" s="270">
        <v>40</v>
      </c>
      <c r="G36" s="36"/>
      <c r="H36" s="42"/>
    </row>
    <row r="37" s="2" customFormat="1" ht="16.8" customHeight="1">
      <c r="A37" s="36"/>
      <c r="B37" s="42"/>
      <c r="C37" s="265" t="s">
        <v>100</v>
      </c>
      <c r="D37" s="266" t="s">
        <v>101</v>
      </c>
      <c r="E37" s="267" t="s">
        <v>88</v>
      </c>
      <c r="F37" s="268">
        <v>70</v>
      </c>
      <c r="G37" s="36"/>
      <c r="H37" s="42"/>
    </row>
    <row r="38" s="2" customFormat="1" ht="16.8" customHeight="1">
      <c r="A38" s="36"/>
      <c r="B38" s="42"/>
      <c r="C38" s="269" t="s">
        <v>1</v>
      </c>
      <c r="D38" s="269" t="s">
        <v>102</v>
      </c>
      <c r="E38" s="15" t="s">
        <v>1</v>
      </c>
      <c r="F38" s="270">
        <v>70</v>
      </c>
      <c r="G38" s="36"/>
      <c r="H38" s="42"/>
    </row>
    <row r="39" s="2" customFormat="1" ht="16.8" customHeight="1">
      <c r="A39" s="36"/>
      <c r="B39" s="42"/>
      <c r="C39" s="271" t="s">
        <v>750</v>
      </c>
      <c r="D39" s="36"/>
      <c r="E39" s="36"/>
      <c r="F39" s="36"/>
      <c r="G39" s="36"/>
      <c r="H39" s="42"/>
    </row>
    <row r="40" s="2" customFormat="1" ht="16.8" customHeight="1">
      <c r="A40" s="36"/>
      <c r="B40" s="42"/>
      <c r="C40" s="269" t="s">
        <v>201</v>
      </c>
      <c r="D40" s="269" t="s">
        <v>762</v>
      </c>
      <c r="E40" s="15" t="s">
        <v>88</v>
      </c>
      <c r="F40" s="270">
        <v>70</v>
      </c>
      <c r="G40" s="36"/>
      <c r="H40" s="42"/>
    </row>
    <row r="41" s="2" customFormat="1" ht="16.8" customHeight="1">
      <c r="A41" s="36"/>
      <c r="B41" s="42"/>
      <c r="C41" s="269" t="s">
        <v>343</v>
      </c>
      <c r="D41" s="269" t="s">
        <v>763</v>
      </c>
      <c r="E41" s="15" t="s">
        <v>88</v>
      </c>
      <c r="F41" s="270">
        <v>70</v>
      </c>
      <c r="G41" s="36"/>
      <c r="H41" s="42"/>
    </row>
    <row r="42" s="2" customFormat="1">
      <c r="A42" s="36"/>
      <c r="B42" s="42"/>
      <c r="C42" s="269" t="s">
        <v>666</v>
      </c>
      <c r="D42" s="269" t="s">
        <v>764</v>
      </c>
      <c r="E42" s="15" t="s">
        <v>88</v>
      </c>
      <c r="F42" s="270">
        <v>70</v>
      </c>
      <c r="G42" s="36"/>
      <c r="H42" s="42"/>
    </row>
    <row r="43" s="2" customFormat="1" ht="16.8" customHeight="1">
      <c r="A43" s="36"/>
      <c r="B43" s="42"/>
      <c r="C43" s="265" t="s">
        <v>103</v>
      </c>
      <c r="D43" s="266" t="s">
        <v>104</v>
      </c>
      <c r="E43" s="267" t="s">
        <v>88</v>
      </c>
      <c r="F43" s="268">
        <v>15</v>
      </c>
      <c r="G43" s="36"/>
      <c r="H43" s="42"/>
    </row>
    <row r="44" s="2" customFormat="1" ht="16.8" customHeight="1">
      <c r="A44" s="36"/>
      <c r="B44" s="42"/>
      <c r="C44" s="269" t="s">
        <v>1</v>
      </c>
      <c r="D44" s="269" t="s">
        <v>8</v>
      </c>
      <c r="E44" s="15" t="s">
        <v>1</v>
      </c>
      <c r="F44" s="270">
        <v>15</v>
      </c>
      <c r="G44" s="36"/>
      <c r="H44" s="42"/>
    </row>
    <row r="45" s="2" customFormat="1" ht="16.8" customHeight="1">
      <c r="A45" s="36"/>
      <c r="B45" s="42"/>
      <c r="C45" s="271" t="s">
        <v>750</v>
      </c>
      <c r="D45" s="36"/>
      <c r="E45" s="36"/>
      <c r="F45" s="36"/>
      <c r="G45" s="36"/>
      <c r="H45" s="42"/>
    </row>
    <row r="46" s="2" customFormat="1" ht="16.8" customHeight="1">
      <c r="A46" s="36"/>
      <c r="B46" s="42"/>
      <c r="C46" s="269" t="s">
        <v>195</v>
      </c>
      <c r="D46" s="269" t="s">
        <v>759</v>
      </c>
      <c r="E46" s="15" t="s">
        <v>88</v>
      </c>
      <c r="F46" s="270">
        <v>40</v>
      </c>
      <c r="G46" s="36"/>
      <c r="H46" s="42"/>
    </row>
    <row r="47" s="2" customFormat="1" ht="16.8" customHeight="1">
      <c r="A47" s="36"/>
      <c r="B47" s="42"/>
      <c r="C47" s="269" t="s">
        <v>348</v>
      </c>
      <c r="D47" s="269" t="s">
        <v>765</v>
      </c>
      <c r="E47" s="15" t="s">
        <v>88</v>
      </c>
      <c r="F47" s="270">
        <v>15</v>
      </c>
      <c r="G47" s="36"/>
      <c r="H47" s="42"/>
    </row>
    <row r="48" s="2" customFormat="1">
      <c r="A48" s="36"/>
      <c r="B48" s="42"/>
      <c r="C48" s="269" t="s">
        <v>662</v>
      </c>
      <c r="D48" s="269" t="s">
        <v>761</v>
      </c>
      <c r="E48" s="15" t="s">
        <v>88</v>
      </c>
      <c r="F48" s="270">
        <v>40</v>
      </c>
      <c r="G48" s="36"/>
      <c r="H48" s="42"/>
    </row>
    <row r="49" s="2" customFormat="1" ht="16.8" customHeight="1">
      <c r="A49" s="36"/>
      <c r="B49" s="42"/>
      <c r="C49" s="265" t="s">
        <v>128</v>
      </c>
      <c r="D49" s="266" t="s">
        <v>129</v>
      </c>
      <c r="E49" s="267" t="s">
        <v>119</v>
      </c>
      <c r="F49" s="268">
        <v>39.603999999999999</v>
      </c>
      <c r="G49" s="36"/>
      <c r="H49" s="42"/>
    </row>
    <row r="50" s="2" customFormat="1" ht="16.8" customHeight="1">
      <c r="A50" s="36"/>
      <c r="B50" s="42"/>
      <c r="C50" s="269" t="s">
        <v>1</v>
      </c>
      <c r="D50" s="269" t="s">
        <v>766</v>
      </c>
      <c r="E50" s="15" t="s">
        <v>1</v>
      </c>
      <c r="F50" s="270">
        <v>15.403000000000001</v>
      </c>
      <c r="G50" s="36"/>
      <c r="H50" s="42"/>
    </row>
    <row r="51" s="2" customFormat="1" ht="16.8" customHeight="1">
      <c r="A51" s="36"/>
      <c r="B51" s="42"/>
      <c r="C51" s="269" t="s">
        <v>1</v>
      </c>
      <c r="D51" s="269" t="s">
        <v>767</v>
      </c>
      <c r="E51" s="15" t="s">
        <v>1</v>
      </c>
      <c r="F51" s="270">
        <v>9.6430000000000007</v>
      </c>
      <c r="G51" s="36"/>
      <c r="H51" s="42"/>
    </row>
    <row r="52" s="2" customFormat="1" ht="16.8" customHeight="1">
      <c r="A52" s="36"/>
      <c r="B52" s="42"/>
      <c r="C52" s="269" t="s">
        <v>1</v>
      </c>
      <c r="D52" s="269" t="s">
        <v>768</v>
      </c>
      <c r="E52" s="15" t="s">
        <v>1</v>
      </c>
      <c r="F52" s="270">
        <v>14.558</v>
      </c>
      <c r="G52" s="36"/>
      <c r="H52" s="42"/>
    </row>
    <row r="53" s="2" customFormat="1" ht="16.8" customHeight="1">
      <c r="A53" s="36"/>
      <c r="B53" s="42"/>
      <c r="C53" s="269" t="s">
        <v>1</v>
      </c>
      <c r="D53" s="269" t="s">
        <v>749</v>
      </c>
      <c r="E53" s="15" t="s">
        <v>1</v>
      </c>
      <c r="F53" s="270">
        <v>39.603999999999999</v>
      </c>
      <c r="G53" s="36"/>
      <c r="H53" s="42"/>
    </row>
    <row r="54" s="2" customFormat="1" ht="16.8" customHeight="1">
      <c r="A54" s="36"/>
      <c r="B54" s="42"/>
      <c r="C54" s="271" t="s">
        <v>750</v>
      </c>
      <c r="D54" s="36"/>
      <c r="E54" s="36"/>
      <c r="F54" s="36"/>
      <c r="G54" s="36"/>
      <c r="H54" s="42"/>
    </row>
    <row r="55" s="2" customFormat="1" ht="16.8" customHeight="1">
      <c r="A55" s="36"/>
      <c r="B55" s="42"/>
      <c r="C55" s="269" t="s">
        <v>290</v>
      </c>
      <c r="D55" s="269" t="s">
        <v>769</v>
      </c>
      <c r="E55" s="15" t="s">
        <v>119</v>
      </c>
      <c r="F55" s="270">
        <v>39.603999999999999</v>
      </c>
      <c r="G55" s="36"/>
      <c r="H55" s="42"/>
    </row>
    <row r="56" s="2" customFormat="1" ht="16.8" customHeight="1">
      <c r="A56" s="36"/>
      <c r="B56" s="42"/>
      <c r="C56" s="269" t="s">
        <v>689</v>
      </c>
      <c r="D56" s="269" t="s">
        <v>770</v>
      </c>
      <c r="E56" s="15" t="s">
        <v>674</v>
      </c>
      <c r="F56" s="270">
        <v>174.286</v>
      </c>
      <c r="G56" s="36"/>
      <c r="H56" s="42"/>
    </row>
    <row r="57" s="2" customFormat="1" ht="16.8" customHeight="1">
      <c r="A57" s="36"/>
      <c r="B57" s="42"/>
      <c r="C57" s="265" t="s">
        <v>131</v>
      </c>
      <c r="D57" s="266" t="s">
        <v>132</v>
      </c>
      <c r="E57" s="267" t="s">
        <v>94</v>
      </c>
      <c r="F57" s="268">
        <v>91</v>
      </c>
      <c r="G57" s="36"/>
      <c r="H57" s="42"/>
    </row>
    <row r="58" s="2" customFormat="1" ht="16.8" customHeight="1">
      <c r="A58" s="36"/>
      <c r="B58" s="42"/>
      <c r="C58" s="269" t="s">
        <v>1</v>
      </c>
      <c r="D58" s="269" t="s">
        <v>133</v>
      </c>
      <c r="E58" s="15" t="s">
        <v>1</v>
      </c>
      <c r="F58" s="270">
        <v>91</v>
      </c>
      <c r="G58" s="36"/>
      <c r="H58" s="42"/>
    </row>
    <row r="59" s="2" customFormat="1" ht="16.8" customHeight="1">
      <c r="A59" s="36"/>
      <c r="B59" s="42"/>
      <c r="C59" s="271" t="s">
        <v>750</v>
      </c>
      <c r="D59" s="36"/>
      <c r="E59" s="36"/>
      <c r="F59" s="36"/>
      <c r="G59" s="36"/>
      <c r="H59" s="42"/>
    </row>
    <row r="60" s="2" customFormat="1" ht="16.8" customHeight="1">
      <c r="A60" s="36"/>
      <c r="B60" s="42"/>
      <c r="C60" s="269" t="s">
        <v>214</v>
      </c>
      <c r="D60" s="269" t="s">
        <v>771</v>
      </c>
      <c r="E60" s="15" t="s">
        <v>94</v>
      </c>
      <c r="F60" s="270">
        <v>91</v>
      </c>
      <c r="G60" s="36"/>
      <c r="H60" s="42"/>
    </row>
    <row r="61" s="2" customFormat="1" ht="16.8" customHeight="1">
      <c r="A61" s="36"/>
      <c r="B61" s="42"/>
      <c r="C61" s="269" t="s">
        <v>629</v>
      </c>
      <c r="D61" s="269" t="s">
        <v>630</v>
      </c>
      <c r="E61" s="15" t="s">
        <v>94</v>
      </c>
      <c r="F61" s="270">
        <v>92.819999999999993</v>
      </c>
      <c r="G61" s="36"/>
      <c r="H61" s="42"/>
    </row>
    <row r="62" s="2" customFormat="1" ht="16.8" customHeight="1">
      <c r="A62" s="36"/>
      <c r="B62" s="42"/>
      <c r="C62" s="265" t="s">
        <v>134</v>
      </c>
      <c r="D62" s="266" t="s">
        <v>135</v>
      </c>
      <c r="E62" s="267" t="s">
        <v>123</v>
      </c>
      <c r="F62" s="268">
        <v>33</v>
      </c>
      <c r="G62" s="36"/>
      <c r="H62" s="42"/>
    </row>
    <row r="63" s="2" customFormat="1" ht="16.8" customHeight="1">
      <c r="A63" s="36"/>
      <c r="B63" s="42"/>
      <c r="C63" s="269" t="s">
        <v>1</v>
      </c>
      <c r="D63" s="269" t="s">
        <v>136</v>
      </c>
      <c r="E63" s="15" t="s">
        <v>1</v>
      </c>
      <c r="F63" s="270">
        <v>33</v>
      </c>
      <c r="G63" s="36"/>
      <c r="H63" s="42"/>
    </row>
    <row r="64" s="2" customFormat="1" ht="16.8" customHeight="1">
      <c r="A64" s="36"/>
      <c r="B64" s="42"/>
      <c r="C64" s="271" t="s">
        <v>750</v>
      </c>
      <c r="D64" s="36"/>
      <c r="E64" s="36"/>
      <c r="F64" s="36"/>
      <c r="G64" s="36"/>
      <c r="H64" s="42"/>
    </row>
    <row r="65" s="2" customFormat="1" ht="16.8" customHeight="1">
      <c r="A65" s="36"/>
      <c r="B65" s="42"/>
      <c r="C65" s="269" t="s">
        <v>218</v>
      </c>
      <c r="D65" s="269" t="s">
        <v>772</v>
      </c>
      <c r="E65" s="15" t="s">
        <v>94</v>
      </c>
      <c r="F65" s="270">
        <v>230</v>
      </c>
      <c r="G65" s="36"/>
      <c r="H65" s="42"/>
    </row>
    <row r="66" s="2" customFormat="1" ht="16.8" customHeight="1">
      <c r="A66" s="36"/>
      <c r="B66" s="42"/>
      <c r="C66" s="269" t="s">
        <v>634</v>
      </c>
      <c r="D66" s="269" t="s">
        <v>635</v>
      </c>
      <c r="E66" s="15" t="s">
        <v>94</v>
      </c>
      <c r="F66" s="270">
        <v>33.659999999999997</v>
      </c>
      <c r="G66" s="36"/>
      <c r="H66" s="42"/>
    </row>
    <row r="67" s="2" customFormat="1" ht="16.8" customHeight="1">
      <c r="A67" s="36"/>
      <c r="B67" s="42"/>
      <c r="C67" s="269" t="s">
        <v>623</v>
      </c>
      <c r="D67" s="269" t="s">
        <v>624</v>
      </c>
      <c r="E67" s="15" t="s">
        <v>94</v>
      </c>
      <c r="F67" s="270">
        <v>167.28</v>
      </c>
      <c r="G67" s="36"/>
      <c r="H67" s="42"/>
    </row>
    <row r="68" s="2" customFormat="1" ht="16.8" customHeight="1">
      <c r="A68" s="36"/>
      <c r="B68" s="42"/>
      <c r="C68" s="265" t="s">
        <v>137</v>
      </c>
      <c r="D68" s="266" t="s">
        <v>138</v>
      </c>
      <c r="E68" s="267" t="s">
        <v>94</v>
      </c>
      <c r="F68" s="268">
        <v>197</v>
      </c>
      <c r="G68" s="36"/>
      <c r="H68" s="42"/>
    </row>
    <row r="69" s="2" customFormat="1" ht="16.8" customHeight="1">
      <c r="A69" s="36"/>
      <c r="B69" s="42"/>
      <c r="C69" s="269" t="s">
        <v>1</v>
      </c>
      <c r="D69" s="269" t="s">
        <v>773</v>
      </c>
      <c r="E69" s="15" t="s">
        <v>1</v>
      </c>
      <c r="F69" s="270">
        <v>197</v>
      </c>
      <c r="G69" s="36"/>
      <c r="H69" s="42"/>
    </row>
    <row r="70" s="2" customFormat="1" ht="16.8" customHeight="1">
      <c r="A70" s="36"/>
      <c r="B70" s="42"/>
      <c r="C70" s="271" t="s">
        <v>750</v>
      </c>
      <c r="D70" s="36"/>
      <c r="E70" s="36"/>
      <c r="F70" s="36"/>
      <c r="G70" s="36"/>
      <c r="H70" s="42"/>
    </row>
    <row r="71" s="2" customFormat="1" ht="16.8" customHeight="1">
      <c r="A71" s="36"/>
      <c r="B71" s="42"/>
      <c r="C71" s="269" t="s">
        <v>218</v>
      </c>
      <c r="D71" s="269" t="s">
        <v>772</v>
      </c>
      <c r="E71" s="15" t="s">
        <v>94</v>
      </c>
      <c r="F71" s="270">
        <v>230</v>
      </c>
      <c r="G71" s="36"/>
      <c r="H71" s="42"/>
    </row>
    <row r="72" s="2" customFormat="1" ht="16.8" customHeight="1">
      <c r="A72" s="36"/>
      <c r="B72" s="42"/>
      <c r="C72" s="269" t="s">
        <v>623</v>
      </c>
      <c r="D72" s="269" t="s">
        <v>624</v>
      </c>
      <c r="E72" s="15" t="s">
        <v>94</v>
      </c>
      <c r="F72" s="270">
        <v>167.28</v>
      </c>
      <c r="G72" s="36"/>
      <c r="H72" s="42"/>
    </row>
    <row r="73" s="2" customFormat="1" ht="16.8" customHeight="1">
      <c r="A73" s="36"/>
      <c r="B73" s="42"/>
      <c r="C73" s="265" t="s">
        <v>140</v>
      </c>
      <c r="D73" s="266" t="s">
        <v>141</v>
      </c>
      <c r="E73" s="267" t="s">
        <v>94</v>
      </c>
      <c r="F73" s="268">
        <v>31</v>
      </c>
      <c r="G73" s="36"/>
      <c r="H73" s="42"/>
    </row>
    <row r="74" s="2" customFormat="1" ht="16.8" customHeight="1">
      <c r="A74" s="36"/>
      <c r="B74" s="42"/>
      <c r="C74" s="269" t="s">
        <v>1</v>
      </c>
      <c r="D74" s="269" t="s">
        <v>142</v>
      </c>
      <c r="E74" s="15" t="s">
        <v>1</v>
      </c>
      <c r="F74" s="270">
        <v>31</v>
      </c>
      <c r="G74" s="36"/>
      <c r="H74" s="42"/>
    </row>
    <row r="75" s="2" customFormat="1" ht="16.8" customHeight="1">
      <c r="A75" s="36"/>
      <c r="B75" s="42"/>
      <c r="C75" s="271" t="s">
        <v>750</v>
      </c>
      <c r="D75" s="36"/>
      <c r="E75" s="36"/>
      <c r="F75" s="36"/>
      <c r="G75" s="36"/>
      <c r="H75" s="42"/>
    </row>
    <row r="76" s="2" customFormat="1" ht="16.8" customHeight="1">
      <c r="A76" s="36"/>
      <c r="B76" s="42"/>
      <c r="C76" s="269" t="s">
        <v>223</v>
      </c>
      <c r="D76" s="269" t="s">
        <v>774</v>
      </c>
      <c r="E76" s="15" t="s">
        <v>94</v>
      </c>
      <c r="F76" s="270">
        <v>31</v>
      </c>
      <c r="G76" s="36"/>
      <c r="H76" s="42"/>
    </row>
    <row r="77" s="2" customFormat="1" ht="16.8" customHeight="1">
      <c r="A77" s="36"/>
      <c r="B77" s="42"/>
      <c r="C77" s="269" t="s">
        <v>643</v>
      </c>
      <c r="D77" s="269" t="s">
        <v>644</v>
      </c>
      <c r="E77" s="15" t="s">
        <v>94</v>
      </c>
      <c r="F77" s="270">
        <v>63.240000000000002</v>
      </c>
      <c r="G77" s="36"/>
      <c r="H77" s="42"/>
    </row>
    <row r="78" s="2" customFormat="1" ht="16.8" customHeight="1">
      <c r="A78" s="36"/>
      <c r="B78" s="42"/>
      <c r="C78" s="265" t="s">
        <v>117</v>
      </c>
      <c r="D78" s="266" t="s">
        <v>118</v>
      </c>
      <c r="E78" s="267" t="s">
        <v>119</v>
      </c>
      <c r="F78" s="268">
        <v>233.10400000000001</v>
      </c>
      <c r="G78" s="36"/>
      <c r="H78" s="42"/>
    </row>
    <row r="79" s="2" customFormat="1" ht="16.8" customHeight="1">
      <c r="A79" s="36"/>
      <c r="B79" s="42"/>
      <c r="C79" s="269" t="s">
        <v>1</v>
      </c>
      <c r="D79" s="269" t="s">
        <v>775</v>
      </c>
      <c r="E79" s="15" t="s">
        <v>1</v>
      </c>
      <c r="F79" s="270">
        <v>80.325000000000003</v>
      </c>
      <c r="G79" s="36"/>
      <c r="H79" s="42"/>
    </row>
    <row r="80" s="2" customFormat="1" ht="16.8" customHeight="1">
      <c r="A80" s="36"/>
      <c r="B80" s="42"/>
      <c r="C80" s="269" t="s">
        <v>1</v>
      </c>
      <c r="D80" s="269" t="s">
        <v>776</v>
      </c>
      <c r="E80" s="15" t="s">
        <v>1</v>
      </c>
      <c r="F80" s="270">
        <v>56.488</v>
      </c>
      <c r="G80" s="36"/>
      <c r="H80" s="42"/>
    </row>
    <row r="81" s="2" customFormat="1" ht="16.8" customHeight="1">
      <c r="A81" s="36"/>
      <c r="B81" s="42"/>
      <c r="C81" s="269" t="s">
        <v>1</v>
      </c>
      <c r="D81" s="269" t="s">
        <v>777</v>
      </c>
      <c r="E81" s="15" t="s">
        <v>1</v>
      </c>
      <c r="F81" s="270">
        <v>92.658000000000001</v>
      </c>
      <c r="G81" s="36"/>
      <c r="H81" s="42"/>
    </row>
    <row r="82" s="2" customFormat="1" ht="16.8" customHeight="1">
      <c r="A82" s="36"/>
      <c r="B82" s="42"/>
      <c r="C82" s="269" t="s">
        <v>1</v>
      </c>
      <c r="D82" s="269" t="s">
        <v>778</v>
      </c>
      <c r="E82" s="15" t="s">
        <v>1</v>
      </c>
      <c r="F82" s="270">
        <v>3.633</v>
      </c>
      <c r="G82" s="36"/>
      <c r="H82" s="42"/>
    </row>
    <row r="83" s="2" customFormat="1" ht="16.8" customHeight="1">
      <c r="A83" s="36"/>
      <c r="B83" s="42"/>
      <c r="C83" s="269" t="s">
        <v>1</v>
      </c>
      <c r="D83" s="269" t="s">
        <v>749</v>
      </c>
      <c r="E83" s="15" t="s">
        <v>1</v>
      </c>
      <c r="F83" s="270">
        <v>233.10400000000001</v>
      </c>
      <c r="G83" s="36"/>
      <c r="H83" s="42"/>
    </row>
    <row r="84" s="2" customFormat="1" ht="16.8" customHeight="1">
      <c r="A84" s="36"/>
      <c r="B84" s="42"/>
      <c r="C84" s="271" t="s">
        <v>750</v>
      </c>
      <c r="D84" s="36"/>
      <c r="E84" s="36"/>
      <c r="F84" s="36"/>
      <c r="G84" s="36"/>
      <c r="H84" s="42"/>
    </row>
    <row r="85" s="2" customFormat="1" ht="16.8" customHeight="1">
      <c r="A85" s="36"/>
      <c r="B85" s="42"/>
      <c r="C85" s="269" t="s">
        <v>275</v>
      </c>
      <c r="D85" s="269" t="s">
        <v>779</v>
      </c>
      <c r="E85" s="15" t="s">
        <v>119</v>
      </c>
      <c r="F85" s="270">
        <v>233.10400000000001</v>
      </c>
      <c r="G85" s="36"/>
      <c r="H85" s="42"/>
    </row>
    <row r="86" s="2" customFormat="1" ht="16.8" customHeight="1">
      <c r="A86" s="36"/>
      <c r="B86" s="42"/>
      <c r="C86" s="269" t="s">
        <v>280</v>
      </c>
      <c r="D86" s="269" t="s">
        <v>780</v>
      </c>
      <c r="E86" s="15" t="s">
        <v>119</v>
      </c>
      <c r="F86" s="270">
        <v>233.10400000000001</v>
      </c>
      <c r="G86" s="36"/>
      <c r="H86" s="42"/>
    </row>
    <row r="87" s="2" customFormat="1" ht="16.8" customHeight="1">
      <c r="A87" s="36"/>
      <c r="B87" s="42"/>
      <c r="C87" s="269" t="s">
        <v>689</v>
      </c>
      <c r="D87" s="269" t="s">
        <v>770</v>
      </c>
      <c r="E87" s="15" t="s">
        <v>674</v>
      </c>
      <c r="F87" s="270">
        <v>174.286</v>
      </c>
      <c r="G87" s="36"/>
      <c r="H87" s="42"/>
    </row>
    <row r="88" s="2" customFormat="1" ht="16.8" customHeight="1">
      <c r="A88" s="36"/>
      <c r="B88" s="42"/>
      <c r="C88" s="265" t="s">
        <v>155</v>
      </c>
      <c r="D88" s="266" t="s">
        <v>156</v>
      </c>
      <c r="E88" s="267" t="s">
        <v>1</v>
      </c>
      <c r="F88" s="268">
        <v>2783.9369999999999</v>
      </c>
      <c r="G88" s="36"/>
      <c r="H88" s="42"/>
    </row>
    <row r="89" s="2" customFormat="1" ht="16.8" customHeight="1">
      <c r="A89" s="36"/>
      <c r="B89" s="42"/>
      <c r="C89" s="269" t="s">
        <v>1</v>
      </c>
      <c r="D89" s="269" t="s">
        <v>781</v>
      </c>
      <c r="E89" s="15" t="s">
        <v>1</v>
      </c>
      <c r="F89" s="270">
        <v>2606.6039999999998</v>
      </c>
      <c r="G89" s="36"/>
      <c r="H89" s="42"/>
    </row>
    <row r="90" s="2" customFormat="1" ht="16.8" customHeight="1">
      <c r="A90" s="36"/>
      <c r="B90" s="42"/>
      <c r="C90" s="269" t="s">
        <v>1</v>
      </c>
      <c r="D90" s="269" t="s">
        <v>782</v>
      </c>
      <c r="E90" s="15" t="s">
        <v>1</v>
      </c>
      <c r="F90" s="270">
        <v>177.333</v>
      </c>
      <c r="G90" s="36"/>
      <c r="H90" s="42"/>
    </row>
    <row r="91" s="2" customFormat="1" ht="16.8" customHeight="1">
      <c r="A91" s="36"/>
      <c r="B91" s="42"/>
      <c r="C91" s="269" t="s">
        <v>1</v>
      </c>
      <c r="D91" s="269" t="s">
        <v>749</v>
      </c>
      <c r="E91" s="15" t="s">
        <v>1</v>
      </c>
      <c r="F91" s="270">
        <v>2783.9369999999999</v>
      </c>
      <c r="G91" s="36"/>
      <c r="H91" s="42"/>
    </row>
    <row r="92" s="2" customFormat="1" ht="16.8" customHeight="1">
      <c r="A92" s="36"/>
      <c r="B92" s="42"/>
      <c r="C92" s="271" t="s">
        <v>750</v>
      </c>
      <c r="D92" s="36"/>
      <c r="E92" s="36"/>
      <c r="F92" s="36"/>
      <c r="G92" s="36"/>
      <c r="H92" s="42"/>
    </row>
    <row r="93" s="2" customFormat="1" ht="16.8" customHeight="1">
      <c r="A93" s="36"/>
      <c r="B93" s="42"/>
      <c r="C93" s="269" t="s">
        <v>263</v>
      </c>
      <c r="D93" s="269" t="s">
        <v>783</v>
      </c>
      <c r="E93" s="15" t="s">
        <v>88</v>
      </c>
      <c r="F93" s="270">
        <v>2783.9369999999999</v>
      </c>
      <c r="G93" s="36"/>
      <c r="H93" s="42"/>
    </row>
    <row r="94" s="2" customFormat="1" ht="16.8" customHeight="1">
      <c r="A94" s="36"/>
      <c r="B94" s="42"/>
      <c r="C94" s="269" t="s">
        <v>267</v>
      </c>
      <c r="D94" s="269" t="s">
        <v>784</v>
      </c>
      <c r="E94" s="15" t="s">
        <v>88</v>
      </c>
      <c r="F94" s="270">
        <v>2783.9369999999999</v>
      </c>
      <c r="G94" s="36"/>
      <c r="H94" s="42"/>
    </row>
    <row r="95" s="2" customFormat="1" ht="16.8" customHeight="1">
      <c r="A95" s="36"/>
      <c r="B95" s="42"/>
      <c r="C95" s="265" t="s">
        <v>785</v>
      </c>
      <c r="D95" s="266" t="s">
        <v>786</v>
      </c>
      <c r="E95" s="267" t="s">
        <v>94</v>
      </c>
      <c r="F95" s="268">
        <v>93</v>
      </c>
      <c r="G95" s="36"/>
      <c r="H95" s="42"/>
    </row>
    <row r="96" s="2" customFormat="1" ht="16.8" customHeight="1">
      <c r="A96" s="36"/>
      <c r="B96" s="42"/>
      <c r="C96" s="269" t="s">
        <v>1</v>
      </c>
      <c r="D96" s="269" t="s">
        <v>787</v>
      </c>
      <c r="E96" s="15" t="s">
        <v>1</v>
      </c>
      <c r="F96" s="270">
        <v>40</v>
      </c>
      <c r="G96" s="36"/>
      <c r="H96" s="42"/>
    </row>
    <row r="97" s="2" customFormat="1" ht="16.8" customHeight="1">
      <c r="A97" s="36"/>
      <c r="B97" s="42"/>
      <c r="C97" s="269" t="s">
        <v>1</v>
      </c>
      <c r="D97" s="269" t="s">
        <v>788</v>
      </c>
      <c r="E97" s="15" t="s">
        <v>1</v>
      </c>
      <c r="F97" s="270">
        <v>15</v>
      </c>
      <c r="G97" s="36"/>
      <c r="H97" s="42"/>
    </row>
    <row r="98" s="2" customFormat="1" ht="16.8" customHeight="1">
      <c r="A98" s="36"/>
      <c r="B98" s="42"/>
      <c r="C98" s="269" t="s">
        <v>1</v>
      </c>
      <c r="D98" s="269" t="s">
        <v>789</v>
      </c>
      <c r="E98" s="15" t="s">
        <v>1</v>
      </c>
      <c r="F98" s="270">
        <v>93</v>
      </c>
      <c r="G98" s="36"/>
      <c r="H98" s="42"/>
    </row>
    <row r="99" s="2" customFormat="1" ht="16.8" customHeight="1">
      <c r="A99" s="36"/>
      <c r="B99" s="42"/>
      <c r="C99" s="265" t="s">
        <v>114</v>
      </c>
      <c r="D99" s="266" t="s">
        <v>115</v>
      </c>
      <c r="E99" s="267" t="s">
        <v>94</v>
      </c>
      <c r="F99" s="268">
        <v>171.13999999999999</v>
      </c>
      <c r="G99" s="36"/>
      <c r="H99" s="42"/>
    </row>
    <row r="100" s="2" customFormat="1" ht="16.8" customHeight="1">
      <c r="A100" s="36"/>
      <c r="B100" s="42"/>
      <c r="C100" s="269" t="s">
        <v>1</v>
      </c>
      <c r="D100" s="269" t="s">
        <v>790</v>
      </c>
      <c r="E100" s="15" t="s">
        <v>1</v>
      </c>
      <c r="F100" s="270">
        <v>171.13999999999999</v>
      </c>
      <c r="G100" s="36"/>
      <c r="H100" s="42"/>
    </row>
    <row r="101" s="2" customFormat="1" ht="16.8" customHeight="1">
      <c r="A101" s="36"/>
      <c r="B101" s="42"/>
      <c r="C101" s="271" t="s">
        <v>750</v>
      </c>
      <c r="D101" s="36"/>
      <c r="E101" s="36"/>
      <c r="F101" s="36"/>
      <c r="G101" s="36"/>
      <c r="H101" s="42"/>
    </row>
    <row r="102" s="2" customFormat="1" ht="16.8" customHeight="1">
      <c r="A102" s="36"/>
      <c r="B102" s="42"/>
      <c r="C102" s="269" t="s">
        <v>359</v>
      </c>
      <c r="D102" s="269" t="s">
        <v>791</v>
      </c>
      <c r="E102" s="15" t="s">
        <v>94</v>
      </c>
      <c r="F102" s="270">
        <v>258.80000000000001</v>
      </c>
      <c r="G102" s="36"/>
      <c r="H102" s="42"/>
    </row>
    <row r="103" s="2" customFormat="1" ht="16.8" customHeight="1">
      <c r="A103" s="36"/>
      <c r="B103" s="42"/>
      <c r="C103" s="269" t="s">
        <v>368</v>
      </c>
      <c r="D103" s="269" t="s">
        <v>792</v>
      </c>
      <c r="E103" s="15" t="s">
        <v>94</v>
      </c>
      <c r="F103" s="270">
        <v>171.63999999999999</v>
      </c>
      <c r="G103" s="36"/>
      <c r="H103" s="42"/>
    </row>
    <row r="104" s="2" customFormat="1" ht="16.8" customHeight="1">
      <c r="A104" s="36"/>
      <c r="B104" s="42"/>
      <c r="C104" s="269" t="s">
        <v>373</v>
      </c>
      <c r="D104" s="269" t="s">
        <v>374</v>
      </c>
      <c r="E104" s="15" t="s">
        <v>94</v>
      </c>
      <c r="F104" s="270">
        <v>174.215</v>
      </c>
      <c r="G104" s="36"/>
      <c r="H104" s="42"/>
    </row>
    <row r="105" s="2" customFormat="1" ht="16.8" customHeight="1">
      <c r="A105" s="36"/>
      <c r="B105" s="42"/>
      <c r="C105" s="265" t="s">
        <v>111</v>
      </c>
      <c r="D105" s="266" t="s">
        <v>112</v>
      </c>
      <c r="E105" s="267" t="s">
        <v>94</v>
      </c>
      <c r="F105" s="268">
        <v>87.659999999999997</v>
      </c>
      <c r="G105" s="36"/>
      <c r="H105" s="42"/>
    </row>
    <row r="106" s="2" customFormat="1" ht="16.8" customHeight="1">
      <c r="A106" s="36"/>
      <c r="B106" s="42"/>
      <c r="C106" s="269" t="s">
        <v>1</v>
      </c>
      <c r="D106" s="269" t="s">
        <v>793</v>
      </c>
      <c r="E106" s="15" t="s">
        <v>1</v>
      </c>
      <c r="F106" s="270">
        <v>87.659999999999997</v>
      </c>
      <c r="G106" s="36"/>
      <c r="H106" s="42"/>
    </row>
    <row r="107" s="2" customFormat="1" ht="16.8" customHeight="1">
      <c r="A107" s="36"/>
      <c r="B107" s="42"/>
      <c r="C107" s="271" t="s">
        <v>750</v>
      </c>
      <c r="D107" s="36"/>
      <c r="E107" s="36"/>
      <c r="F107" s="36"/>
      <c r="G107" s="36"/>
      <c r="H107" s="42"/>
    </row>
    <row r="108" s="2" customFormat="1" ht="16.8" customHeight="1">
      <c r="A108" s="36"/>
      <c r="B108" s="42"/>
      <c r="C108" s="269" t="s">
        <v>359</v>
      </c>
      <c r="D108" s="269" t="s">
        <v>791</v>
      </c>
      <c r="E108" s="15" t="s">
        <v>94</v>
      </c>
      <c r="F108" s="270">
        <v>258.80000000000001</v>
      </c>
      <c r="G108" s="36"/>
      <c r="H108" s="42"/>
    </row>
    <row r="109" s="2" customFormat="1" ht="16.8" customHeight="1">
      <c r="A109" s="36"/>
      <c r="B109" s="42"/>
      <c r="C109" s="269" t="s">
        <v>378</v>
      </c>
      <c r="D109" s="269" t="s">
        <v>794</v>
      </c>
      <c r="E109" s="15" t="s">
        <v>94</v>
      </c>
      <c r="F109" s="270">
        <v>87.659999999999997</v>
      </c>
      <c r="G109" s="36"/>
      <c r="H109" s="42"/>
    </row>
    <row r="110" s="2" customFormat="1" ht="16.8" customHeight="1">
      <c r="A110" s="36"/>
      <c r="B110" s="42"/>
      <c r="C110" s="265" t="s">
        <v>108</v>
      </c>
      <c r="D110" s="266" t="s">
        <v>109</v>
      </c>
      <c r="E110" s="267" t="s">
        <v>94</v>
      </c>
      <c r="F110" s="268">
        <v>121.31999999999999</v>
      </c>
      <c r="G110" s="36"/>
      <c r="H110" s="42"/>
    </row>
    <row r="111" s="2" customFormat="1" ht="16.8" customHeight="1">
      <c r="A111" s="36"/>
      <c r="B111" s="42"/>
      <c r="C111" s="269" t="s">
        <v>1</v>
      </c>
      <c r="D111" s="269" t="s">
        <v>795</v>
      </c>
      <c r="E111" s="15" t="s">
        <v>1</v>
      </c>
      <c r="F111" s="270">
        <v>121.31999999999999</v>
      </c>
      <c r="G111" s="36"/>
      <c r="H111" s="42"/>
    </row>
    <row r="112" s="2" customFormat="1" ht="16.8" customHeight="1">
      <c r="A112" s="36"/>
      <c r="B112" s="42"/>
      <c r="C112" s="271" t="s">
        <v>750</v>
      </c>
      <c r="D112" s="36"/>
      <c r="E112" s="36"/>
      <c r="F112" s="36"/>
      <c r="G112" s="36"/>
      <c r="H112" s="42"/>
    </row>
    <row r="113" s="2" customFormat="1" ht="16.8" customHeight="1">
      <c r="A113" s="36"/>
      <c r="B113" s="42"/>
      <c r="C113" s="269" t="s">
        <v>364</v>
      </c>
      <c r="D113" s="269" t="s">
        <v>796</v>
      </c>
      <c r="E113" s="15" t="s">
        <v>94</v>
      </c>
      <c r="F113" s="270">
        <v>121.31999999999999</v>
      </c>
      <c r="G113" s="36"/>
      <c r="H113" s="42"/>
    </row>
    <row r="114" s="2" customFormat="1" ht="16.8" customHeight="1">
      <c r="A114" s="36"/>
      <c r="B114" s="42"/>
      <c r="C114" s="269" t="s">
        <v>387</v>
      </c>
      <c r="D114" s="269" t="s">
        <v>797</v>
      </c>
      <c r="E114" s="15" t="s">
        <v>94</v>
      </c>
      <c r="F114" s="270">
        <v>121.31999999999999</v>
      </c>
      <c r="G114" s="36"/>
      <c r="H114" s="42"/>
    </row>
    <row r="115" s="2" customFormat="1" ht="16.8" customHeight="1">
      <c r="A115" s="36"/>
      <c r="B115" s="42"/>
      <c r="C115" s="265" t="s">
        <v>143</v>
      </c>
      <c r="D115" s="266" t="s">
        <v>144</v>
      </c>
      <c r="E115" s="267" t="s">
        <v>119</v>
      </c>
      <c r="F115" s="268">
        <v>1172.972</v>
      </c>
      <c r="G115" s="36"/>
      <c r="H115" s="42"/>
    </row>
    <row r="116" s="2" customFormat="1" ht="16.8" customHeight="1">
      <c r="A116" s="36"/>
      <c r="B116" s="42"/>
      <c r="C116" s="269" t="s">
        <v>1</v>
      </c>
      <c r="D116" s="269" t="s">
        <v>798</v>
      </c>
      <c r="E116" s="15" t="s">
        <v>1</v>
      </c>
      <c r="F116" s="270">
        <v>1151.24</v>
      </c>
      <c r="G116" s="36"/>
      <c r="H116" s="42"/>
    </row>
    <row r="117" s="2" customFormat="1" ht="16.8" customHeight="1">
      <c r="A117" s="36"/>
      <c r="B117" s="42"/>
      <c r="C117" s="269" t="s">
        <v>1</v>
      </c>
      <c r="D117" s="269" t="s">
        <v>799</v>
      </c>
      <c r="E117" s="15" t="s">
        <v>1</v>
      </c>
      <c r="F117" s="270">
        <v>-51</v>
      </c>
      <c r="G117" s="36"/>
      <c r="H117" s="42"/>
    </row>
    <row r="118" s="2" customFormat="1" ht="16.8" customHeight="1">
      <c r="A118" s="36"/>
      <c r="B118" s="42"/>
      <c r="C118" s="269" t="s">
        <v>1</v>
      </c>
      <c r="D118" s="269" t="s">
        <v>800</v>
      </c>
      <c r="E118" s="15" t="s">
        <v>1</v>
      </c>
      <c r="F118" s="270">
        <v>58.652000000000001</v>
      </c>
      <c r="G118" s="36"/>
      <c r="H118" s="42"/>
    </row>
    <row r="119" s="2" customFormat="1" ht="16.8" customHeight="1">
      <c r="A119" s="36"/>
      <c r="B119" s="42"/>
      <c r="C119" s="269" t="s">
        <v>1</v>
      </c>
      <c r="D119" s="269" t="s">
        <v>801</v>
      </c>
      <c r="E119" s="15" t="s">
        <v>1</v>
      </c>
      <c r="F119" s="270">
        <v>14.08</v>
      </c>
      <c r="G119" s="36"/>
      <c r="H119" s="42"/>
    </row>
    <row r="120" s="2" customFormat="1" ht="16.8" customHeight="1">
      <c r="A120" s="36"/>
      <c r="B120" s="42"/>
      <c r="C120" s="269" t="s">
        <v>1</v>
      </c>
      <c r="D120" s="269" t="s">
        <v>749</v>
      </c>
      <c r="E120" s="15" t="s">
        <v>1</v>
      </c>
      <c r="F120" s="270">
        <v>1172.972</v>
      </c>
      <c r="G120" s="36"/>
      <c r="H120" s="42"/>
    </row>
    <row r="121" s="2" customFormat="1" ht="16.8" customHeight="1">
      <c r="A121" s="36"/>
      <c r="B121" s="42"/>
      <c r="C121" s="271" t="s">
        <v>750</v>
      </c>
      <c r="D121" s="36"/>
      <c r="E121" s="36"/>
      <c r="F121" s="36"/>
      <c r="G121" s="36"/>
      <c r="H121" s="42"/>
    </row>
    <row r="122" s="2" customFormat="1">
      <c r="A122" s="36"/>
      <c r="B122" s="42"/>
      <c r="C122" s="269" t="s">
        <v>254</v>
      </c>
      <c r="D122" s="269" t="s">
        <v>802</v>
      </c>
      <c r="E122" s="15" t="s">
        <v>119</v>
      </c>
      <c r="F122" s="270">
        <v>1172.972</v>
      </c>
      <c r="G122" s="36"/>
      <c r="H122" s="42"/>
    </row>
    <row r="123" s="2" customFormat="1" ht="16.8" customHeight="1">
      <c r="A123" s="36"/>
      <c r="B123" s="42"/>
      <c r="C123" s="265" t="s">
        <v>146</v>
      </c>
      <c r="D123" s="266" t="s">
        <v>147</v>
      </c>
      <c r="E123" s="267" t="s">
        <v>119</v>
      </c>
      <c r="F123" s="268">
        <v>206.31999999999999</v>
      </c>
      <c r="G123" s="36"/>
      <c r="H123" s="42"/>
    </row>
    <row r="124" s="2" customFormat="1" ht="16.8" customHeight="1">
      <c r="A124" s="36"/>
      <c r="B124" s="42"/>
      <c r="C124" s="269" t="s">
        <v>1</v>
      </c>
      <c r="D124" s="269" t="s">
        <v>803</v>
      </c>
      <c r="E124" s="15" t="s">
        <v>1</v>
      </c>
      <c r="F124" s="270">
        <v>70.400000000000006</v>
      </c>
      <c r="G124" s="36"/>
      <c r="H124" s="42"/>
    </row>
    <row r="125" s="2" customFormat="1" ht="16.8" customHeight="1">
      <c r="A125" s="36"/>
      <c r="B125" s="42"/>
      <c r="C125" s="269" t="s">
        <v>1</v>
      </c>
      <c r="D125" s="269" t="s">
        <v>804</v>
      </c>
      <c r="E125" s="15" t="s">
        <v>1</v>
      </c>
      <c r="F125" s="270">
        <v>16.32</v>
      </c>
      <c r="G125" s="36"/>
      <c r="H125" s="42"/>
    </row>
    <row r="126" s="2" customFormat="1" ht="16.8" customHeight="1">
      <c r="A126" s="36"/>
      <c r="B126" s="42"/>
      <c r="C126" s="269" t="s">
        <v>1</v>
      </c>
      <c r="D126" s="269" t="s">
        <v>805</v>
      </c>
      <c r="E126" s="15" t="s">
        <v>1</v>
      </c>
      <c r="F126" s="270">
        <v>119.59999999999999</v>
      </c>
      <c r="G126" s="36"/>
      <c r="H126" s="42"/>
    </row>
    <row r="127" s="2" customFormat="1" ht="16.8" customHeight="1">
      <c r="A127" s="36"/>
      <c r="B127" s="42"/>
      <c r="C127" s="269" t="s">
        <v>1</v>
      </c>
      <c r="D127" s="269" t="s">
        <v>749</v>
      </c>
      <c r="E127" s="15" t="s">
        <v>1</v>
      </c>
      <c r="F127" s="270">
        <v>206.31999999999999</v>
      </c>
      <c r="G127" s="36"/>
      <c r="H127" s="42"/>
    </row>
    <row r="128" s="2" customFormat="1" ht="16.8" customHeight="1">
      <c r="A128" s="36"/>
      <c r="B128" s="42"/>
      <c r="C128" s="271" t="s">
        <v>750</v>
      </c>
      <c r="D128" s="36"/>
      <c r="E128" s="36"/>
      <c r="F128" s="36"/>
      <c r="G128" s="36"/>
      <c r="H128" s="42"/>
    </row>
    <row r="129" s="2" customFormat="1">
      <c r="A129" s="36"/>
      <c r="B129" s="42"/>
      <c r="C129" s="269" t="s">
        <v>251</v>
      </c>
      <c r="D129" s="269" t="s">
        <v>806</v>
      </c>
      <c r="E129" s="15" t="s">
        <v>119</v>
      </c>
      <c r="F129" s="270">
        <v>206.31999999999999</v>
      </c>
      <c r="G129" s="36"/>
      <c r="H129" s="42"/>
    </row>
    <row r="130" s="2" customFormat="1" ht="16.8" customHeight="1">
      <c r="A130" s="36"/>
      <c r="B130" s="42"/>
      <c r="C130" s="265" t="s">
        <v>121</v>
      </c>
      <c r="D130" s="266" t="s">
        <v>122</v>
      </c>
      <c r="E130" s="267" t="s">
        <v>123</v>
      </c>
      <c r="F130" s="268">
        <v>6</v>
      </c>
      <c r="G130" s="36"/>
      <c r="H130" s="42"/>
    </row>
    <row r="131" s="2" customFormat="1" ht="16.8" customHeight="1">
      <c r="A131" s="36"/>
      <c r="B131" s="42"/>
      <c r="C131" s="269" t="s">
        <v>1</v>
      </c>
      <c r="D131" s="269" t="s">
        <v>124</v>
      </c>
      <c r="E131" s="15" t="s">
        <v>1</v>
      </c>
      <c r="F131" s="270">
        <v>6</v>
      </c>
      <c r="G131" s="36"/>
      <c r="H131" s="42"/>
    </row>
    <row r="132" s="2" customFormat="1" ht="16.8" customHeight="1">
      <c r="A132" s="36"/>
      <c r="B132" s="42"/>
      <c r="C132" s="271" t="s">
        <v>750</v>
      </c>
      <c r="D132" s="36"/>
      <c r="E132" s="36"/>
      <c r="F132" s="36"/>
      <c r="G132" s="36"/>
      <c r="H132" s="42"/>
    </row>
    <row r="133" s="2" customFormat="1" ht="16.8" customHeight="1">
      <c r="A133" s="36"/>
      <c r="B133" s="42"/>
      <c r="C133" s="269" t="s">
        <v>323</v>
      </c>
      <c r="D133" s="269" t="s">
        <v>807</v>
      </c>
      <c r="E133" s="15" t="s">
        <v>119</v>
      </c>
      <c r="F133" s="270">
        <v>0.93799999999999994</v>
      </c>
      <c r="G133" s="36"/>
      <c r="H133" s="42"/>
    </row>
    <row r="134" s="2" customFormat="1" ht="16.8" customHeight="1">
      <c r="A134" s="36"/>
      <c r="B134" s="42"/>
      <c r="C134" s="265" t="s">
        <v>125</v>
      </c>
      <c r="D134" s="266" t="s">
        <v>126</v>
      </c>
      <c r="E134" s="267" t="s">
        <v>94</v>
      </c>
      <c r="F134" s="268">
        <v>26.66</v>
      </c>
      <c r="G134" s="36"/>
      <c r="H134" s="42"/>
    </row>
    <row r="135" s="2" customFormat="1" ht="16.8" customHeight="1">
      <c r="A135" s="36"/>
      <c r="B135" s="42"/>
      <c r="C135" s="269" t="s">
        <v>1</v>
      </c>
      <c r="D135" s="269" t="s">
        <v>127</v>
      </c>
      <c r="E135" s="15" t="s">
        <v>1</v>
      </c>
      <c r="F135" s="270">
        <v>26.66</v>
      </c>
      <c r="G135" s="36"/>
      <c r="H135" s="42"/>
    </row>
    <row r="136" s="2" customFormat="1" ht="16.8" customHeight="1">
      <c r="A136" s="36"/>
      <c r="B136" s="42"/>
      <c r="C136" s="271" t="s">
        <v>750</v>
      </c>
      <c r="D136" s="36"/>
      <c r="E136" s="36"/>
      <c r="F136" s="36"/>
      <c r="G136" s="36"/>
      <c r="H136" s="42"/>
    </row>
    <row r="137" s="2" customFormat="1" ht="16.8" customHeight="1">
      <c r="A137" s="36"/>
      <c r="B137" s="42"/>
      <c r="C137" s="269" t="s">
        <v>480</v>
      </c>
      <c r="D137" s="269" t="s">
        <v>808</v>
      </c>
      <c r="E137" s="15" t="s">
        <v>119</v>
      </c>
      <c r="F137" s="270">
        <v>14.44</v>
      </c>
      <c r="G137" s="36"/>
      <c r="H137" s="42"/>
    </row>
    <row r="138" s="2" customFormat="1" ht="16.8" customHeight="1">
      <c r="A138" s="36"/>
      <c r="B138" s="42"/>
      <c r="C138" s="265" t="s">
        <v>149</v>
      </c>
      <c r="D138" s="266" t="s">
        <v>150</v>
      </c>
      <c r="E138" s="267" t="s">
        <v>119</v>
      </c>
      <c r="F138" s="268">
        <v>359.851</v>
      </c>
      <c r="G138" s="36"/>
      <c r="H138" s="42"/>
    </row>
    <row r="139" s="2" customFormat="1" ht="16.8" customHeight="1">
      <c r="A139" s="36"/>
      <c r="B139" s="42"/>
      <c r="C139" s="269" t="s">
        <v>1</v>
      </c>
      <c r="D139" s="269" t="s">
        <v>809</v>
      </c>
      <c r="E139" s="15" t="s">
        <v>1</v>
      </c>
      <c r="F139" s="270">
        <v>272.70800000000003</v>
      </c>
      <c r="G139" s="36"/>
      <c r="H139" s="42"/>
    </row>
    <row r="140" s="2" customFormat="1" ht="16.8" customHeight="1">
      <c r="A140" s="36"/>
      <c r="B140" s="42"/>
      <c r="C140" s="269" t="s">
        <v>1</v>
      </c>
      <c r="D140" s="269" t="s">
        <v>810</v>
      </c>
      <c r="E140" s="15" t="s">
        <v>1</v>
      </c>
      <c r="F140" s="270">
        <v>23.809000000000001</v>
      </c>
      <c r="G140" s="36"/>
      <c r="H140" s="42"/>
    </row>
    <row r="141" s="2" customFormat="1" ht="16.8" customHeight="1">
      <c r="A141" s="36"/>
      <c r="B141" s="42"/>
      <c r="C141" s="269" t="s">
        <v>1</v>
      </c>
      <c r="D141" s="269" t="s">
        <v>811</v>
      </c>
      <c r="E141" s="15" t="s">
        <v>1</v>
      </c>
      <c r="F141" s="270">
        <v>11.01</v>
      </c>
      <c r="G141" s="36"/>
      <c r="H141" s="42"/>
    </row>
    <row r="142" s="2" customFormat="1" ht="16.8" customHeight="1">
      <c r="A142" s="36"/>
      <c r="B142" s="42"/>
      <c r="C142" s="269" t="s">
        <v>1</v>
      </c>
      <c r="D142" s="269" t="s">
        <v>812</v>
      </c>
      <c r="E142" s="15" t="s">
        <v>1</v>
      </c>
      <c r="F142" s="270">
        <v>12.090999999999999</v>
      </c>
      <c r="G142" s="36"/>
      <c r="H142" s="42"/>
    </row>
    <row r="143" s="2" customFormat="1" ht="16.8" customHeight="1">
      <c r="A143" s="36"/>
      <c r="B143" s="42"/>
      <c r="C143" s="269" t="s">
        <v>1</v>
      </c>
      <c r="D143" s="269" t="s">
        <v>813</v>
      </c>
      <c r="E143" s="15" t="s">
        <v>1</v>
      </c>
      <c r="F143" s="270">
        <v>1.643</v>
      </c>
      <c r="G143" s="36"/>
      <c r="H143" s="42"/>
    </row>
    <row r="144" s="2" customFormat="1" ht="16.8" customHeight="1">
      <c r="A144" s="36"/>
      <c r="B144" s="42"/>
      <c r="C144" s="269" t="s">
        <v>1</v>
      </c>
      <c r="D144" s="269" t="s">
        <v>814</v>
      </c>
      <c r="E144" s="15" t="s">
        <v>1</v>
      </c>
      <c r="F144" s="270">
        <v>35.368000000000002</v>
      </c>
      <c r="G144" s="36"/>
      <c r="H144" s="42"/>
    </row>
    <row r="145" s="2" customFormat="1" ht="16.8" customHeight="1">
      <c r="A145" s="36"/>
      <c r="B145" s="42"/>
      <c r="C145" s="269" t="s">
        <v>1</v>
      </c>
      <c r="D145" s="269" t="s">
        <v>815</v>
      </c>
      <c r="E145" s="15" t="s">
        <v>1</v>
      </c>
      <c r="F145" s="270">
        <v>3.222</v>
      </c>
      <c r="G145" s="36"/>
      <c r="H145" s="42"/>
    </row>
    <row r="146" s="2" customFormat="1" ht="16.8" customHeight="1">
      <c r="A146" s="36"/>
      <c r="B146" s="42"/>
      <c r="C146" s="269" t="s">
        <v>1</v>
      </c>
      <c r="D146" s="269" t="s">
        <v>749</v>
      </c>
      <c r="E146" s="15" t="s">
        <v>1</v>
      </c>
      <c r="F146" s="270">
        <v>359.851</v>
      </c>
      <c r="G146" s="36"/>
      <c r="H146" s="42"/>
    </row>
    <row r="147" s="2" customFormat="1" ht="16.8" customHeight="1">
      <c r="A147" s="36"/>
      <c r="B147" s="42"/>
      <c r="C147" s="271" t="s">
        <v>750</v>
      </c>
      <c r="D147" s="36"/>
      <c r="E147" s="36"/>
      <c r="F147" s="36"/>
      <c r="G147" s="36"/>
      <c r="H147" s="42"/>
    </row>
    <row r="148" s="2" customFormat="1" ht="16.8" customHeight="1">
      <c r="A148" s="36"/>
      <c r="B148" s="42"/>
      <c r="C148" s="269" t="s">
        <v>689</v>
      </c>
      <c r="D148" s="269" t="s">
        <v>770</v>
      </c>
      <c r="E148" s="15" t="s">
        <v>674</v>
      </c>
      <c r="F148" s="270">
        <v>174.286</v>
      </c>
      <c r="G148" s="36"/>
      <c r="H148" s="42"/>
    </row>
    <row r="149" s="2" customFormat="1" ht="16.8" customHeight="1">
      <c r="A149" s="36"/>
      <c r="B149" s="42"/>
      <c r="C149" s="265" t="s">
        <v>152</v>
      </c>
      <c r="D149" s="266" t="s">
        <v>153</v>
      </c>
      <c r="E149" s="267" t="s">
        <v>1</v>
      </c>
      <c r="F149" s="268">
        <v>1019.441</v>
      </c>
      <c r="G149" s="36"/>
      <c r="H149" s="42"/>
    </row>
    <row r="150" s="2" customFormat="1" ht="16.8" customHeight="1">
      <c r="A150" s="36"/>
      <c r="B150" s="42"/>
      <c r="C150" s="269" t="s">
        <v>1</v>
      </c>
      <c r="D150" s="269" t="s">
        <v>816</v>
      </c>
      <c r="E150" s="15" t="s">
        <v>1</v>
      </c>
      <c r="F150" s="270">
        <v>1379.2919999999999</v>
      </c>
      <c r="G150" s="36"/>
      <c r="H150" s="42"/>
    </row>
    <row r="151" s="2" customFormat="1" ht="16.8" customHeight="1">
      <c r="A151" s="36"/>
      <c r="B151" s="42"/>
      <c r="C151" s="269" t="s">
        <v>1</v>
      </c>
      <c r="D151" s="269" t="s">
        <v>817</v>
      </c>
      <c r="E151" s="15" t="s">
        <v>1</v>
      </c>
      <c r="F151" s="270">
        <v>-359.851</v>
      </c>
      <c r="G151" s="36"/>
      <c r="H151" s="42"/>
    </row>
    <row r="152" s="2" customFormat="1" ht="16.8" customHeight="1">
      <c r="A152" s="36"/>
      <c r="B152" s="42"/>
      <c r="C152" s="269" t="s">
        <v>1</v>
      </c>
      <c r="D152" s="269" t="s">
        <v>749</v>
      </c>
      <c r="E152" s="15" t="s">
        <v>1</v>
      </c>
      <c r="F152" s="270">
        <v>1019.441</v>
      </c>
      <c r="G152" s="36"/>
      <c r="H152" s="42"/>
    </row>
    <row r="153" s="2" customFormat="1" ht="16.8" customHeight="1">
      <c r="A153" s="36"/>
      <c r="B153" s="42"/>
      <c r="C153" s="271" t="s">
        <v>750</v>
      </c>
      <c r="D153" s="36"/>
      <c r="E153" s="36"/>
      <c r="F153" s="36"/>
      <c r="G153" s="36"/>
      <c r="H153" s="42"/>
    </row>
    <row r="154" s="2" customFormat="1" ht="16.8" customHeight="1">
      <c r="A154" s="36"/>
      <c r="B154" s="42"/>
      <c r="C154" s="269" t="s">
        <v>271</v>
      </c>
      <c r="D154" s="269" t="s">
        <v>818</v>
      </c>
      <c r="E154" s="15" t="s">
        <v>119</v>
      </c>
      <c r="F154" s="270">
        <v>1019.441</v>
      </c>
      <c r="G154" s="36"/>
      <c r="H154" s="42"/>
    </row>
    <row r="155" s="2" customFormat="1" ht="7.44" customHeight="1">
      <c r="A155" s="36"/>
      <c r="B155" s="163"/>
      <c r="C155" s="164"/>
      <c r="D155" s="164"/>
      <c r="E155" s="164"/>
      <c r="F155" s="164"/>
      <c r="G155" s="164"/>
      <c r="H155" s="42"/>
    </row>
    <row r="156" s="2" customFormat="1">
      <c r="A156" s="36"/>
      <c r="B156" s="36"/>
      <c r="C156" s="36"/>
      <c r="D156" s="36"/>
      <c r="E156" s="36"/>
      <c r="F156" s="36"/>
      <c r="G156" s="36"/>
      <c r="H156" s="36"/>
    </row>
  </sheetData>
  <sheetProtection sheet="1" formatColumns="0" formatRows="0" objects="1" scenarios="1" spinCount="100000" saltValue="yuifAsojlY0CLGdpdxYavJLJ3Q5GJJ1KEpGUcWg+gSz26/dbFbU745NlsCgQeaGKtS3JFu6Imxu67T6tNJH7hA==" hashValue="AGL0vctJhQZJIxS+26muS/f+6Jlye5zRqRLt5rmbl6BMKFzGso1o6tEe3BQGaskiQLkYsdFBs6amRaDcVG0vN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Karel Vaštík</dc:creator>
  <cp:lastModifiedBy>Karel Vaštík</cp:lastModifiedBy>
  <dcterms:created xsi:type="dcterms:W3CDTF">2022-05-17T06:53:08Z</dcterms:created>
  <dcterms:modified xsi:type="dcterms:W3CDTF">2022-05-17T06:53:13Z</dcterms:modified>
</cp:coreProperties>
</file>