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d - Oprava povrchu mí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'001d - Oprava povrchu mís...'!$C$122:$K$216</definedName>
    <definedName name="_xlnm.Print_Area" localSheetId="1">'001d - Oprava povrchu mís...'!$C$4:$J$76,'001d - Oprava povrchu mís...'!$C$82:$J$106,'001d - Oprava povrchu mís...'!$C$112:$K$216</definedName>
    <definedName name="_xlnm.Print_Titles" localSheetId="1">'001d - Oprava povrchu mís...'!$122:$122</definedName>
  </definedNames>
  <calcPr/>
</workbook>
</file>

<file path=xl/calcChain.xml><?xml version="1.0" encoding="utf-8"?>
<calcChain xmlns="http://schemas.openxmlformats.org/spreadsheetml/2006/main">
  <c i="2" r="J183"/>
  <c r="J35"/>
  <c r="J34"/>
  <c i="1" r="AY95"/>
  <c i="2" r="J33"/>
  <c i="1" r="AX95"/>
  <c i="2" r="BI216"/>
  <c r="BH216"/>
  <c r="BG216"/>
  <c r="BF216"/>
  <c r="T216"/>
  <c r="T215"/>
  <c r="R216"/>
  <c r="R215"/>
  <c r="P216"/>
  <c r="P215"/>
  <c r="BK216"/>
  <c r="BK215"/>
  <c r="J215"/>
  <c r="J216"/>
  <c r="BE216"/>
  <c r="J105"/>
  <c r="BI214"/>
  <c r="BH214"/>
  <c r="BG214"/>
  <c r="BF214"/>
  <c r="T214"/>
  <c r="T213"/>
  <c r="T212"/>
  <c r="R214"/>
  <c r="R213"/>
  <c r="R212"/>
  <c r="P214"/>
  <c r="P213"/>
  <c r="P212"/>
  <c r="BK214"/>
  <c r="BK213"/>
  <c r="J213"/>
  <c r="BK212"/>
  <c r="J212"/>
  <c r="J214"/>
  <c r="BE214"/>
  <c r="J104"/>
  <c r="J103"/>
  <c r="BI209"/>
  <c r="BH209"/>
  <c r="BG209"/>
  <c r="BF209"/>
  <c r="T209"/>
  <c r="T208"/>
  <c r="T207"/>
  <c r="R209"/>
  <c r="R208"/>
  <c r="R207"/>
  <c r="P209"/>
  <c r="P208"/>
  <c r="P207"/>
  <c r="BK209"/>
  <c r="BK208"/>
  <c r="J208"/>
  <c r="BK207"/>
  <c r="J207"/>
  <c r="J209"/>
  <c r="BE209"/>
  <c r="J102"/>
  <c r="J101"/>
  <c r="BI206"/>
  <c r="BH206"/>
  <c r="BG206"/>
  <c r="BF206"/>
  <c r="T206"/>
  <c r="T205"/>
  <c r="R206"/>
  <c r="R205"/>
  <c r="P206"/>
  <c r="P205"/>
  <c r="BK206"/>
  <c r="BK205"/>
  <c r="J205"/>
  <c r="J206"/>
  <c r="BE206"/>
  <c r="J100"/>
  <c r="BI195"/>
  <c r="BH195"/>
  <c r="BG195"/>
  <c r="BF195"/>
  <c r="T195"/>
  <c r="R195"/>
  <c r="P195"/>
  <c r="BK195"/>
  <c r="J195"/>
  <c r="BE195"/>
  <c r="BI185"/>
  <c r="BH185"/>
  <c r="BG185"/>
  <c r="BF185"/>
  <c r="T185"/>
  <c r="T184"/>
  <c r="R185"/>
  <c r="R184"/>
  <c r="P185"/>
  <c r="P184"/>
  <c r="BK185"/>
  <c r="BK184"/>
  <c r="J184"/>
  <c r="J185"/>
  <c r="BE185"/>
  <c r="J99"/>
  <c r="J98"/>
  <c r="BI174"/>
  <c r="BH174"/>
  <c r="BG174"/>
  <c r="BF174"/>
  <c r="T174"/>
  <c r="R174"/>
  <c r="P174"/>
  <c r="BK174"/>
  <c r="J174"/>
  <c r="BE174"/>
  <c r="BI166"/>
  <c r="BH166"/>
  <c r="BG166"/>
  <c r="BF166"/>
  <c r="T166"/>
  <c r="R166"/>
  <c r="P166"/>
  <c r="BK166"/>
  <c r="J166"/>
  <c r="BE166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5"/>
  <c r="BH145"/>
  <c r="BG145"/>
  <c r="BF145"/>
  <c r="T145"/>
  <c r="R145"/>
  <c r="P145"/>
  <c r="BK145"/>
  <c r="J145"/>
  <c r="BE145"/>
  <c r="BI137"/>
  <c r="BH137"/>
  <c r="BG137"/>
  <c r="BF137"/>
  <c r="T137"/>
  <c r="T136"/>
  <c r="R137"/>
  <c r="R136"/>
  <c r="P137"/>
  <c r="P136"/>
  <c r="BK137"/>
  <c r="BK136"/>
  <c r="J136"/>
  <c r="J137"/>
  <c r="BE137"/>
  <c r="J97"/>
  <c r="BI126"/>
  <c r="F35"/>
  <c i="1" r="BD95"/>
  <c i="2" r="BH126"/>
  <c r="F34"/>
  <c i="1" r="BC95"/>
  <c i="2" r="BG126"/>
  <c r="F33"/>
  <c i="1" r="BB95"/>
  <c i="2" r="BF126"/>
  <c r="J32"/>
  <c i="1" r="AW95"/>
  <c i="2" r="F32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4"/>
  <c r="J28"/>
  <c i="1" r="AG95"/>
  <c i="2" r="J126"/>
  <c r="BE126"/>
  <c r="J31"/>
  <c i="1" r="AV95"/>
  <c i="2" r="F31"/>
  <c i="1" r="AZ95"/>
  <c i="2" r="J96"/>
  <c r="J95"/>
  <c r="F117"/>
  <c r="E115"/>
  <c r="F87"/>
  <c r="E85"/>
  <c r="J37"/>
  <c r="J22"/>
  <c r="E22"/>
  <c r="J120"/>
  <c r="J90"/>
  <c r="J21"/>
  <c r="J19"/>
  <c r="E19"/>
  <c r="J119"/>
  <c r="J89"/>
  <c r="J18"/>
  <c r="J16"/>
  <c r="E16"/>
  <c r="F120"/>
  <c r="F90"/>
  <c r="J15"/>
  <c r="J13"/>
  <c r="E13"/>
  <c r="F119"/>
  <c r="F89"/>
  <c r="J12"/>
  <c r="J10"/>
  <c r="J11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<sst xmlns="http://schemas.openxmlformats.org/spreadsheetml/2006/main">
  <si>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</si>
  <si>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</si>
  <si>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</si>
  <si>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</si>
  <si>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</si>
  <si>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{2a2ea32f-4448-4e9b-8bde-854984d405d6}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</si>
  <si>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</si>
  <si>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</si>
  <si>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</si>
  <si>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</si>
  <si>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</si>
  <si>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</si>
  <si>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</si>
  <si>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</si>
  <si>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</si>
  <si>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</si>
  <si>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</si>
  <si>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2.etapačást 1, úsek 0,000 - 0,60850 km</t>
  </si>
  <si>
    <t>KSO:</t>
  </si>
  <si>
    <t>CC-CZ:</t>
  </si>
  <si>
    <t>Místo:</t>
  </si>
  <si>
    <t>Rudoltice</t>
  </si>
  <si>
    <t>Datum:</t>
  </si>
  <si>
    <t>12. 7. 2023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</si>
  <si>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</si>
  <si>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</si>
  <si>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</si>
  <si>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</si>
  <si>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</si>
  <si>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</si>
  <si>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</si>
  <si>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</si>
  <si>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</si>
  <si>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</si>
  <si>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</si>
  <si>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</si>
  <si>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</si>
  <si>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</si>
  <si>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</si>
  <si>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</si>
  <si>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</si>
  <si>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</si>
  <si>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</si>
  <si>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</si>
  <si>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</si>
  <si>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</si>
  <si>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</si>
  <si>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</si>
  <si>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</si>
  <si>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</si>
  <si>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</si>
  <si>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</si>
  <si>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</si>
  <si>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</si>
  <si>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</si>
  <si>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</si>
  <si>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</si>
  <si>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</si>
  <si>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</si>
  <si>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</si>
  <si>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</si>
  <si>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</si>
  <si>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</si>
  <si>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</si>
  <si>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</si>
  <si>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</si>
  <si>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</si>
  <si>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</si>
  <si>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</si>
  <si>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</si>
  <si>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</si>
  <si>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</si>
  <si>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</si>
  <si>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</si>
  <si>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</si>
  <si>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</si>
  <si>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</si>
  <si>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</si>
  <si>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</si>
  <si>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</si>
  <si>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</si>
  <si>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</si>
  <si>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</si>
  <si>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</si>
  <si>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</si>
  <si>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</si>
  <si>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</si>
  <si>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</si>
  <si>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</si>
  <si>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</si>
  <si>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</si>
  <si>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</si>
  <si>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</si>
  <si>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</si>
  <si>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</si>
  <si>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</si>
  <si>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</si>
  <si>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</si>
  <si>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</si>
  <si>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</si>
  <si>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</si>
  <si>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</si>
  <si>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</si>
  <si>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</si>
  <si>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</si>
  <si>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</si>
  <si>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</si>
  <si>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</si>
  <si>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</si>
  <si>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</si>
  <si>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</si>
  <si>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</si>
  <si>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</si>
  <si>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</si>
  <si>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</si>
  <si>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</si>
  <si>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</si>
  <si>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</si>
  <si>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</si>
  <si>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</si>
  <si>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2023 01</t>
  </si>
  <si>
    <t>4</t>
  </si>
  <si>
    <t>599389047</t>
  </si>
  <si>
    <t>VV</t>
  </si>
  <si>
    <t>" na p.č. 605/1, k.ú. Rudoltice u Sobotína"</t>
  </si>
  <si>
    <t>126*1,1</t>
  </si>
  <si>
    <t>" na p.č. 1307/1, k.ú. Rudoltice u Sobotína"</t>
  </si>
  <si>
    <t>1849*1,1</t>
  </si>
  <si>
    <t>" plocha pro šířkové vyrovnání komunikace"</t>
  </si>
  <si>
    <t>60*1,1</t>
  </si>
  <si>
    <t>" plocha nové zpevněné krajnice"</t>
  </si>
  <si>
    <t>2238,5*0,25</t>
  </si>
  <si>
    <t>Součet</t>
  </si>
  <si>
    <t>5</t>
  </si>
  <si>
    <t>Komunikace</t>
  </si>
  <si>
    <t>565135111</t>
  </si>
  <si>
    <t>Asfaltový beton vrstva podkladní ACP 16 (obalované kamenivo OKS) tl 50 mm š do 3 m</t>
  </si>
  <si>
    <t>749675139</t>
  </si>
  <si>
    <t>126*1,05</t>
  </si>
  <si>
    <t>1849*1,05</t>
  </si>
  <si>
    <t>60*1,05</t>
  </si>
  <si>
    <t>3</t>
  </si>
  <si>
    <t>567521121</t>
  </si>
  <si>
    <t>Recyklace podkladu za studena na místě - rozpojení a reprofilace tl 200 mm plochy do 3000 m2</t>
  </si>
  <si>
    <t>39519636</t>
  </si>
  <si>
    <t>" vyrovnání podkladu"</t>
  </si>
  <si>
    <t>569931132a</t>
  </si>
  <si>
    <t>Zpevnění krajnic asfaltovým recyklátem tl 100 mm s využitím materiálu z rozfrézované části vozovky</t>
  </si>
  <si>
    <t>512</t>
  </si>
  <si>
    <t>-948025947</t>
  </si>
  <si>
    <t>2238,5*0,2</t>
  </si>
  <si>
    <t>573111111</t>
  </si>
  <si>
    <t>Postřik živičný infiltrační z asfaltu množství 0,60 kg/m2</t>
  </si>
  <si>
    <t>355391335</t>
  </si>
  <si>
    <t>6</t>
  </si>
  <si>
    <t>573211112</t>
  </si>
  <si>
    <t>Postřik živičný spojovací z asfaltu v množství 0,70 kg/m2</t>
  </si>
  <si>
    <t>1137814572</t>
  </si>
  <si>
    <t>7</t>
  </si>
  <si>
    <t>577144111</t>
  </si>
  <si>
    <t>Asfaltový beton vrstva obrusná ACO 11 (ABS) tř. I tl 50 mm š do 3 m z nemodifikovaného asfaltu</t>
  </si>
  <si>
    <t>954444873</t>
  </si>
  <si>
    <t>" skladba živičné komunikace"</t>
  </si>
  <si>
    <t>126</t>
  </si>
  <si>
    <t>1849</t>
  </si>
  <si>
    <t>60</t>
  </si>
  <si>
    <t>9</t>
  </si>
  <si>
    <t>Ostatní konstrukce a práce-bourání</t>
  </si>
  <si>
    <t>997</t>
  </si>
  <si>
    <t>Přesun sutě</t>
  </si>
  <si>
    <t>8</t>
  </si>
  <si>
    <t>997211614</t>
  </si>
  <si>
    <t xml:space="preserve">Nakládání rozfrézovaného materiálu na dopravní prostředky </t>
  </si>
  <si>
    <t>t</t>
  </si>
  <si>
    <t>-1700041008</t>
  </si>
  <si>
    <t>" odvoz přebytečného rozfrézovaného materiálu na rozprostření do zpevněné krajnice"</t>
  </si>
  <si>
    <t>126*1,1*0,15</t>
  </si>
  <si>
    <t>1849*1,1*0,15</t>
  </si>
  <si>
    <t>60*1,1*0,15</t>
  </si>
  <si>
    <t>997321511</t>
  </si>
  <si>
    <t>Vodorovná doprava suti a vybouraných hmot po suchu do 1 km</t>
  </si>
  <si>
    <t>-1524892650</t>
  </si>
  <si>
    <t>998</t>
  </si>
  <si>
    <t>Přesun hmot</t>
  </si>
  <si>
    <t>10</t>
  </si>
  <si>
    <t>998225111</t>
  </si>
  <si>
    <t>Přesun hmot pro pozemní komunikace s krytem z kamene, monolitickým betonovým nebo živičným</t>
  </si>
  <si>
    <t>-1862398984</t>
  </si>
  <si>
    <t>OST</t>
  </si>
  <si>
    <t>Ostatní</t>
  </si>
  <si>
    <t>O01</t>
  </si>
  <si>
    <t>11</t>
  </si>
  <si>
    <t>221500000</t>
  </si>
  <si>
    <t>Vytýčení stávajících sítí</t>
  </si>
  <si>
    <t>soubor</t>
  </si>
  <si>
    <t>1206342932</t>
  </si>
  <si>
    <t xml:space="preserve">"  vytýčení  stávajících podzemních inženýrských sítí před zahájením zemních prací a přeložek"</t>
  </si>
  <si>
    <t>VRN</t>
  </si>
  <si>
    <t>Vedlejší rozpočtové náklady</t>
  </si>
  <si>
    <t>12</t>
  </si>
  <si>
    <t>030001000</t>
  </si>
  <si>
    <t>Zařízení staveniště</t>
  </si>
  <si>
    <t>Kč</t>
  </si>
  <si>
    <t>1024</t>
  </si>
  <si>
    <t>-1019015195</t>
  </si>
  <si>
    <t>VRN9</t>
  </si>
  <si>
    <t>Ostatní náklady</t>
  </si>
  <si>
    <t>13</t>
  </si>
  <si>
    <t>090001000</t>
  </si>
  <si>
    <t>Silniční provoz</t>
  </si>
  <si>
    <t>-1788667969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</si>
</sst>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001d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v obci Sobotín, část Rudoltice, 2.etapačást 1, úsek 0,000 - 0,60850 km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Rudoltice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12. 7. 2023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6" customFormat="1" ht="40.5" customHeight="1">
      <c r="A95" s="112" t="s">
        <v>77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'001d - Oprava povrchu mís...'!J28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78</v>
      </c>
      <c r="AR95" s="119"/>
      <c r="AS95" s="120">
        <v>0</v>
      </c>
      <c r="AT95" s="121">
        <f>ROUND(SUM(AV95:AW95),2)</f>
        <v>0</v>
      </c>
      <c r="AU95" s="122">
        <f>'001d - Oprava povrchu mís...'!P123</f>
        <v>0</v>
      </c>
      <c r="AV95" s="121">
        <f>'001d - Oprava povrchu mís...'!J31</f>
        <v>0</v>
      </c>
      <c r="AW95" s="121">
        <f>'001d - Oprava povrchu mís...'!J32</f>
        <v>0</v>
      </c>
      <c r="AX95" s="121">
        <f>'001d - Oprava povrchu mís...'!J33</f>
        <v>0</v>
      </c>
      <c r="AY95" s="121">
        <f>'001d - Oprava povrchu mís...'!J34</f>
        <v>0</v>
      </c>
      <c r="AZ95" s="121">
        <f>'001d - Oprava povrchu mís...'!F31</f>
        <v>0</v>
      </c>
      <c r="BA95" s="121">
        <f>'001d - Oprava povrchu mís...'!F32</f>
        <v>0</v>
      </c>
      <c r="BB95" s="121">
        <f>'001d - Oprava povrchu mís...'!F33</f>
        <v>0</v>
      </c>
      <c r="BC95" s="121">
        <f>'001d - Oprava povrchu mís...'!F34</f>
        <v>0</v>
      </c>
      <c r="BD95" s="123">
        <f>'001d - Oprava povrchu mís...'!F35</f>
        <v>0</v>
      </c>
      <c r="BT95" s="124" t="s">
        <v>79</v>
      </c>
      <c r="BU95" s="124" t="s">
        <v>80</v>
      </c>
      <c r="BV95" s="124" t="s">
        <v>75</v>
      </c>
      <c r="BW95" s="124" t="s">
        <v>5</v>
      </c>
      <c r="BX95" s="124" t="s">
        <v>76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Xfg9PTKB51waEW5fR+WGtAjw7WXYCba9UM8N38tHEJ+nPw0hmydfS79gsGCU9/SwKb60Yk++RUE/73/HQj2QVg==" hashValue="0FQyeRE5LNxEHZ7Mk3jmotKwZ/kX4PG9ipwDzWQ3lg9OgQNg3bUiwDiXgBs1mqRVUeyuklWrqmQWkh9xKTwRi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1d - Oprava povrchu mí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81</v>
      </c>
    </row>
    <row r="4" ht="24.96" customHeight="1">
      <c r="B4" s="19"/>
      <c r="D4" s="129" t="s">
        <v>82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12. 7. 2023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33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34</v>
      </c>
      <c r="I28" s="132"/>
      <c r="J28" s="142">
        <f>ROUND(J123,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36</v>
      </c>
      <c r="I30" s="144" t="s">
        <v>35</v>
      </c>
      <c r="J30" s="143" t="s">
        <v>37</v>
      </c>
      <c r="L30" s="42"/>
    </row>
    <row r="31" s="1" customFormat="1" ht="14.4" customHeight="1">
      <c r="B31" s="42"/>
      <c r="D31" s="145" t="s">
        <v>38</v>
      </c>
      <c r="E31" s="131" t="s">
        <v>39</v>
      </c>
      <c r="F31" s="146">
        <f>ROUND((SUM(BE123:BE216)),  2)</f>
        <v>0</v>
      </c>
      <c r="I31" s="147">
        <v>0.20999999999999999</v>
      </c>
      <c r="J31" s="146">
        <f>ROUND(((SUM(BE123:BE216))*I31),  2)</f>
        <v>0</v>
      </c>
      <c r="L31" s="42"/>
    </row>
    <row r="32" s="1" customFormat="1" ht="14.4" customHeight="1">
      <c r="B32" s="42"/>
      <c r="E32" s="131" t="s">
        <v>40</v>
      </c>
      <c r="F32" s="146">
        <f>ROUND((SUM(BF123:BF216)),  2)</f>
        <v>0</v>
      </c>
      <c r="I32" s="147">
        <v>0.14999999999999999</v>
      </c>
      <c r="J32" s="146">
        <f>ROUND(((SUM(BF123:BF216))*I32),  2)</f>
        <v>0</v>
      </c>
      <c r="L32" s="42"/>
    </row>
    <row r="33" hidden="1" s="1" customFormat="1" ht="14.4" customHeight="1">
      <c r="B33" s="42"/>
      <c r="E33" s="131" t="s">
        <v>41</v>
      </c>
      <c r="F33" s="146">
        <f>ROUND((SUM(BG123:BG216)),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42</v>
      </c>
      <c r="F34" s="146">
        <f>ROUND((SUM(BH123:BH216)),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43</v>
      </c>
      <c r="F35" s="146">
        <f>ROUND((SUM(BI123:BI216)),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47</v>
      </c>
      <c r="E50" s="157"/>
      <c r="F50" s="157"/>
      <c r="G50" s="156" t="s">
        <v>48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49</v>
      </c>
      <c r="E61" s="160"/>
      <c r="F61" s="161" t="s">
        <v>50</v>
      </c>
      <c r="G61" s="159" t="s">
        <v>49</v>
      </c>
      <c r="H61" s="160"/>
      <c r="I61" s="162"/>
      <c r="J61" s="163" t="s">
        <v>50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51</v>
      </c>
      <c r="E65" s="157"/>
      <c r="F65" s="157"/>
      <c r="G65" s="156" t="s">
        <v>52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49</v>
      </c>
      <c r="E76" s="160"/>
      <c r="F76" s="161" t="s">
        <v>50</v>
      </c>
      <c r="G76" s="159" t="s">
        <v>49</v>
      </c>
      <c r="H76" s="160"/>
      <c r="I76" s="162"/>
      <c r="J76" s="163" t="s">
        <v>50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83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povrchu místní komunikace v obci Sobotín, část Rudoltice, 2.etapačást 1, úsek 0,000 - 0,60850 km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Rudoltice</v>
      </c>
      <c r="G87" s="38"/>
      <c r="H87" s="38"/>
      <c r="I87" s="135" t="s">
        <v>22</v>
      </c>
      <c r="J87" s="73" t="str">
        <f>IF(J10="","",J10)</f>
        <v>12. 7. 2023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32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84</v>
      </c>
      <c r="D92" s="171"/>
      <c r="E92" s="171"/>
      <c r="F92" s="171"/>
      <c r="G92" s="171"/>
      <c r="H92" s="171"/>
      <c r="I92" s="172"/>
      <c r="J92" s="173" t="s">
        <v>85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86</v>
      </c>
      <c r="D94" s="38"/>
      <c r="E94" s="38"/>
      <c r="F94" s="38"/>
      <c r="G94" s="38"/>
      <c r="H94" s="38"/>
      <c r="I94" s="132"/>
      <c r="J94" s="104">
        <f>J123</f>
        <v>0</v>
      </c>
      <c r="K94" s="38"/>
      <c r="L94" s="42"/>
      <c r="AU94" s="16" t="s">
        <v>87</v>
      </c>
    </row>
    <row r="95" s="8" customFormat="1" ht="24.96" customHeight="1">
      <c r="B95" s="175"/>
      <c r="C95" s="176"/>
      <c r="D95" s="177" t="s">
        <v>88</v>
      </c>
      <c r="E95" s="178"/>
      <c r="F95" s="178"/>
      <c r="G95" s="178"/>
      <c r="H95" s="178"/>
      <c r="I95" s="179"/>
      <c r="J95" s="180">
        <f>J124</f>
        <v>0</v>
      </c>
      <c r="K95" s="176"/>
      <c r="L95" s="181"/>
    </row>
    <row r="96" s="9" customFormat="1" ht="19.92" customHeight="1">
      <c r="B96" s="182"/>
      <c r="C96" s="183"/>
      <c r="D96" s="184" t="s">
        <v>89</v>
      </c>
      <c r="E96" s="185"/>
      <c r="F96" s="185"/>
      <c r="G96" s="185"/>
      <c r="H96" s="185"/>
      <c r="I96" s="186"/>
      <c r="J96" s="187">
        <f>J125</f>
        <v>0</v>
      </c>
      <c r="K96" s="183"/>
      <c r="L96" s="188"/>
    </row>
    <row r="97" s="9" customFormat="1" ht="19.92" customHeight="1">
      <c r="B97" s="182"/>
      <c r="C97" s="183"/>
      <c r="D97" s="184" t="s">
        <v>90</v>
      </c>
      <c r="E97" s="185"/>
      <c r="F97" s="185"/>
      <c r="G97" s="185"/>
      <c r="H97" s="185"/>
      <c r="I97" s="186"/>
      <c r="J97" s="187">
        <f>J136</f>
        <v>0</v>
      </c>
      <c r="K97" s="183"/>
      <c r="L97" s="188"/>
    </row>
    <row r="98" s="9" customFormat="1" ht="19.92" customHeight="1">
      <c r="B98" s="182"/>
      <c r="C98" s="183"/>
      <c r="D98" s="184" t="s">
        <v>91</v>
      </c>
      <c r="E98" s="185"/>
      <c r="F98" s="185"/>
      <c r="G98" s="185"/>
      <c r="H98" s="185"/>
      <c r="I98" s="186"/>
      <c r="J98" s="187">
        <f>J183</f>
        <v>0</v>
      </c>
      <c r="K98" s="183"/>
      <c r="L98" s="188"/>
    </row>
    <row r="99" s="9" customFormat="1" ht="19.92" customHeight="1">
      <c r="B99" s="182"/>
      <c r="C99" s="183"/>
      <c r="D99" s="184" t="s">
        <v>92</v>
      </c>
      <c r="E99" s="185"/>
      <c r="F99" s="185"/>
      <c r="G99" s="185"/>
      <c r="H99" s="185"/>
      <c r="I99" s="186"/>
      <c r="J99" s="187">
        <f>J184</f>
        <v>0</v>
      </c>
      <c r="K99" s="183"/>
      <c r="L99" s="188"/>
    </row>
    <row r="100" s="9" customFormat="1" ht="19.92" customHeight="1">
      <c r="B100" s="182"/>
      <c r="C100" s="183"/>
      <c r="D100" s="184" t="s">
        <v>93</v>
      </c>
      <c r="E100" s="185"/>
      <c r="F100" s="185"/>
      <c r="G100" s="185"/>
      <c r="H100" s="185"/>
      <c r="I100" s="186"/>
      <c r="J100" s="187">
        <f>J205</f>
        <v>0</v>
      </c>
      <c r="K100" s="183"/>
      <c r="L100" s="188"/>
    </row>
    <row r="101" s="8" customFormat="1" ht="24.96" customHeight="1">
      <c r="B101" s="175"/>
      <c r="C101" s="176"/>
      <c r="D101" s="177" t="s">
        <v>94</v>
      </c>
      <c r="E101" s="178"/>
      <c r="F101" s="178"/>
      <c r="G101" s="178"/>
      <c r="H101" s="178"/>
      <c r="I101" s="179"/>
      <c r="J101" s="180">
        <f>J207</f>
        <v>0</v>
      </c>
      <c r="K101" s="176"/>
      <c r="L101" s="181"/>
    </row>
    <row r="102" s="9" customFormat="1" ht="19.92" customHeight="1">
      <c r="B102" s="182"/>
      <c r="C102" s="183"/>
      <c r="D102" s="184" t="s">
        <v>95</v>
      </c>
      <c r="E102" s="185"/>
      <c r="F102" s="185"/>
      <c r="G102" s="185"/>
      <c r="H102" s="185"/>
      <c r="I102" s="186"/>
      <c r="J102" s="187">
        <f>J208</f>
        <v>0</v>
      </c>
      <c r="K102" s="183"/>
      <c r="L102" s="188"/>
    </row>
    <row r="103" s="8" customFormat="1" ht="24.96" customHeight="1">
      <c r="B103" s="175"/>
      <c r="C103" s="176"/>
      <c r="D103" s="177" t="s">
        <v>96</v>
      </c>
      <c r="E103" s="178"/>
      <c r="F103" s="178"/>
      <c r="G103" s="178"/>
      <c r="H103" s="178"/>
      <c r="I103" s="179"/>
      <c r="J103" s="180">
        <f>J212</f>
        <v>0</v>
      </c>
      <c r="K103" s="176"/>
      <c r="L103" s="181"/>
    </row>
    <row r="104" s="9" customFormat="1" ht="19.92" customHeight="1">
      <c r="B104" s="182"/>
      <c r="C104" s="183"/>
      <c r="D104" s="184" t="s">
        <v>97</v>
      </c>
      <c r="E104" s="185"/>
      <c r="F104" s="185"/>
      <c r="G104" s="185"/>
      <c r="H104" s="185"/>
      <c r="I104" s="186"/>
      <c r="J104" s="187">
        <f>J213</f>
        <v>0</v>
      </c>
      <c r="K104" s="183"/>
      <c r="L104" s="188"/>
    </row>
    <row r="105" s="9" customFormat="1" ht="19.92" customHeight="1">
      <c r="B105" s="182"/>
      <c r="C105" s="183"/>
      <c r="D105" s="184" t="s">
        <v>98</v>
      </c>
      <c r="E105" s="185"/>
      <c r="F105" s="185"/>
      <c r="G105" s="185"/>
      <c r="H105" s="185"/>
      <c r="I105" s="186"/>
      <c r="J105" s="187">
        <f>J215</f>
        <v>0</v>
      </c>
      <c r="K105" s="183"/>
      <c r="L105" s="188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32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66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69"/>
      <c r="J111" s="63"/>
      <c r="K111" s="63"/>
      <c r="L111" s="42"/>
    </row>
    <row r="112" s="1" customFormat="1" ht="24.96" customHeight="1">
      <c r="B112" s="37"/>
      <c r="C112" s="22" t="s">
        <v>99</v>
      </c>
      <c r="D112" s="38"/>
      <c r="E112" s="38"/>
      <c r="F112" s="38"/>
      <c r="G112" s="38"/>
      <c r="H112" s="38"/>
      <c r="I112" s="132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2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32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E7</f>
        <v>Oprava povrchu místní komunikace v obci Sobotín, část Rudoltice, 2.etapačást 1, úsek 0,000 - 0,60850 km</v>
      </c>
      <c r="F115" s="38"/>
      <c r="G115" s="38"/>
      <c r="H115" s="38"/>
      <c r="I115" s="132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2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F10</f>
        <v>Rudoltice</v>
      </c>
      <c r="G117" s="38"/>
      <c r="H117" s="38"/>
      <c r="I117" s="135" t="s">
        <v>22</v>
      </c>
      <c r="J117" s="73" t="str">
        <f>IF(J10="","",J10)</f>
        <v>12. 7. 2023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2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E13</f>
        <v xml:space="preserve"> </v>
      </c>
      <c r="G119" s="38"/>
      <c r="H119" s="38"/>
      <c r="I119" s="135" t="s">
        <v>30</v>
      </c>
      <c r="J119" s="35" t="str">
        <f>E19</f>
        <v xml:space="preserve"> 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IF(E16="","",E16)</f>
        <v>Vyplň údaj</v>
      </c>
      <c r="G120" s="38"/>
      <c r="H120" s="38"/>
      <c r="I120" s="135" t="s">
        <v>32</v>
      </c>
      <c r="J120" s="35" t="str">
        <f>E22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32"/>
      <c r="J121" s="38"/>
      <c r="K121" s="38"/>
      <c r="L121" s="42"/>
    </row>
    <row r="122" s="10" customFormat="1" ht="29.28" customHeight="1">
      <c r="B122" s="189"/>
      <c r="C122" s="190" t="s">
        <v>100</v>
      </c>
      <c r="D122" s="191" t="s">
        <v>59</v>
      </c>
      <c r="E122" s="191" t="s">
        <v>55</v>
      </c>
      <c r="F122" s="191" t="s">
        <v>56</v>
      </c>
      <c r="G122" s="191" t="s">
        <v>101</v>
      </c>
      <c r="H122" s="191" t="s">
        <v>102</v>
      </c>
      <c r="I122" s="192" t="s">
        <v>103</v>
      </c>
      <c r="J122" s="193" t="s">
        <v>85</v>
      </c>
      <c r="K122" s="194" t="s">
        <v>104</v>
      </c>
      <c r="L122" s="195"/>
      <c r="M122" s="94" t="s">
        <v>1</v>
      </c>
      <c r="N122" s="95" t="s">
        <v>38</v>
      </c>
      <c r="O122" s="95" t="s">
        <v>105</v>
      </c>
      <c r="P122" s="95" t="s">
        <v>106</v>
      </c>
      <c r="Q122" s="95" t="s">
        <v>107</v>
      </c>
      <c r="R122" s="95" t="s">
        <v>108</v>
      </c>
      <c r="S122" s="95" t="s">
        <v>109</v>
      </c>
      <c r="T122" s="96" t="s">
        <v>110</v>
      </c>
    </row>
    <row r="123" s="1" customFormat="1" ht="22.8" customHeight="1">
      <c r="B123" s="37"/>
      <c r="C123" s="101" t="s">
        <v>111</v>
      </c>
      <c r="D123" s="38"/>
      <c r="E123" s="38"/>
      <c r="F123" s="38"/>
      <c r="G123" s="38"/>
      <c r="H123" s="38"/>
      <c r="I123" s="132"/>
      <c r="J123" s="196">
        <f>BK123</f>
        <v>0</v>
      </c>
      <c r="K123" s="38"/>
      <c r="L123" s="42"/>
      <c r="M123" s="97"/>
      <c r="N123" s="98"/>
      <c r="O123" s="98"/>
      <c r="P123" s="197">
        <f>P124+P207+P212</f>
        <v>0</v>
      </c>
      <c r="Q123" s="98"/>
      <c r="R123" s="197">
        <f>R124+R207+R212</f>
        <v>656.43096749999995</v>
      </c>
      <c r="S123" s="98"/>
      <c r="T123" s="198">
        <f>T124+T207+T212</f>
        <v>0</v>
      </c>
      <c r="AT123" s="16" t="s">
        <v>73</v>
      </c>
      <c r="AU123" s="16" t="s">
        <v>87</v>
      </c>
      <c r="BK123" s="199">
        <f>BK124+BK207+BK212</f>
        <v>0</v>
      </c>
    </row>
    <row r="124" s="11" customFormat="1" ht="25.92" customHeight="1">
      <c r="B124" s="200"/>
      <c r="C124" s="201"/>
      <c r="D124" s="202" t="s">
        <v>73</v>
      </c>
      <c r="E124" s="203" t="s">
        <v>112</v>
      </c>
      <c r="F124" s="203" t="s">
        <v>113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P125+P136+P183+P184+P205</f>
        <v>0</v>
      </c>
      <c r="Q124" s="208"/>
      <c r="R124" s="209">
        <f>R125+R136+R183+R184+R205</f>
        <v>656.43096749999995</v>
      </c>
      <c r="S124" s="208"/>
      <c r="T124" s="210">
        <f>T125+T136+T183+T184+T205</f>
        <v>0</v>
      </c>
      <c r="AR124" s="211" t="s">
        <v>79</v>
      </c>
      <c r="AT124" s="212" t="s">
        <v>73</v>
      </c>
      <c r="AU124" s="212" t="s">
        <v>74</v>
      </c>
      <c r="AY124" s="211" t="s">
        <v>114</v>
      </c>
      <c r="BK124" s="213">
        <f>BK125+BK136+BK183+BK184+BK205</f>
        <v>0</v>
      </c>
    </row>
    <row r="125" s="11" customFormat="1" ht="22.8" customHeight="1">
      <c r="B125" s="200"/>
      <c r="C125" s="201"/>
      <c r="D125" s="202" t="s">
        <v>73</v>
      </c>
      <c r="E125" s="214" t="s">
        <v>81</v>
      </c>
      <c r="F125" s="214" t="s">
        <v>115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0</v>
      </c>
      <c r="S125" s="208"/>
      <c r="T125" s="210">
        <f>SUM(T126:T135)</f>
        <v>0</v>
      </c>
      <c r="AR125" s="211" t="s">
        <v>79</v>
      </c>
      <c r="AT125" s="212" t="s">
        <v>73</v>
      </c>
      <c r="AU125" s="212" t="s">
        <v>79</v>
      </c>
      <c r="AY125" s="211" t="s">
        <v>114</v>
      </c>
      <c r="BK125" s="213">
        <f>SUM(BK126:BK135)</f>
        <v>0</v>
      </c>
    </row>
    <row r="126" s="1" customFormat="1" ht="24" customHeight="1">
      <c r="B126" s="37"/>
      <c r="C126" s="216" t="s">
        <v>79</v>
      </c>
      <c r="D126" s="216" t="s">
        <v>116</v>
      </c>
      <c r="E126" s="217" t="s">
        <v>117</v>
      </c>
      <c r="F126" s="218" t="s">
        <v>118</v>
      </c>
      <c r="G126" s="219" t="s">
        <v>119</v>
      </c>
      <c r="H126" s="220">
        <v>2798.125</v>
      </c>
      <c r="I126" s="221"/>
      <c r="J126" s="222">
        <f>ROUND(I126*H126,2)</f>
        <v>0</v>
      </c>
      <c r="K126" s="218" t="s">
        <v>120</v>
      </c>
      <c r="L126" s="42"/>
      <c r="M126" s="223" t="s">
        <v>1</v>
      </c>
      <c r="N126" s="224" t="s">
        <v>39</v>
      </c>
      <c r="O126" s="85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227" t="s">
        <v>121</v>
      </c>
      <c r="AT126" s="227" t="s">
        <v>116</v>
      </c>
      <c r="AU126" s="227" t="s">
        <v>81</v>
      </c>
      <c r="AY126" s="16" t="s">
        <v>114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79</v>
      </c>
      <c r="BK126" s="228">
        <f>ROUND(I126*H126,2)</f>
        <v>0</v>
      </c>
      <c r="BL126" s="16" t="s">
        <v>121</v>
      </c>
      <c r="BM126" s="227" t="s">
        <v>122</v>
      </c>
    </row>
    <row r="127" s="12" customFormat="1">
      <c r="B127" s="229"/>
      <c r="C127" s="230"/>
      <c r="D127" s="231" t="s">
        <v>123</v>
      </c>
      <c r="E127" s="232" t="s">
        <v>1</v>
      </c>
      <c r="F127" s="233" t="s">
        <v>124</v>
      </c>
      <c r="G127" s="230"/>
      <c r="H127" s="232" t="s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123</v>
      </c>
      <c r="AU127" s="239" t="s">
        <v>81</v>
      </c>
      <c r="AV127" s="12" t="s">
        <v>79</v>
      </c>
      <c r="AW127" s="12" t="s">
        <v>31</v>
      </c>
      <c r="AX127" s="12" t="s">
        <v>74</v>
      </c>
      <c r="AY127" s="239" t="s">
        <v>114</v>
      </c>
    </row>
    <row r="128" s="13" customFormat="1">
      <c r="B128" s="240"/>
      <c r="C128" s="241"/>
      <c r="D128" s="231" t="s">
        <v>123</v>
      </c>
      <c r="E128" s="242" t="s">
        <v>1</v>
      </c>
      <c r="F128" s="243" t="s">
        <v>125</v>
      </c>
      <c r="G128" s="241"/>
      <c r="H128" s="244">
        <v>138.59999999999999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123</v>
      </c>
      <c r="AU128" s="250" t="s">
        <v>81</v>
      </c>
      <c r="AV128" s="13" t="s">
        <v>81</v>
      </c>
      <c r="AW128" s="13" t="s">
        <v>31</v>
      </c>
      <c r="AX128" s="13" t="s">
        <v>74</v>
      </c>
      <c r="AY128" s="250" t="s">
        <v>114</v>
      </c>
    </row>
    <row r="129" s="12" customFormat="1">
      <c r="B129" s="229"/>
      <c r="C129" s="230"/>
      <c r="D129" s="231" t="s">
        <v>123</v>
      </c>
      <c r="E129" s="232" t="s">
        <v>1</v>
      </c>
      <c r="F129" s="233" t="s">
        <v>126</v>
      </c>
      <c r="G129" s="230"/>
      <c r="H129" s="232" t="s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123</v>
      </c>
      <c r="AU129" s="239" t="s">
        <v>81</v>
      </c>
      <c r="AV129" s="12" t="s">
        <v>79</v>
      </c>
      <c r="AW129" s="12" t="s">
        <v>31</v>
      </c>
      <c r="AX129" s="12" t="s">
        <v>74</v>
      </c>
      <c r="AY129" s="239" t="s">
        <v>114</v>
      </c>
    </row>
    <row r="130" s="13" customFormat="1">
      <c r="B130" s="240"/>
      <c r="C130" s="241"/>
      <c r="D130" s="231" t="s">
        <v>123</v>
      </c>
      <c r="E130" s="242" t="s">
        <v>1</v>
      </c>
      <c r="F130" s="243" t="s">
        <v>127</v>
      </c>
      <c r="G130" s="241"/>
      <c r="H130" s="244">
        <v>2033.9000000000001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123</v>
      </c>
      <c r="AU130" s="250" t="s">
        <v>81</v>
      </c>
      <c r="AV130" s="13" t="s">
        <v>81</v>
      </c>
      <c r="AW130" s="13" t="s">
        <v>31</v>
      </c>
      <c r="AX130" s="13" t="s">
        <v>74</v>
      </c>
      <c r="AY130" s="250" t="s">
        <v>114</v>
      </c>
    </row>
    <row r="131" s="12" customFormat="1">
      <c r="B131" s="229"/>
      <c r="C131" s="230"/>
      <c r="D131" s="231" t="s">
        <v>123</v>
      </c>
      <c r="E131" s="232" t="s">
        <v>1</v>
      </c>
      <c r="F131" s="233" t="s">
        <v>128</v>
      </c>
      <c r="G131" s="230"/>
      <c r="H131" s="232" t="s">
        <v>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123</v>
      </c>
      <c r="AU131" s="239" t="s">
        <v>81</v>
      </c>
      <c r="AV131" s="12" t="s">
        <v>79</v>
      </c>
      <c r="AW131" s="12" t="s">
        <v>31</v>
      </c>
      <c r="AX131" s="12" t="s">
        <v>74</v>
      </c>
      <c r="AY131" s="239" t="s">
        <v>114</v>
      </c>
    </row>
    <row r="132" s="13" customFormat="1">
      <c r="B132" s="240"/>
      <c r="C132" s="241"/>
      <c r="D132" s="231" t="s">
        <v>123</v>
      </c>
      <c r="E132" s="242" t="s">
        <v>1</v>
      </c>
      <c r="F132" s="243" t="s">
        <v>129</v>
      </c>
      <c r="G132" s="241"/>
      <c r="H132" s="244">
        <v>66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123</v>
      </c>
      <c r="AU132" s="250" t="s">
        <v>81</v>
      </c>
      <c r="AV132" s="13" t="s">
        <v>81</v>
      </c>
      <c r="AW132" s="13" t="s">
        <v>31</v>
      </c>
      <c r="AX132" s="13" t="s">
        <v>74</v>
      </c>
      <c r="AY132" s="250" t="s">
        <v>114</v>
      </c>
    </row>
    <row r="133" s="12" customFormat="1">
      <c r="B133" s="229"/>
      <c r="C133" s="230"/>
      <c r="D133" s="231" t="s">
        <v>123</v>
      </c>
      <c r="E133" s="232" t="s">
        <v>1</v>
      </c>
      <c r="F133" s="233" t="s">
        <v>130</v>
      </c>
      <c r="G133" s="230"/>
      <c r="H133" s="232" t="s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123</v>
      </c>
      <c r="AU133" s="239" t="s">
        <v>81</v>
      </c>
      <c r="AV133" s="12" t="s">
        <v>79</v>
      </c>
      <c r="AW133" s="12" t="s">
        <v>31</v>
      </c>
      <c r="AX133" s="12" t="s">
        <v>74</v>
      </c>
      <c r="AY133" s="239" t="s">
        <v>114</v>
      </c>
    </row>
    <row r="134" s="13" customFormat="1">
      <c r="B134" s="240"/>
      <c r="C134" s="241"/>
      <c r="D134" s="231" t="s">
        <v>123</v>
      </c>
      <c r="E134" s="242" t="s">
        <v>1</v>
      </c>
      <c r="F134" s="243" t="s">
        <v>131</v>
      </c>
      <c r="G134" s="241"/>
      <c r="H134" s="244">
        <v>559.625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123</v>
      </c>
      <c r="AU134" s="250" t="s">
        <v>81</v>
      </c>
      <c r="AV134" s="13" t="s">
        <v>81</v>
      </c>
      <c r="AW134" s="13" t="s">
        <v>31</v>
      </c>
      <c r="AX134" s="13" t="s">
        <v>74</v>
      </c>
      <c r="AY134" s="250" t="s">
        <v>114</v>
      </c>
    </row>
    <row r="135" s="14" customFormat="1">
      <c r="B135" s="251"/>
      <c r="C135" s="252"/>
      <c r="D135" s="231" t="s">
        <v>123</v>
      </c>
      <c r="E135" s="253" t="s">
        <v>1</v>
      </c>
      <c r="F135" s="254" t="s">
        <v>132</v>
      </c>
      <c r="G135" s="252"/>
      <c r="H135" s="255">
        <v>2798.125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AT135" s="261" t="s">
        <v>123</v>
      </c>
      <c r="AU135" s="261" t="s">
        <v>81</v>
      </c>
      <c r="AV135" s="14" t="s">
        <v>121</v>
      </c>
      <c r="AW135" s="14" t="s">
        <v>31</v>
      </c>
      <c r="AX135" s="14" t="s">
        <v>79</v>
      </c>
      <c r="AY135" s="261" t="s">
        <v>114</v>
      </c>
    </row>
    <row r="136" s="11" customFormat="1" ht="22.8" customHeight="1">
      <c r="B136" s="200"/>
      <c r="C136" s="201"/>
      <c r="D136" s="202" t="s">
        <v>73</v>
      </c>
      <c r="E136" s="214" t="s">
        <v>133</v>
      </c>
      <c r="F136" s="214" t="s">
        <v>134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SUM(P137:P182)</f>
        <v>0</v>
      </c>
      <c r="Q136" s="208"/>
      <c r="R136" s="209">
        <f>SUM(R137:R182)</f>
        <v>656.43096749999995</v>
      </c>
      <c r="S136" s="208"/>
      <c r="T136" s="210">
        <f>SUM(T137:T182)</f>
        <v>0</v>
      </c>
      <c r="AR136" s="211" t="s">
        <v>79</v>
      </c>
      <c r="AT136" s="212" t="s">
        <v>73</v>
      </c>
      <c r="AU136" s="212" t="s">
        <v>79</v>
      </c>
      <c r="AY136" s="211" t="s">
        <v>114</v>
      </c>
      <c r="BK136" s="213">
        <f>SUM(BK137:BK182)</f>
        <v>0</v>
      </c>
    </row>
    <row r="137" s="1" customFormat="1" ht="24" customHeight="1">
      <c r="B137" s="37"/>
      <c r="C137" s="216" t="s">
        <v>81</v>
      </c>
      <c r="D137" s="216" t="s">
        <v>116</v>
      </c>
      <c r="E137" s="217" t="s">
        <v>135</v>
      </c>
      <c r="F137" s="218" t="s">
        <v>136</v>
      </c>
      <c r="G137" s="219" t="s">
        <v>119</v>
      </c>
      <c r="H137" s="220">
        <v>2136.75</v>
      </c>
      <c r="I137" s="221"/>
      <c r="J137" s="222">
        <f>ROUND(I137*H137,2)</f>
        <v>0</v>
      </c>
      <c r="K137" s="218" t="s">
        <v>120</v>
      </c>
      <c r="L137" s="42"/>
      <c r="M137" s="223" t="s">
        <v>1</v>
      </c>
      <c r="N137" s="224" t="s">
        <v>39</v>
      </c>
      <c r="O137" s="85"/>
      <c r="P137" s="225">
        <f>O137*H137</f>
        <v>0</v>
      </c>
      <c r="Q137" s="225">
        <v>0.13188</v>
      </c>
      <c r="R137" s="225">
        <f>Q137*H137</f>
        <v>281.79458999999997</v>
      </c>
      <c r="S137" s="225">
        <v>0</v>
      </c>
      <c r="T137" s="226">
        <f>S137*H137</f>
        <v>0</v>
      </c>
      <c r="AR137" s="227" t="s">
        <v>121</v>
      </c>
      <c r="AT137" s="227" t="s">
        <v>116</v>
      </c>
      <c r="AU137" s="227" t="s">
        <v>81</v>
      </c>
      <c r="AY137" s="16" t="s">
        <v>114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79</v>
      </c>
      <c r="BK137" s="228">
        <f>ROUND(I137*H137,2)</f>
        <v>0</v>
      </c>
      <c r="BL137" s="16" t="s">
        <v>121</v>
      </c>
      <c r="BM137" s="227" t="s">
        <v>137</v>
      </c>
    </row>
    <row r="138" s="12" customFormat="1">
      <c r="B138" s="229"/>
      <c r="C138" s="230"/>
      <c r="D138" s="231" t="s">
        <v>123</v>
      </c>
      <c r="E138" s="232" t="s">
        <v>1</v>
      </c>
      <c r="F138" s="233" t="s">
        <v>124</v>
      </c>
      <c r="G138" s="230"/>
      <c r="H138" s="232" t="s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123</v>
      </c>
      <c r="AU138" s="239" t="s">
        <v>81</v>
      </c>
      <c r="AV138" s="12" t="s">
        <v>79</v>
      </c>
      <c r="AW138" s="12" t="s">
        <v>31</v>
      </c>
      <c r="AX138" s="12" t="s">
        <v>74</v>
      </c>
      <c r="AY138" s="239" t="s">
        <v>114</v>
      </c>
    </row>
    <row r="139" s="13" customFormat="1">
      <c r="B139" s="240"/>
      <c r="C139" s="241"/>
      <c r="D139" s="231" t="s">
        <v>123</v>
      </c>
      <c r="E139" s="242" t="s">
        <v>1</v>
      </c>
      <c r="F139" s="243" t="s">
        <v>138</v>
      </c>
      <c r="G139" s="241"/>
      <c r="H139" s="244">
        <v>132.30000000000001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123</v>
      </c>
      <c r="AU139" s="250" t="s">
        <v>81</v>
      </c>
      <c r="AV139" s="13" t="s">
        <v>81</v>
      </c>
      <c r="AW139" s="13" t="s">
        <v>31</v>
      </c>
      <c r="AX139" s="13" t="s">
        <v>74</v>
      </c>
      <c r="AY139" s="250" t="s">
        <v>114</v>
      </c>
    </row>
    <row r="140" s="12" customFormat="1">
      <c r="B140" s="229"/>
      <c r="C140" s="230"/>
      <c r="D140" s="231" t="s">
        <v>123</v>
      </c>
      <c r="E140" s="232" t="s">
        <v>1</v>
      </c>
      <c r="F140" s="233" t="s">
        <v>126</v>
      </c>
      <c r="G140" s="230"/>
      <c r="H140" s="232" t="s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123</v>
      </c>
      <c r="AU140" s="239" t="s">
        <v>81</v>
      </c>
      <c r="AV140" s="12" t="s">
        <v>79</v>
      </c>
      <c r="AW140" s="12" t="s">
        <v>31</v>
      </c>
      <c r="AX140" s="12" t="s">
        <v>74</v>
      </c>
      <c r="AY140" s="239" t="s">
        <v>114</v>
      </c>
    </row>
    <row r="141" s="13" customFormat="1">
      <c r="B141" s="240"/>
      <c r="C141" s="241"/>
      <c r="D141" s="231" t="s">
        <v>123</v>
      </c>
      <c r="E141" s="242" t="s">
        <v>1</v>
      </c>
      <c r="F141" s="243" t="s">
        <v>139</v>
      </c>
      <c r="G141" s="241"/>
      <c r="H141" s="244">
        <v>1941.4500000000001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123</v>
      </c>
      <c r="AU141" s="250" t="s">
        <v>81</v>
      </c>
      <c r="AV141" s="13" t="s">
        <v>81</v>
      </c>
      <c r="AW141" s="13" t="s">
        <v>31</v>
      </c>
      <c r="AX141" s="13" t="s">
        <v>74</v>
      </c>
      <c r="AY141" s="250" t="s">
        <v>114</v>
      </c>
    </row>
    <row r="142" s="12" customFormat="1">
      <c r="B142" s="229"/>
      <c r="C142" s="230"/>
      <c r="D142" s="231" t="s">
        <v>123</v>
      </c>
      <c r="E142" s="232" t="s">
        <v>1</v>
      </c>
      <c r="F142" s="233" t="s">
        <v>128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123</v>
      </c>
      <c r="AU142" s="239" t="s">
        <v>81</v>
      </c>
      <c r="AV142" s="12" t="s">
        <v>79</v>
      </c>
      <c r="AW142" s="12" t="s">
        <v>31</v>
      </c>
      <c r="AX142" s="12" t="s">
        <v>74</v>
      </c>
      <c r="AY142" s="239" t="s">
        <v>114</v>
      </c>
    </row>
    <row r="143" s="13" customFormat="1">
      <c r="B143" s="240"/>
      <c r="C143" s="241"/>
      <c r="D143" s="231" t="s">
        <v>123</v>
      </c>
      <c r="E143" s="242" t="s">
        <v>1</v>
      </c>
      <c r="F143" s="243" t="s">
        <v>140</v>
      </c>
      <c r="G143" s="241"/>
      <c r="H143" s="244">
        <v>63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123</v>
      </c>
      <c r="AU143" s="250" t="s">
        <v>81</v>
      </c>
      <c r="AV143" s="13" t="s">
        <v>81</v>
      </c>
      <c r="AW143" s="13" t="s">
        <v>31</v>
      </c>
      <c r="AX143" s="13" t="s">
        <v>74</v>
      </c>
      <c r="AY143" s="250" t="s">
        <v>114</v>
      </c>
    </row>
    <row r="144" s="14" customFormat="1">
      <c r="B144" s="251"/>
      <c r="C144" s="252"/>
      <c r="D144" s="231" t="s">
        <v>123</v>
      </c>
      <c r="E144" s="253" t="s">
        <v>1</v>
      </c>
      <c r="F144" s="254" t="s">
        <v>132</v>
      </c>
      <c r="G144" s="252"/>
      <c r="H144" s="255">
        <v>2136.75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123</v>
      </c>
      <c r="AU144" s="261" t="s">
        <v>81</v>
      </c>
      <c r="AV144" s="14" t="s">
        <v>121</v>
      </c>
      <c r="AW144" s="14" t="s">
        <v>31</v>
      </c>
      <c r="AX144" s="14" t="s">
        <v>79</v>
      </c>
      <c r="AY144" s="261" t="s">
        <v>114</v>
      </c>
    </row>
    <row r="145" s="1" customFormat="1" ht="24" customHeight="1">
      <c r="B145" s="37"/>
      <c r="C145" s="216" t="s">
        <v>141</v>
      </c>
      <c r="D145" s="216" t="s">
        <v>116</v>
      </c>
      <c r="E145" s="217" t="s">
        <v>142</v>
      </c>
      <c r="F145" s="218" t="s">
        <v>143</v>
      </c>
      <c r="G145" s="219" t="s">
        <v>119</v>
      </c>
      <c r="H145" s="220">
        <v>2238.5</v>
      </c>
      <c r="I145" s="221"/>
      <c r="J145" s="222">
        <f>ROUND(I145*H145,2)</f>
        <v>0</v>
      </c>
      <c r="K145" s="218" t="s">
        <v>120</v>
      </c>
      <c r="L145" s="42"/>
      <c r="M145" s="223" t="s">
        <v>1</v>
      </c>
      <c r="N145" s="224" t="s">
        <v>39</v>
      </c>
      <c r="O145" s="85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27" t="s">
        <v>121</v>
      </c>
      <c r="AT145" s="227" t="s">
        <v>116</v>
      </c>
      <c r="AU145" s="227" t="s">
        <v>81</v>
      </c>
      <c r="AY145" s="16" t="s">
        <v>114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79</v>
      </c>
      <c r="BK145" s="228">
        <f>ROUND(I145*H145,2)</f>
        <v>0</v>
      </c>
      <c r="BL145" s="16" t="s">
        <v>121</v>
      </c>
      <c r="BM145" s="227" t="s">
        <v>144</v>
      </c>
    </row>
    <row r="146" s="12" customFormat="1">
      <c r="B146" s="229"/>
      <c r="C146" s="230"/>
      <c r="D146" s="231" t="s">
        <v>123</v>
      </c>
      <c r="E146" s="232" t="s">
        <v>1</v>
      </c>
      <c r="F146" s="233" t="s">
        <v>145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123</v>
      </c>
      <c r="AU146" s="239" t="s">
        <v>81</v>
      </c>
      <c r="AV146" s="12" t="s">
        <v>79</v>
      </c>
      <c r="AW146" s="12" t="s">
        <v>31</v>
      </c>
      <c r="AX146" s="12" t="s">
        <v>74</v>
      </c>
      <c r="AY146" s="239" t="s">
        <v>114</v>
      </c>
    </row>
    <row r="147" s="12" customFormat="1">
      <c r="B147" s="229"/>
      <c r="C147" s="230"/>
      <c r="D147" s="231" t="s">
        <v>123</v>
      </c>
      <c r="E147" s="232" t="s">
        <v>1</v>
      </c>
      <c r="F147" s="233" t="s">
        <v>124</v>
      </c>
      <c r="G147" s="230"/>
      <c r="H147" s="232" t="s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123</v>
      </c>
      <c r="AU147" s="239" t="s">
        <v>81</v>
      </c>
      <c r="AV147" s="12" t="s">
        <v>79</v>
      </c>
      <c r="AW147" s="12" t="s">
        <v>31</v>
      </c>
      <c r="AX147" s="12" t="s">
        <v>74</v>
      </c>
      <c r="AY147" s="239" t="s">
        <v>114</v>
      </c>
    </row>
    <row r="148" s="13" customFormat="1">
      <c r="B148" s="240"/>
      <c r="C148" s="241"/>
      <c r="D148" s="231" t="s">
        <v>123</v>
      </c>
      <c r="E148" s="242" t="s">
        <v>1</v>
      </c>
      <c r="F148" s="243" t="s">
        <v>125</v>
      </c>
      <c r="G148" s="241"/>
      <c r="H148" s="244">
        <v>138.59999999999999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123</v>
      </c>
      <c r="AU148" s="250" t="s">
        <v>81</v>
      </c>
      <c r="AV148" s="13" t="s">
        <v>81</v>
      </c>
      <c r="AW148" s="13" t="s">
        <v>31</v>
      </c>
      <c r="AX148" s="13" t="s">
        <v>74</v>
      </c>
      <c r="AY148" s="250" t="s">
        <v>114</v>
      </c>
    </row>
    <row r="149" s="12" customFormat="1">
      <c r="B149" s="229"/>
      <c r="C149" s="230"/>
      <c r="D149" s="231" t="s">
        <v>123</v>
      </c>
      <c r="E149" s="232" t="s">
        <v>1</v>
      </c>
      <c r="F149" s="233" t="s">
        <v>126</v>
      </c>
      <c r="G149" s="230"/>
      <c r="H149" s="232" t="s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123</v>
      </c>
      <c r="AU149" s="239" t="s">
        <v>81</v>
      </c>
      <c r="AV149" s="12" t="s">
        <v>79</v>
      </c>
      <c r="AW149" s="12" t="s">
        <v>31</v>
      </c>
      <c r="AX149" s="12" t="s">
        <v>74</v>
      </c>
      <c r="AY149" s="239" t="s">
        <v>114</v>
      </c>
    </row>
    <row r="150" s="13" customFormat="1">
      <c r="B150" s="240"/>
      <c r="C150" s="241"/>
      <c r="D150" s="231" t="s">
        <v>123</v>
      </c>
      <c r="E150" s="242" t="s">
        <v>1</v>
      </c>
      <c r="F150" s="243" t="s">
        <v>127</v>
      </c>
      <c r="G150" s="241"/>
      <c r="H150" s="244">
        <v>2033.9000000000001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123</v>
      </c>
      <c r="AU150" s="250" t="s">
        <v>81</v>
      </c>
      <c r="AV150" s="13" t="s">
        <v>81</v>
      </c>
      <c r="AW150" s="13" t="s">
        <v>31</v>
      </c>
      <c r="AX150" s="13" t="s">
        <v>74</v>
      </c>
      <c r="AY150" s="250" t="s">
        <v>114</v>
      </c>
    </row>
    <row r="151" s="12" customFormat="1">
      <c r="B151" s="229"/>
      <c r="C151" s="230"/>
      <c r="D151" s="231" t="s">
        <v>123</v>
      </c>
      <c r="E151" s="232" t="s">
        <v>1</v>
      </c>
      <c r="F151" s="233" t="s">
        <v>128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123</v>
      </c>
      <c r="AU151" s="239" t="s">
        <v>81</v>
      </c>
      <c r="AV151" s="12" t="s">
        <v>79</v>
      </c>
      <c r="AW151" s="12" t="s">
        <v>31</v>
      </c>
      <c r="AX151" s="12" t="s">
        <v>74</v>
      </c>
      <c r="AY151" s="239" t="s">
        <v>114</v>
      </c>
    </row>
    <row r="152" s="13" customFormat="1">
      <c r="B152" s="240"/>
      <c r="C152" s="241"/>
      <c r="D152" s="231" t="s">
        <v>123</v>
      </c>
      <c r="E152" s="242" t="s">
        <v>1</v>
      </c>
      <c r="F152" s="243" t="s">
        <v>129</v>
      </c>
      <c r="G152" s="241"/>
      <c r="H152" s="244">
        <v>66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123</v>
      </c>
      <c r="AU152" s="250" t="s">
        <v>81</v>
      </c>
      <c r="AV152" s="13" t="s">
        <v>81</v>
      </c>
      <c r="AW152" s="13" t="s">
        <v>31</v>
      </c>
      <c r="AX152" s="13" t="s">
        <v>74</v>
      </c>
      <c r="AY152" s="250" t="s">
        <v>114</v>
      </c>
    </row>
    <row r="153" s="14" customFormat="1">
      <c r="B153" s="251"/>
      <c r="C153" s="252"/>
      <c r="D153" s="231" t="s">
        <v>123</v>
      </c>
      <c r="E153" s="253" t="s">
        <v>1</v>
      </c>
      <c r="F153" s="254" t="s">
        <v>132</v>
      </c>
      <c r="G153" s="252"/>
      <c r="H153" s="255">
        <v>2238.5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123</v>
      </c>
      <c r="AU153" s="261" t="s">
        <v>81</v>
      </c>
      <c r="AV153" s="14" t="s">
        <v>121</v>
      </c>
      <c r="AW153" s="14" t="s">
        <v>31</v>
      </c>
      <c r="AX153" s="14" t="s">
        <v>79</v>
      </c>
      <c r="AY153" s="261" t="s">
        <v>114</v>
      </c>
    </row>
    <row r="154" s="1" customFormat="1" ht="24" customHeight="1">
      <c r="B154" s="37"/>
      <c r="C154" s="216" t="s">
        <v>121</v>
      </c>
      <c r="D154" s="216" t="s">
        <v>116</v>
      </c>
      <c r="E154" s="217" t="s">
        <v>146</v>
      </c>
      <c r="F154" s="218" t="s">
        <v>147</v>
      </c>
      <c r="G154" s="219" t="s">
        <v>119</v>
      </c>
      <c r="H154" s="220">
        <v>447.69999999999999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39</v>
      </c>
      <c r="O154" s="85"/>
      <c r="P154" s="225">
        <f>O154*H154</f>
        <v>0</v>
      </c>
      <c r="Q154" s="225">
        <v>0.216</v>
      </c>
      <c r="R154" s="225">
        <f>Q154*H154</f>
        <v>96.703199999999995</v>
      </c>
      <c r="S154" s="225">
        <v>0</v>
      </c>
      <c r="T154" s="226">
        <f>S154*H154</f>
        <v>0</v>
      </c>
      <c r="AR154" s="227" t="s">
        <v>148</v>
      </c>
      <c r="AT154" s="227" t="s">
        <v>116</v>
      </c>
      <c r="AU154" s="227" t="s">
        <v>81</v>
      </c>
      <c r="AY154" s="16" t="s">
        <v>114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79</v>
      </c>
      <c r="BK154" s="228">
        <f>ROUND(I154*H154,2)</f>
        <v>0</v>
      </c>
      <c r="BL154" s="16" t="s">
        <v>148</v>
      </c>
      <c r="BM154" s="227" t="s">
        <v>149</v>
      </c>
    </row>
    <row r="155" s="13" customFormat="1">
      <c r="B155" s="240"/>
      <c r="C155" s="241"/>
      <c r="D155" s="231" t="s">
        <v>123</v>
      </c>
      <c r="E155" s="242" t="s">
        <v>1</v>
      </c>
      <c r="F155" s="243" t="s">
        <v>150</v>
      </c>
      <c r="G155" s="241"/>
      <c r="H155" s="244">
        <v>447.69999999999999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123</v>
      </c>
      <c r="AU155" s="250" t="s">
        <v>81</v>
      </c>
      <c r="AV155" s="13" t="s">
        <v>81</v>
      </c>
      <c r="AW155" s="13" t="s">
        <v>31</v>
      </c>
      <c r="AX155" s="13" t="s">
        <v>74</v>
      </c>
      <c r="AY155" s="250" t="s">
        <v>114</v>
      </c>
    </row>
    <row r="156" s="14" customFormat="1">
      <c r="B156" s="251"/>
      <c r="C156" s="252"/>
      <c r="D156" s="231" t="s">
        <v>123</v>
      </c>
      <c r="E156" s="253" t="s">
        <v>1</v>
      </c>
      <c r="F156" s="254" t="s">
        <v>132</v>
      </c>
      <c r="G156" s="252"/>
      <c r="H156" s="255">
        <v>447.69999999999999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123</v>
      </c>
      <c r="AU156" s="261" t="s">
        <v>81</v>
      </c>
      <c r="AV156" s="14" t="s">
        <v>121</v>
      </c>
      <c r="AW156" s="14" t="s">
        <v>31</v>
      </c>
      <c r="AX156" s="14" t="s">
        <v>79</v>
      </c>
      <c r="AY156" s="261" t="s">
        <v>114</v>
      </c>
    </row>
    <row r="157" s="1" customFormat="1" ht="16.5" customHeight="1">
      <c r="B157" s="37"/>
      <c r="C157" s="216" t="s">
        <v>133</v>
      </c>
      <c r="D157" s="216" t="s">
        <v>116</v>
      </c>
      <c r="E157" s="217" t="s">
        <v>151</v>
      </c>
      <c r="F157" s="218" t="s">
        <v>152</v>
      </c>
      <c r="G157" s="219" t="s">
        <v>119</v>
      </c>
      <c r="H157" s="220">
        <v>2238.5</v>
      </c>
      <c r="I157" s="221"/>
      <c r="J157" s="222">
        <f>ROUND(I157*H157,2)</f>
        <v>0</v>
      </c>
      <c r="K157" s="218" t="s">
        <v>120</v>
      </c>
      <c r="L157" s="42"/>
      <c r="M157" s="223" t="s">
        <v>1</v>
      </c>
      <c r="N157" s="224" t="s">
        <v>39</v>
      </c>
      <c r="O157" s="85"/>
      <c r="P157" s="225">
        <f>O157*H157</f>
        <v>0</v>
      </c>
      <c r="Q157" s="225">
        <v>0.0056100000000000004</v>
      </c>
      <c r="R157" s="225">
        <f>Q157*H157</f>
        <v>12.557985</v>
      </c>
      <c r="S157" s="225">
        <v>0</v>
      </c>
      <c r="T157" s="226">
        <f>S157*H157</f>
        <v>0</v>
      </c>
      <c r="AR157" s="227" t="s">
        <v>121</v>
      </c>
      <c r="AT157" s="227" t="s">
        <v>116</v>
      </c>
      <c r="AU157" s="227" t="s">
        <v>81</v>
      </c>
      <c r="AY157" s="16" t="s">
        <v>114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79</v>
      </c>
      <c r="BK157" s="228">
        <f>ROUND(I157*H157,2)</f>
        <v>0</v>
      </c>
      <c r="BL157" s="16" t="s">
        <v>121</v>
      </c>
      <c r="BM157" s="227" t="s">
        <v>153</v>
      </c>
    </row>
    <row r="158" s="12" customFormat="1">
      <c r="B158" s="229"/>
      <c r="C158" s="230"/>
      <c r="D158" s="231" t="s">
        <v>123</v>
      </c>
      <c r="E158" s="232" t="s">
        <v>1</v>
      </c>
      <c r="F158" s="233" t="s">
        <v>145</v>
      </c>
      <c r="G158" s="230"/>
      <c r="H158" s="232" t="s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123</v>
      </c>
      <c r="AU158" s="239" t="s">
        <v>81</v>
      </c>
      <c r="AV158" s="12" t="s">
        <v>79</v>
      </c>
      <c r="AW158" s="12" t="s">
        <v>31</v>
      </c>
      <c r="AX158" s="12" t="s">
        <v>74</v>
      </c>
      <c r="AY158" s="239" t="s">
        <v>114</v>
      </c>
    </row>
    <row r="159" s="12" customFormat="1">
      <c r="B159" s="229"/>
      <c r="C159" s="230"/>
      <c r="D159" s="231" t="s">
        <v>123</v>
      </c>
      <c r="E159" s="232" t="s">
        <v>1</v>
      </c>
      <c r="F159" s="233" t="s">
        <v>124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123</v>
      </c>
      <c r="AU159" s="239" t="s">
        <v>81</v>
      </c>
      <c r="AV159" s="12" t="s">
        <v>79</v>
      </c>
      <c r="AW159" s="12" t="s">
        <v>31</v>
      </c>
      <c r="AX159" s="12" t="s">
        <v>74</v>
      </c>
      <c r="AY159" s="239" t="s">
        <v>114</v>
      </c>
    </row>
    <row r="160" s="13" customFormat="1">
      <c r="B160" s="240"/>
      <c r="C160" s="241"/>
      <c r="D160" s="231" t="s">
        <v>123</v>
      </c>
      <c r="E160" s="242" t="s">
        <v>1</v>
      </c>
      <c r="F160" s="243" t="s">
        <v>125</v>
      </c>
      <c r="G160" s="241"/>
      <c r="H160" s="244">
        <v>138.59999999999999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123</v>
      </c>
      <c r="AU160" s="250" t="s">
        <v>81</v>
      </c>
      <c r="AV160" s="13" t="s">
        <v>81</v>
      </c>
      <c r="AW160" s="13" t="s">
        <v>31</v>
      </c>
      <c r="AX160" s="13" t="s">
        <v>74</v>
      </c>
      <c r="AY160" s="250" t="s">
        <v>114</v>
      </c>
    </row>
    <row r="161" s="12" customFormat="1">
      <c r="B161" s="229"/>
      <c r="C161" s="230"/>
      <c r="D161" s="231" t="s">
        <v>123</v>
      </c>
      <c r="E161" s="232" t="s">
        <v>1</v>
      </c>
      <c r="F161" s="233" t="s">
        <v>126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123</v>
      </c>
      <c r="AU161" s="239" t="s">
        <v>81</v>
      </c>
      <c r="AV161" s="12" t="s">
        <v>79</v>
      </c>
      <c r="AW161" s="12" t="s">
        <v>31</v>
      </c>
      <c r="AX161" s="12" t="s">
        <v>74</v>
      </c>
      <c r="AY161" s="239" t="s">
        <v>114</v>
      </c>
    </row>
    <row r="162" s="13" customFormat="1">
      <c r="B162" s="240"/>
      <c r="C162" s="241"/>
      <c r="D162" s="231" t="s">
        <v>123</v>
      </c>
      <c r="E162" s="242" t="s">
        <v>1</v>
      </c>
      <c r="F162" s="243" t="s">
        <v>127</v>
      </c>
      <c r="G162" s="241"/>
      <c r="H162" s="244">
        <v>2033.9000000000001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123</v>
      </c>
      <c r="AU162" s="250" t="s">
        <v>81</v>
      </c>
      <c r="AV162" s="13" t="s">
        <v>81</v>
      </c>
      <c r="AW162" s="13" t="s">
        <v>31</v>
      </c>
      <c r="AX162" s="13" t="s">
        <v>74</v>
      </c>
      <c r="AY162" s="250" t="s">
        <v>114</v>
      </c>
    </row>
    <row r="163" s="12" customFormat="1">
      <c r="B163" s="229"/>
      <c r="C163" s="230"/>
      <c r="D163" s="231" t="s">
        <v>123</v>
      </c>
      <c r="E163" s="232" t="s">
        <v>1</v>
      </c>
      <c r="F163" s="233" t="s">
        <v>128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123</v>
      </c>
      <c r="AU163" s="239" t="s">
        <v>81</v>
      </c>
      <c r="AV163" s="12" t="s">
        <v>79</v>
      </c>
      <c r="AW163" s="12" t="s">
        <v>31</v>
      </c>
      <c r="AX163" s="12" t="s">
        <v>74</v>
      </c>
      <c r="AY163" s="239" t="s">
        <v>114</v>
      </c>
    </row>
    <row r="164" s="13" customFormat="1">
      <c r="B164" s="240"/>
      <c r="C164" s="241"/>
      <c r="D164" s="231" t="s">
        <v>123</v>
      </c>
      <c r="E164" s="242" t="s">
        <v>1</v>
      </c>
      <c r="F164" s="243" t="s">
        <v>129</v>
      </c>
      <c r="G164" s="241"/>
      <c r="H164" s="244">
        <v>66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123</v>
      </c>
      <c r="AU164" s="250" t="s">
        <v>81</v>
      </c>
      <c r="AV164" s="13" t="s">
        <v>81</v>
      </c>
      <c r="AW164" s="13" t="s">
        <v>31</v>
      </c>
      <c r="AX164" s="13" t="s">
        <v>74</v>
      </c>
      <c r="AY164" s="250" t="s">
        <v>114</v>
      </c>
    </row>
    <row r="165" s="14" customFormat="1">
      <c r="B165" s="251"/>
      <c r="C165" s="252"/>
      <c r="D165" s="231" t="s">
        <v>123</v>
      </c>
      <c r="E165" s="253" t="s">
        <v>1</v>
      </c>
      <c r="F165" s="254" t="s">
        <v>132</v>
      </c>
      <c r="G165" s="252"/>
      <c r="H165" s="255">
        <v>2238.5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123</v>
      </c>
      <c r="AU165" s="261" t="s">
        <v>81</v>
      </c>
      <c r="AV165" s="14" t="s">
        <v>121</v>
      </c>
      <c r="AW165" s="14" t="s">
        <v>31</v>
      </c>
      <c r="AX165" s="14" t="s">
        <v>79</v>
      </c>
      <c r="AY165" s="261" t="s">
        <v>114</v>
      </c>
    </row>
    <row r="166" s="1" customFormat="1" ht="24" customHeight="1">
      <c r="B166" s="37"/>
      <c r="C166" s="216" t="s">
        <v>154</v>
      </c>
      <c r="D166" s="216" t="s">
        <v>116</v>
      </c>
      <c r="E166" s="217" t="s">
        <v>155</v>
      </c>
      <c r="F166" s="218" t="s">
        <v>156</v>
      </c>
      <c r="G166" s="219" t="s">
        <v>119</v>
      </c>
      <c r="H166" s="220">
        <v>2136.75</v>
      </c>
      <c r="I166" s="221"/>
      <c r="J166" s="222">
        <f>ROUND(I166*H166,2)</f>
        <v>0</v>
      </c>
      <c r="K166" s="218" t="s">
        <v>120</v>
      </c>
      <c r="L166" s="42"/>
      <c r="M166" s="223" t="s">
        <v>1</v>
      </c>
      <c r="N166" s="224" t="s">
        <v>39</v>
      </c>
      <c r="O166" s="85"/>
      <c r="P166" s="225">
        <f>O166*H166</f>
        <v>0</v>
      </c>
      <c r="Q166" s="225">
        <v>0.00071000000000000002</v>
      </c>
      <c r="R166" s="225">
        <f>Q166*H166</f>
        <v>1.5170925</v>
      </c>
      <c r="S166" s="225">
        <v>0</v>
      </c>
      <c r="T166" s="226">
        <f>S166*H166</f>
        <v>0</v>
      </c>
      <c r="AR166" s="227" t="s">
        <v>121</v>
      </c>
      <c r="AT166" s="227" t="s">
        <v>116</v>
      </c>
      <c r="AU166" s="227" t="s">
        <v>81</v>
      </c>
      <c r="AY166" s="16" t="s">
        <v>114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79</v>
      </c>
      <c r="BK166" s="228">
        <f>ROUND(I166*H166,2)</f>
        <v>0</v>
      </c>
      <c r="BL166" s="16" t="s">
        <v>121</v>
      </c>
      <c r="BM166" s="227" t="s">
        <v>157</v>
      </c>
    </row>
    <row r="167" s="12" customFormat="1">
      <c r="B167" s="229"/>
      <c r="C167" s="230"/>
      <c r="D167" s="231" t="s">
        <v>123</v>
      </c>
      <c r="E167" s="232" t="s">
        <v>1</v>
      </c>
      <c r="F167" s="233" t="s">
        <v>124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123</v>
      </c>
      <c r="AU167" s="239" t="s">
        <v>81</v>
      </c>
      <c r="AV167" s="12" t="s">
        <v>79</v>
      </c>
      <c r="AW167" s="12" t="s">
        <v>31</v>
      </c>
      <c r="AX167" s="12" t="s">
        <v>74</v>
      </c>
      <c r="AY167" s="239" t="s">
        <v>114</v>
      </c>
    </row>
    <row r="168" s="13" customFormat="1">
      <c r="B168" s="240"/>
      <c r="C168" s="241"/>
      <c r="D168" s="231" t="s">
        <v>123</v>
      </c>
      <c r="E168" s="242" t="s">
        <v>1</v>
      </c>
      <c r="F168" s="243" t="s">
        <v>138</v>
      </c>
      <c r="G168" s="241"/>
      <c r="H168" s="244">
        <v>132.30000000000001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123</v>
      </c>
      <c r="AU168" s="250" t="s">
        <v>81</v>
      </c>
      <c r="AV168" s="13" t="s">
        <v>81</v>
      </c>
      <c r="AW168" s="13" t="s">
        <v>31</v>
      </c>
      <c r="AX168" s="13" t="s">
        <v>74</v>
      </c>
      <c r="AY168" s="250" t="s">
        <v>114</v>
      </c>
    </row>
    <row r="169" s="12" customFormat="1">
      <c r="B169" s="229"/>
      <c r="C169" s="230"/>
      <c r="D169" s="231" t="s">
        <v>123</v>
      </c>
      <c r="E169" s="232" t="s">
        <v>1</v>
      </c>
      <c r="F169" s="233" t="s">
        <v>126</v>
      </c>
      <c r="G169" s="230"/>
      <c r="H169" s="232" t="s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123</v>
      </c>
      <c r="AU169" s="239" t="s">
        <v>81</v>
      </c>
      <c r="AV169" s="12" t="s">
        <v>79</v>
      </c>
      <c r="AW169" s="12" t="s">
        <v>31</v>
      </c>
      <c r="AX169" s="12" t="s">
        <v>74</v>
      </c>
      <c r="AY169" s="239" t="s">
        <v>114</v>
      </c>
    </row>
    <row r="170" s="13" customFormat="1">
      <c r="B170" s="240"/>
      <c r="C170" s="241"/>
      <c r="D170" s="231" t="s">
        <v>123</v>
      </c>
      <c r="E170" s="242" t="s">
        <v>1</v>
      </c>
      <c r="F170" s="243" t="s">
        <v>139</v>
      </c>
      <c r="G170" s="241"/>
      <c r="H170" s="244">
        <v>1941.4500000000001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123</v>
      </c>
      <c r="AU170" s="250" t="s">
        <v>81</v>
      </c>
      <c r="AV170" s="13" t="s">
        <v>81</v>
      </c>
      <c r="AW170" s="13" t="s">
        <v>31</v>
      </c>
      <c r="AX170" s="13" t="s">
        <v>74</v>
      </c>
      <c r="AY170" s="250" t="s">
        <v>114</v>
      </c>
    </row>
    <row r="171" s="12" customFormat="1">
      <c r="B171" s="229"/>
      <c r="C171" s="230"/>
      <c r="D171" s="231" t="s">
        <v>123</v>
      </c>
      <c r="E171" s="232" t="s">
        <v>1</v>
      </c>
      <c r="F171" s="233" t="s">
        <v>128</v>
      </c>
      <c r="G171" s="230"/>
      <c r="H171" s="232" t="s">
        <v>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123</v>
      </c>
      <c r="AU171" s="239" t="s">
        <v>81</v>
      </c>
      <c r="AV171" s="12" t="s">
        <v>79</v>
      </c>
      <c r="AW171" s="12" t="s">
        <v>31</v>
      </c>
      <c r="AX171" s="12" t="s">
        <v>74</v>
      </c>
      <c r="AY171" s="239" t="s">
        <v>114</v>
      </c>
    </row>
    <row r="172" s="13" customFormat="1">
      <c r="B172" s="240"/>
      <c r="C172" s="241"/>
      <c r="D172" s="231" t="s">
        <v>123</v>
      </c>
      <c r="E172" s="242" t="s">
        <v>1</v>
      </c>
      <c r="F172" s="243" t="s">
        <v>140</v>
      </c>
      <c r="G172" s="241"/>
      <c r="H172" s="244">
        <v>63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123</v>
      </c>
      <c r="AU172" s="250" t="s">
        <v>81</v>
      </c>
      <c r="AV172" s="13" t="s">
        <v>81</v>
      </c>
      <c r="AW172" s="13" t="s">
        <v>31</v>
      </c>
      <c r="AX172" s="13" t="s">
        <v>74</v>
      </c>
      <c r="AY172" s="250" t="s">
        <v>114</v>
      </c>
    </row>
    <row r="173" s="14" customFormat="1">
      <c r="B173" s="251"/>
      <c r="C173" s="252"/>
      <c r="D173" s="231" t="s">
        <v>123</v>
      </c>
      <c r="E173" s="253" t="s">
        <v>1</v>
      </c>
      <c r="F173" s="254" t="s">
        <v>132</v>
      </c>
      <c r="G173" s="252"/>
      <c r="H173" s="255">
        <v>2136.75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123</v>
      </c>
      <c r="AU173" s="261" t="s">
        <v>81</v>
      </c>
      <c r="AV173" s="14" t="s">
        <v>121</v>
      </c>
      <c r="AW173" s="14" t="s">
        <v>31</v>
      </c>
      <c r="AX173" s="14" t="s">
        <v>79</v>
      </c>
      <c r="AY173" s="261" t="s">
        <v>114</v>
      </c>
    </row>
    <row r="174" s="1" customFormat="1" ht="24" customHeight="1">
      <c r="B174" s="37"/>
      <c r="C174" s="216" t="s">
        <v>158</v>
      </c>
      <c r="D174" s="216" t="s">
        <v>116</v>
      </c>
      <c r="E174" s="217" t="s">
        <v>159</v>
      </c>
      <c r="F174" s="218" t="s">
        <v>160</v>
      </c>
      <c r="G174" s="219" t="s">
        <v>119</v>
      </c>
      <c r="H174" s="220">
        <v>2035</v>
      </c>
      <c r="I174" s="221"/>
      <c r="J174" s="222">
        <f>ROUND(I174*H174,2)</f>
        <v>0</v>
      </c>
      <c r="K174" s="218" t="s">
        <v>120</v>
      </c>
      <c r="L174" s="42"/>
      <c r="M174" s="223" t="s">
        <v>1</v>
      </c>
      <c r="N174" s="224" t="s">
        <v>39</v>
      </c>
      <c r="O174" s="85"/>
      <c r="P174" s="225">
        <f>O174*H174</f>
        <v>0</v>
      </c>
      <c r="Q174" s="225">
        <v>0.12966</v>
      </c>
      <c r="R174" s="225">
        <f>Q174*H174</f>
        <v>263.85809999999998</v>
      </c>
      <c r="S174" s="225">
        <v>0</v>
      </c>
      <c r="T174" s="226">
        <f>S174*H174</f>
        <v>0</v>
      </c>
      <c r="AR174" s="227" t="s">
        <v>121</v>
      </c>
      <c r="AT174" s="227" t="s">
        <v>116</v>
      </c>
      <c r="AU174" s="227" t="s">
        <v>81</v>
      </c>
      <c r="AY174" s="16" t="s">
        <v>114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79</v>
      </c>
      <c r="BK174" s="228">
        <f>ROUND(I174*H174,2)</f>
        <v>0</v>
      </c>
      <c r="BL174" s="16" t="s">
        <v>121</v>
      </c>
      <c r="BM174" s="227" t="s">
        <v>161</v>
      </c>
    </row>
    <row r="175" s="12" customFormat="1">
      <c r="B175" s="229"/>
      <c r="C175" s="230"/>
      <c r="D175" s="231" t="s">
        <v>123</v>
      </c>
      <c r="E175" s="232" t="s">
        <v>1</v>
      </c>
      <c r="F175" s="233" t="s">
        <v>162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123</v>
      </c>
      <c r="AU175" s="239" t="s">
        <v>81</v>
      </c>
      <c r="AV175" s="12" t="s">
        <v>79</v>
      </c>
      <c r="AW175" s="12" t="s">
        <v>31</v>
      </c>
      <c r="AX175" s="12" t="s">
        <v>74</v>
      </c>
      <c r="AY175" s="239" t="s">
        <v>114</v>
      </c>
    </row>
    <row r="176" s="12" customFormat="1">
      <c r="B176" s="229"/>
      <c r="C176" s="230"/>
      <c r="D176" s="231" t="s">
        <v>123</v>
      </c>
      <c r="E176" s="232" t="s">
        <v>1</v>
      </c>
      <c r="F176" s="233" t="s">
        <v>124</v>
      </c>
      <c r="G176" s="230"/>
      <c r="H176" s="232" t="s">
        <v>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123</v>
      </c>
      <c r="AU176" s="239" t="s">
        <v>81</v>
      </c>
      <c r="AV176" s="12" t="s">
        <v>79</v>
      </c>
      <c r="AW176" s="12" t="s">
        <v>31</v>
      </c>
      <c r="AX176" s="12" t="s">
        <v>74</v>
      </c>
      <c r="AY176" s="239" t="s">
        <v>114</v>
      </c>
    </row>
    <row r="177" s="13" customFormat="1">
      <c r="B177" s="240"/>
      <c r="C177" s="241"/>
      <c r="D177" s="231" t="s">
        <v>123</v>
      </c>
      <c r="E177" s="242" t="s">
        <v>1</v>
      </c>
      <c r="F177" s="243" t="s">
        <v>163</v>
      </c>
      <c r="G177" s="241"/>
      <c r="H177" s="244">
        <v>126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123</v>
      </c>
      <c r="AU177" s="250" t="s">
        <v>81</v>
      </c>
      <c r="AV177" s="13" t="s">
        <v>81</v>
      </c>
      <c r="AW177" s="13" t="s">
        <v>31</v>
      </c>
      <c r="AX177" s="13" t="s">
        <v>74</v>
      </c>
      <c r="AY177" s="250" t="s">
        <v>114</v>
      </c>
    </row>
    <row r="178" s="12" customFormat="1">
      <c r="B178" s="229"/>
      <c r="C178" s="230"/>
      <c r="D178" s="231" t="s">
        <v>123</v>
      </c>
      <c r="E178" s="232" t="s">
        <v>1</v>
      </c>
      <c r="F178" s="233" t="s">
        <v>126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123</v>
      </c>
      <c r="AU178" s="239" t="s">
        <v>81</v>
      </c>
      <c r="AV178" s="12" t="s">
        <v>79</v>
      </c>
      <c r="AW178" s="12" t="s">
        <v>31</v>
      </c>
      <c r="AX178" s="12" t="s">
        <v>74</v>
      </c>
      <c r="AY178" s="239" t="s">
        <v>114</v>
      </c>
    </row>
    <row r="179" s="13" customFormat="1">
      <c r="B179" s="240"/>
      <c r="C179" s="241"/>
      <c r="D179" s="231" t="s">
        <v>123</v>
      </c>
      <c r="E179" s="242" t="s">
        <v>1</v>
      </c>
      <c r="F179" s="243" t="s">
        <v>164</v>
      </c>
      <c r="G179" s="241"/>
      <c r="H179" s="244">
        <v>1849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123</v>
      </c>
      <c r="AU179" s="250" t="s">
        <v>81</v>
      </c>
      <c r="AV179" s="13" t="s">
        <v>81</v>
      </c>
      <c r="AW179" s="13" t="s">
        <v>31</v>
      </c>
      <c r="AX179" s="13" t="s">
        <v>74</v>
      </c>
      <c r="AY179" s="250" t="s">
        <v>114</v>
      </c>
    </row>
    <row r="180" s="12" customFormat="1">
      <c r="B180" s="229"/>
      <c r="C180" s="230"/>
      <c r="D180" s="231" t="s">
        <v>123</v>
      </c>
      <c r="E180" s="232" t="s">
        <v>1</v>
      </c>
      <c r="F180" s="233" t="s">
        <v>128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123</v>
      </c>
      <c r="AU180" s="239" t="s">
        <v>81</v>
      </c>
      <c r="AV180" s="12" t="s">
        <v>79</v>
      </c>
      <c r="AW180" s="12" t="s">
        <v>31</v>
      </c>
      <c r="AX180" s="12" t="s">
        <v>74</v>
      </c>
      <c r="AY180" s="239" t="s">
        <v>114</v>
      </c>
    </row>
    <row r="181" s="13" customFormat="1">
      <c r="B181" s="240"/>
      <c r="C181" s="241"/>
      <c r="D181" s="231" t="s">
        <v>123</v>
      </c>
      <c r="E181" s="242" t="s">
        <v>1</v>
      </c>
      <c r="F181" s="243" t="s">
        <v>165</v>
      </c>
      <c r="G181" s="241"/>
      <c r="H181" s="244">
        <v>60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123</v>
      </c>
      <c r="AU181" s="250" t="s">
        <v>81</v>
      </c>
      <c r="AV181" s="13" t="s">
        <v>81</v>
      </c>
      <c r="AW181" s="13" t="s">
        <v>31</v>
      </c>
      <c r="AX181" s="13" t="s">
        <v>74</v>
      </c>
      <c r="AY181" s="250" t="s">
        <v>114</v>
      </c>
    </row>
    <row r="182" s="14" customFormat="1">
      <c r="B182" s="251"/>
      <c r="C182" s="252"/>
      <c r="D182" s="231" t="s">
        <v>123</v>
      </c>
      <c r="E182" s="253" t="s">
        <v>1</v>
      </c>
      <c r="F182" s="254" t="s">
        <v>132</v>
      </c>
      <c r="G182" s="252"/>
      <c r="H182" s="255">
        <v>2035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123</v>
      </c>
      <c r="AU182" s="261" t="s">
        <v>81</v>
      </c>
      <c r="AV182" s="14" t="s">
        <v>121</v>
      </c>
      <c r="AW182" s="14" t="s">
        <v>31</v>
      </c>
      <c r="AX182" s="14" t="s">
        <v>79</v>
      </c>
      <c r="AY182" s="261" t="s">
        <v>114</v>
      </c>
    </row>
    <row r="183" s="11" customFormat="1" ht="22.8" customHeight="1">
      <c r="B183" s="200"/>
      <c r="C183" s="201"/>
      <c r="D183" s="202" t="s">
        <v>73</v>
      </c>
      <c r="E183" s="214" t="s">
        <v>166</v>
      </c>
      <c r="F183" s="214" t="s">
        <v>167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v>0</v>
      </c>
      <c r="Q183" s="208"/>
      <c r="R183" s="209">
        <v>0</v>
      </c>
      <c r="S183" s="208"/>
      <c r="T183" s="210">
        <v>0</v>
      </c>
      <c r="AR183" s="211" t="s">
        <v>79</v>
      </c>
      <c r="AT183" s="212" t="s">
        <v>73</v>
      </c>
      <c r="AU183" s="212" t="s">
        <v>79</v>
      </c>
      <c r="AY183" s="211" t="s">
        <v>114</v>
      </c>
      <c r="BK183" s="213">
        <v>0</v>
      </c>
    </row>
    <row r="184" s="11" customFormat="1" ht="22.8" customHeight="1">
      <c r="B184" s="200"/>
      <c r="C184" s="201"/>
      <c r="D184" s="202" t="s">
        <v>73</v>
      </c>
      <c r="E184" s="214" t="s">
        <v>168</v>
      </c>
      <c r="F184" s="214" t="s">
        <v>169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SUM(P185:P204)</f>
        <v>0</v>
      </c>
      <c r="Q184" s="208"/>
      <c r="R184" s="209">
        <f>SUM(R185:R204)</f>
        <v>0</v>
      </c>
      <c r="S184" s="208"/>
      <c r="T184" s="210">
        <f>SUM(T185:T204)</f>
        <v>0</v>
      </c>
      <c r="AR184" s="211" t="s">
        <v>79</v>
      </c>
      <c r="AT184" s="212" t="s">
        <v>73</v>
      </c>
      <c r="AU184" s="212" t="s">
        <v>79</v>
      </c>
      <c r="AY184" s="211" t="s">
        <v>114</v>
      </c>
      <c r="BK184" s="213">
        <f>SUM(BK185:BK204)</f>
        <v>0</v>
      </c>
    </row>
    <row r="185" s="1" customFormat="1" ht="24" customHeight="1">
      <c r="B185" s="37"/>
      <c r="C185" s="216" t="s">
        <v>170</v>
      </c>
      <c r="D185" s="216" t="s">
        <v>116</v>
      </c>
      <c r="E185" s="217" t="s">
        <v>171</v>
      </c>
      <c r="F185" s="218" t="s">
        <v>172</v>
      </c>
      <c r="G185" s="219" t="s">
        <v>173</v>
      </c>
      <c r="H185" s="220">
        <v>335.77499999999998</v>
      </c>
      <c r="I185" s="221"/>
      <c r="J185" s="222">
        <f>ROUND(I185*H185,2)</f>
        <v>0</v>
      </c>
      <c r="K185" s="218" t="s">
        <v>120</v>
      </c>
      <c r="L185" s="42"/>
      <c r="M185" s="223" t="s">
        <v>1</v>
      </c>
      <c r="N185" s="224" t="s">
        <v>39</v>
      </c>
      <c r="O185" s="85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227" t="s">
        <v>121</v>
      </c>
      <c r="AT185" s="227" t="s">
        <v>116</v>
      </c>
      <c r="AU185" s="227" t="s">
        <v>81</v>
      </c>
      <c r="AY185" s="16" t="s">
        <v>114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79</v>
      </c>
      <c r="BK185" s="228">
        <f>ROUND(I185*H185,2)</f>
        <v>0</v>
      </c>
      <c r="BL185" s="16" t="s">
        <v>121</v>
      </c>
      <c r="BM185" s="227" t="s">
        <v>174</v>
      </c>
    </row>
    <row r="186" s="12" customFormat="1">
      <c r="B186" s="229"/>
      <c r="C186" s="230"/>
      <c r="D186" s="231" t="s">
        <v>123</v>
      </c>
      <c r="E186" s="232" t="s">
        <v>1</v>
      </c>
      <c r="F186" s="233" t="s">
        <v>175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123</v>
      </c>
      <c r="AU186" s="239" t="s">
        <v>81</v>
      </c>
      <c r="AV186" s="12" t="s">
        <v>79</v>
      </c>
      <c r="AW186" s="12" t="s">
        <v>31</v>
      </c>
      <c r="AX186" s="12" t="s">
        <v>74</v>
      </c>
      <c r="AY186" s="239" t="s">
        <v>114</v>
      </c>
    </row>
    <row r="187" s="12" customFormat="1">
      <c r="B187" s="229"/>
      <c r="C187" s="230"/>
      <c r="D187" s="231" t="s">
        <v>123</v>
      </c>
      <c r="E187" s="232" t="s">
        <v>1</v>
      </c>
      <c r="F187" s="233" t="s">
        <v>162</v>
      </c>
      <c r="G187" s="230"/>
      <c r="H187" s="232" t="s">
        <v>1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AT187" s="239" t="s">
        <v>123</v>
      </c>
      <c r="AU187" s="239" t="s">
        <v>81</v>
      </c>
      <c r="AV187" s="12" t="s">
        <v>79</v>
      </c>
      <c r="AW187" s="12" t="s">
        <v>31</v>
      </c>
      <c r="AX187" s="12" t="s">
        <v>74</v>
      </c>
      <c r="AY187" s="239" t="s">
        <v>114</v>
      </c>
    </row>
    <row r="188" s="12" customFormat="1">
      <c r="B188" s="229"/>
      <c r="C188" s="230"/>
      <c r="D188" s="231" t="s">
        <v>123</v>
      </c>
      <c r="E188" s="232" t="s">
        <v>1</v>
      </c>
      <c r="F188" s="233" t="s">
        <v>124</v>
      </c>
      <c r="G188" s="230"/>
      <c r="H188" s="232" t="s">
        <v>1</v>
      </c>
      <c r="I188" s="234"/>
      <c r="J188" s="230"/>
      <c r="K188" s="230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123</v>
      </c>
      <c r="AU188" s="239" t="s">
        <v>81</v>
      </c>
      <c r="AV188" s="12" t="s">
        <v>79</v>
      </c>
      <c r="AW188" s="12" t="s">
        <v>31</v>
      </c>
      <c r="AX188" s="12" t="s">
        <v>74</v>
      </c>
      <c r="AY188" s="239" t="s">
        <v>114</v>
      </c>
    </row>
    <row r="189" s="13" customFormat="1">
      <c r="B189" s="240"/>
      <c r="C189" s="241"/>
      <c r="D189" s="231" t="s">
        <v>123</v>
      </c>
      <c r="E189" s="242" t="s">
        <v>1</v>
      </c>
      <c r="F189" s="243" t="s">
        <v>176</v>
      </c>
      <c r="G189" s="241"/>
      <c r="H189" s="244">
        <v>20.789999999999999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123</v>
      </c>
      <c r="AU189" s="250" t="s">
        <v>81</v>
      </c>
      <c r="AV189" s="13" t="s">
        <v>81</v>
      </c>
      <c r="AW189" s="13" t="s">
        <v>31</v>
      </c>
      <c r="AX189" s="13" t="s">
        <v>74</v>
      </c>
      <c r="AY189" s="250" t="s">
        <v>114</v>
      </c>
    </row>
    <row r="190" s="12" customFormat="1">
      <c r="B190" s="229"/>
      <c r="C190" s="230"/>
      <c r="D190" s="231" t="s">
        <v>123</v>
      </c>
      <c r="E190" s="232" t="s">
        <v>1</v>
      </c>
      <c r="F190" s="233" t="s">
        <v>126</v>
      </c>
      <c r="G190" s="230"/>
      <c r="H190" s="232" t="s">
        <v>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123</v>
      </c>
      <c r="AU190" s="239" t="s">
        <v>81</v>
      </c>
      <c r="AV190" s="12" t="s">
        <v>79</v>
      </c>
      <c r="AW190" s="12" t="s">
        <v>31</v>
      </c>
      <c r="AX190" s="12" t="s">
        <v>74</v>
      </c>
      <c r="AY190" s="239" t="s">
        <v>114</v>
      </c>
    </row>
    <row r="191" s="13" customFormat="1">
      <c r="B191" s="240"/>
      <c r="C191" s="241"/>
      <c r="D191" s="231" t="s">
        <v>123</v>
      </c>
      <c r="E191" s="242" t="s">
        <v>1</v>
      </c>
      <c r="F191" s="243" t="s">
        <v>177</v>
      </c>
      <c r="G191" s="241"/>
      <c r="H191" s="244">
        <v>305.08499999999998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123</v>
      </c>
      <c r="AU191" s="250" t="s">
        <v>81</v>
      </c>
      <c r="AV191" s="13" t="s">
        <v>81</v>
      </c>
      <c r="AW191" s="13" t="s">
        <v>31</v>
      </c>
      <c r="AX191" s="13" t="s">
        <v>74</v>
      </c>
      <c r="AY191" s="250" t="s">
        <v>114</v>
      </c>
    </row>
    <row r="192" s="12" customFormat="1">
      <c r="B192" s="229"/>
      <c r="C192" s="230"/>
      <c r="D192" s="231" t="s">
        <v>123</v>
      </c>
      <c r="E192" s="232" t="s">
        <v>1</v>
      </c>
      <c r="F192" s="233" t="s">
        <v>128</v>
      </c>
      <c r="G192" s="230"/>
      <c r="H192" s="232" t="s">
        <v>1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AT192" s="239" t="s">
        <v>123</v>
      </c>
      <c r="AU192" s="239" t="s">
        <v>81</v>
      </c>
      <c r="AV192" s="12" t="s">
        <v>79</v>
      </c>
      <c r="AW192" s="12" t="s">
        <v>31</v>
      </c>
      <c r="AX192" s="12" t="s">
        <v>74</v>
      </c>
      <c r="AY192" s="239" t="s">
        <v>114</v>
      </c>
    </row>
    <row r="193" s="13" customFormat="1">
      <c r="B193" s="240"/>
      <c r="C193" s="241"/>
      <c r="D193" s="231" t="s">
        <v>123</v>
      </c>
      <c r="E193" s="242" t="s">
        <v>1</v>
      </c>
      <c r="F193" s="243" t="s">
        <v>178</v>
      </c>
      <c r="G193" s="241"/>
      <c r="H193" s="244">
        <v>9.9000000000000004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123</v>
      </c>
      <c r="AU193" s="250" t="s">
        <v>81</v>
      </c>
      <c r="AV193" s="13" t="s">
        <v>81</v>
      </c>
      <c r="AW193" s="13" t="s">
        <v>31</v>
      </c>
      <c r="AX193" s="13" t="s">
        <v>74</v>
      </c>
      <c r="AY193" s="250" t="s">
        <v>114</v>
      </c>
    </row>
    <row r="194" s="14" customFormat="1">
      <c r="B194" s="251"/>
      <c r="C194" s="252"/>
      <c r="D194" s="231" t="s">
        <v>123</v>
      </c>
      <c r="E194" s="253" t="s">
        <v>1</v>
      </c>
      <c r="F194" s="254" t="s">
        <v>132</v>
      </c>
      <c r="G194" s="252"/>
      <c r="H194" s="255">
        <v>335.77499999999998</v>
      </c>
      <c r="I194" s="256"/>
      <c r="J194" s="252"/>
      <c r="K194" s="252"/>
      <c r="L194" s="257"/>
      <c r="M194" s="258"/>
      <c r="N194" s="259"/>
      <c r="O194" s="259"/>
      <c r="P194" s="259"/>
      <c r="Q194" s="259"/>
      <c r="R194" s="259"/>
      <c r="S194" s="259"/>
      <c r="T194" s="260"/>
      <c r="AT194" s="261" t="s">
        <v>123</v>
      </c>
      <c r="AU194" s="261" t="s">
        <v>81</v>
      </c>
      <c r="AV194" s="14" t="s">
        <v>121</v>
      </c>
      <c r="AW194" s="14" t="s">
        <v>31</v>
      </c>
      <c r="AX194" s="14" t="s">
        <v>79</v>
      </c>
      <c r="AY194" s="261" t="s">
        <v>114</v>
      </c>
    </row>
    <row r="195" s="1" customFormat="1" ht="24" customHeight="1">
      <c r="B195" s="37"/>
      <c r="C195" s="216" t="s">
        <v>166</v>
      </c>
      <c r="D195" s="216" t="s">
        <v>116</v>
      </c>
      <c r="E195" s="217" t="s">
        <v>179</v>
      </c>
      <c r="F195" s="218" t="s">
        <v>180</v>
      </c>
      <c r="G195" s="219" t="s">
        <v>173</v>
      </c>
      <c r="H195" s="220">
        <v>335.77499999999998</v>
      </c>
      <c r="I195" s="221"/>
      <c r="J195" s="222">
        <f>ROUND(I195*H195,2)</f>
        <v>0</v>
      </c>
      <c r="K195" s="218" t="s">
        <v>120</v>
      </c>
      <c r="L195" s="42"/>
      <c r="M195" s="223" t="s">
        <v>1</v>
      </c>
      <c r="N195" s="224" t="s">
        <v>39</v>
      </c>
      <c r="O195" s="85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AR195" s="227" t="s">
        <v>121</v>
      </c>
      <c r="AT195" s="227" t="s">
        <v>116</v>
      </c>
      <c r="AU195" s="227" t="s">
        <v>81</v>
      </c>
      <c r="AY195" s="16" t="s">
        <v>114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6" t="s">
        <v>79</v>
      </c>
      <c r="BK195" s="228">
        <f>ROUND(I195*H195,2)</f>
        <v>0</v>
      </c>
      <c r="BL195" s="16" t="s">
        <v>121</v>
      </c>
      <c r="BM195" s="227" t="s">
        <v>181</v>
      </c>
    </row>
    <row r="196" s="12" customFormat="1">
      <c r="B196" s="229"/>
      <c r="C196" s="230"/>
      <c r="D196" s="231" t="s">
        <v>123</v>
      </c>
      <c r="E196" s="232" t="s">
        <v>1</v>
      </c>
      <c r="F196" s="233" t="s">
        <v>175</v>
      </c>
      <c r="G196" s="230"/>
      <c r="H196" s="232" t="s">
        <v>1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AT196" s="239" t="s">
        <v>123</v>
      </c>
      <c r="AU196" s="239" t="s">
        <v>81</v>
      </c>
      <c r="AV196" s="12" t="s">
        <v>79</v>
      </c>
      <c r="AW196" s="12" t="s">
        <v>31</v>
      </c>
      <c r="AX196" s="12" t="s">
        <v>74</v>
      </c>
      <c r="AY196" s="239" t="s">
        <v>114</v>
      </c>
    </row>
    <row r="197" s="12" customFormat="1">
      <c r="B197" s="229"/>
      <c r="C197" s="230"/>
      <c r="D197" s="231" t="s">
        <v>123</v>
      </c>
      <c r="E197" s="232" t="s">
        <v>1</v>
      </c>
      <c r="F197" s="233" t="s">
        <v>162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123</v>
      </c>
      <c r="AU197" s="239" t="s">
        <v>81</v>
      </c>
      <c r="AV197" s="12" t="s">
        <v>79</v>
      </c>
      <c r="AW197" s="12" t="s">
        <v>31</v>
      </c>
      <c r="AX197" s="12" t="s">
        <v>74</v>
      </c>
      <c r="AY197" s="239" t="s">
        <v>114</v>
      </c>
    </row>
    <row r="198" s="12" customFormat="1">
      <c r="B198" s="229"/>
      <c r="C198" s="230"/>
      <c r="D198" s="231" t="s">
        <v>123</v>
      </c>
      <c r="E198" s="232" t="s">
        <v>1</v>
      </c>
      <c r="F198" s="233" t="s">
        <v>124</v>
      </c>
      <c r="G198" s="230"/>
      <c r="H198" s="232" t="s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123</v>
      </c>
      <c r="AU198" s="239" t="s">
        <v>81</v>
      </c>
      <c r="AV198" s="12" t="s">
        <v>79</v>
      </c>
      <c r="AW198" s="12" t="s">
        <v>31</v>
      </c>
      <c r="AX198" s="12" t="s">
        <v>74</v>
      </c>
      <c r="AY198" s="239" t="s">
        <v>114</v>
      </c>
    </row>
    <row r="199" s="13" customFormat="1">
      <c r="B199" s="240"/>
      <c r="C199" s="241"/>
      <c r="D199" s="231" t="s">
        <v>123</v>
      </c>
      <c r="E199" s="242" t="s">
        <v>1</v>
      </c>
      <c r="F199" s="243" t="s">
        <v>176</v>
      </c>
      <c r="G199" s="241"/>
      <c r="H199" s="244">
        <v>20.789999999999999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123</v>
      </c>
      <c r="AU199" s="250" t="s">
        <v>81</v>
      </c>
      <c r="AV199" s="13" t="s">
        <v>81</v>
      </c>
      <c r="AW199" s="13" t="s">
        <v>31</v>
      </c>
      <c r="AX199" s="13" t="s">
        <v>74</v>
      </c>
      <c r="AY199" s="250" t="s">
        <v>114</v>
      </c>
    </row>
    <row r="200" s="12" customFormat="1">
      <c r="B200" s="229"/>
      <c r="C200" s="230"/>
      <c r="D200" s="231" t="s">
        <v>123</v>
      </c>
      <c r="E200" s="232" t="s">
        <v>1</v>
      </c>
      <c r="F200" s="233" t="s">
        <v>126</v>
      </c>
      <c r="G200" s="230"/>
      <c r="H200" s="232" t="s">
        <v>1</v>
      </c>
      <c r="I200" s="234"/>
      <c r="J200" s="230"/>
      <c r="K200" s="230"/>
      <c r="L200" s="235"/>
      <c r="M200" s="236"/>
      <c r="N200" s="237"/>
      <c r="O200" s="237"/>
      <c r="P200" s="237"/>
      <c r="Q200" s="237"/>
      <c r="R200" s="237"/>
      <c r="S200" s="237"/>
      <c r="T200" s="238"/>
      <c r="AT200" s="239" t="s">
        <v>123</v>
      </c>
      <c r="AU200" s="239" t="s">
        <v>81</v>
      </c>
      <c r="AV200" s="12" t="s">
        <v>79</v>
      </c>
      <c r="AW200" s="12" t="s">
        <v>31</v>
      </c>
      <c r="AX200" s="12" t="s">
        <v>74</v>
      </c>
      <c r="AY200" s="239" t="s">
        <v>114</v>
      </c>
    </row>
    <row r="201" s="13" customFormat="1">
      <c r="B201" s="240"/>
      <c r="C201" s="241"/>
      <c r="D201" s="231" t="s">
        <v>123</v>
      </c>
      <c r="E201" s="242" t="s">
        <v>1</v>
      </c>
      <c r="F201" s="243" t="s">
        <v>177</v>
      </c>
      <c r="G201" s="241"/>
      <c r="H201" s="244">
        <v>305.08499999999998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123</v>
      </c>
      <c r="AU201" s="250" t="s">
        <v>81</v>
      </c>
      <c r="AV201" s="13" t="s">
        <v>81</v>
      </c>
      <c r="AW201" s="13" t="s">
        <v>31</v>
      </c>
      <c r="AX201" s="13" t="s">
        <v>74</v>
      </c>
      <c r="AY201" s="250" t="s">
        <v>114</v>
      </c>
    </row>
    <row r="202" s="12" customFormat="1">
      <c r="B202" s="229"/>
      <c r="C202" s="230"/>
      <c r="D202" s="231" t="s">
        <v>123</v>
      </c>
      <c r="E202" s="232" t="s">
        <v>1</v>
      </c>
      <c r="F202" s="233" t="s">
        <v>128</v>
      </c>
      <c r="G202" s="230"/>
      <c r="H202" s="232" t="s">
        <v>1</v>
      </c>
      <c r="I202" s="234"/>
      <c r="J202" s="230"/>
      <c r="K202" s="230"/>
      <c r="L202" s="235"/>
      <c r="M202" s="236"/>
      <c r="N202" s="237"/>
      <c r="O202" s="237"/>
      <c r="P202" s="237"/>
      <c r="Q202" s="237"/>
      <c r="R202" s="237"/>
      <c r="S202" s="237"/>
      <c r="T202" s="238"/>
      <c r="AT202" s="239" t="s">
        <v>123</v>
      </c>
      <c r="AU202" s="239" t="s">
        <v>81</v>
      </c>
      <c r="AV202" s="12" t="s">
        <v>79</v>
      </c>
      <c r="AW202" s="12" t="s">
        <v>31</v>
      </c>
      <c r="AX202" s="12" t="s">
        <v>74</v>
      </c>
      <c r="AY202" s="239" t="s">
        <v>114</v>
      </c>
    </row>
    <row r="203" s="13" customFormat="1">
      <c r="B203" s="240"/>
      <c r="C203" s="241"/>
      <c r="D203" s="231" t="s">
        <v>123</v>
      </c>
      <c r="E203" s="242" t="s">
        <v>1</v>
      </c>
      <c r="F203" s="243" t="s">
        <v>178</v>
      </c>
      <c r="G203" s="241"/>
      <c r="H203" s="244">
        <v>9.9000000000000004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123</v>
      </c>
      <c r="AU203" s="250" t="s">
        <v>81</v>
      </c>
      <c r="AV203" s="13" t="s">
        <v>81</v>
      </c>
      <c r="AW203" s="13" t="s">
        <v>31</v>
      </c>
      <c r="AX203" s="13" t="s">
        <v>74</v>
      </c>
      <c r="AY203" s="250" t="s">
        <v>114</v>
      </c>
    </row>
    <row r="204" s="14" customFormat="1">
      <c r="B204" s="251"/>
      <c r="C204" s="252"/>
      <c r="D204" s="231" t="s">
        <v>123</v>
      </c>
      <c r="E204" s="253" t="s">
        <v>1</v>
      </c>
      <c r="F204" s="254" t="s">
        <v>132</v>
      </c>
      <c r="G204" s="252"/>
      <c r="H204" s="255">
        <v>335.77499999999998</v>
      </c>
      <c r="I204" s="256"/>
      <c r="J204" s="252"/>
      <c r="K204" s="252"/>
      <c r="L204" s="257"/>
      <c r="M204" s="258"/>
      <c r="N204" s="259"/>
      <c r="O204" s="259"/>
      <c r="P204" s="259"/>
      <c r="Q204" s="259"/>
      <c r="R204" s="259"/>
      <c r="S204" s="259"/>
      <c r="T204" s="260"/>
      <c r="AT204" s="261" t="s">
        <v>123</v>
      </c>
      <c r="AU204" s="261" t="s">
        <v>81</v>
      </c>
      <c r="AV204" s="14" t="s">
        <v>121</v>
      </c>
      <c r="AW204" s="14" t="s">
        <v>31</v>
      </c>
      <c r="AX204" s="14" t="s">
        <v>79</v>
      </c>
      <c r="AY204" s="261" t="s">
        <v>114</v>
      </c>
    </row>
    <row r="205" s="11" customFormat="1" ht="22.8" customHeight="1">
      <c r="B205" s="200"/>
      <c r="C205" s="201"/>
      <c r="D205" s="202" t="s">
        <v>73</v>
      </c>
      <c r="E205" s="214" t="s">
        <v>182</v>
      </c>
      <c r="F205" s="214" t="s">
        <v>183</v>
      </c>
      <c r="G205" s="201"/>
      <c r="H205" s="201"/>
      <c r="I205" s="204"/>
      <c r="J205" s="215">
        <f>BK205</f>
        <v>0</v>
      </c>
      <c r="K205" s="201"/>
      <c r="L205" s="206"/>
      <c r="M205" s="207"/>
      <c r="N205" s="208"/>
      <c r="O205" s="208"/>
      <c r="P205" s="209">
        <f>P206</f>
        <v>0</v>
      </c>
      <c r="Q205" s="208"/>
      <c r="R205" s="209">
        <f>R206</f>
        <v>0</v>
      </c>
      <c r="S205" s="208"/>
      <c r="T205" s="210">
        <f>T206</f>
        <v>0</v>
      </c>
      <c r="AR205" s="211" t="s">
        <v>79</v>
      </c>
      <c r="AT205" s="212" t="s">
        <v>73</v>
      </c>
      <c r="AU205" s="212" t="s">
        <v>79</v>
      </c>
      <c r="AY205" s="211" t="s">
        <v>114</v>
      </c>
      <c r="BK205" s="213">
        <f>BK206</f>
        <v>0</v>
      </c>
    </row>
    <row r="206" s="1" customFormat="1" ht="24" customHeight="1">
      <c r="B206" s="37"/>
      <c r="C206" s="216" t="s">
        <v>184</v>
      </c>
      <c r="D206" s="216" t="s">
        <v>116</v>
      </c>
      <c r="E206" s="217" t="s">
        <v>185</v>
      </c>
      <c r="F206" s="218" t="s">
        <v>186</v>
      </c>
      <c r="G206" s="219" t="s">
        <v>173</v>
      </c>
      <c r="H206" s="220">
        <v>559.72799999999995</v>
      </c>
      <c r="I206" s="221"/>
      <c r="J206" s="222">
        <f>ROUND(I206*H206,2)</f>
        <v>0</v>
      </c>
      <c r="K206" s="218" t="s">
        <v>120</v>
      </c>
      <c r="L206" s="42"/>
      <c r="M206" s="223" t="s">
        <v>1</v>
      </c>
      <c r="N206" s="224" t="s">
        <v>39</v>
      </c>
      <c r="O206" s="85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AR206" s="227" t="s">
        <v>121</v>
      </c>
      <c r="AT206" s="227" t="s">
        <v>116</v>
      </c>
      <c r="AU206" s="227" t="s">
        <v>81</v>
      </c>
      <c r="AY206" s="16" t="s">
        <v>114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6" t="s">
        <v>79</v>
      </c>
      <c r="BK206" s="228">
        <f>ROUND(I206*H206,2)</f>
        <v>0</v>
      </c>
      <c r="BL206" s="16" t="s">
        <v>121</v>
      </c>
      <c r="BM206" s="227" t="s">
        <v>187</v>
      </c>
    </row>
    <row r="207" s="11" customFormat="1" ht="25.92" customHeight="1">
      <c r="B207" s="200"/>
      <c r="C207" s="201"/>
      <c r="D207" s="202" t="s">
        <v>73</v>
      </c>
      <c r="E207" s="203" t="s">
        <v>188</v>
      </c>
      <c r="F207" s="203" t="s">
        <v>189</v>
      </c>
      <c r="G207" s="201"/>
      <c r="H207" s="201"/>
      <c r="I207" s="204"/>
      <c r="J207" s="205">
        <f>BK207</f>
        <v>0</v>
      </c>
      <c r="K207" s="201"/>
      <c r="L207" s="206"/>
      <c r="M207" s="207"/>
      <c r="N207" s="208"/>
      <c r="O207" s="208"/>
      <c r="P207" s="209">
        <f>P208</f>
        <v>0</v>
      </c>
      <c r="Q207" s="208"/>
      <c r="R207" s="209">
        <f>R208</f>
        <v>0</v>
      </c>
      <c r="S207" s="208"/>
      <c r="T207" s="210">
        <f>T208</f>
        <v>0</v>
      </c>
      <c r="AR207" s="211" t="s">
        <v>121</v>
      </c>
      <c r="AT207" s="212" t="s">
        <v>73</v>
      </c>
      <c r="AU207" s="212" t="s">
        <v>74</v>
      </c>
      <c r="AY207" s="211" t="s">
        <v>114</v>
      </c>
      <c r="BK207" s="213">
        <f>BK208</f>
        <v>0</v>
      </c>
    </row>
    <row r="208" s="11" customFormat="1" ht="22.8" customHeight="1">
      <c r="B208" s="200"/>
      <c r="C208" s="201"/>
      <c r="D208" s="202" t="s">
        <v>73</v>
      </c>
      <c r="E208" s="214" t="s">
        <v>190</v>
      </c>
      <c r="F208" s="214" t="s">
        <v>189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SUM(P209:P211)</f>
        <v>0</v>
      </c>
      <c r="Q208" s="208"/>
      <c r="R208" s="209">
        <f>SUM(R209:R211)</f>
        <v>0</v>
      </c>
      <c r="S208" s="208"/>
      <c r="T208" s="210">
        <f>SUM(T209:T211)</f>
        <v>0</v>
      </c>
      <c r="AR208" s="211" t="s">
        <v>121</v>
      </c>
      <c r="AT208" s="212" t="s">
        <v>73</v>
      </c>
      <c r="AU208" s="212" t="s">
        <v>79</v>
      </c>
      <c r="AY208" s="211" t="s">
        <v>114</v>
      </c>
      <c r="BK208" s="213">
        <f>SUM(BK209:BK211)</f>
        <v>0</v>
      </c>
    </row>
    <row r="209" s="1" customFormat="1" ht="16.5" customHeight="1">
      <c r="B209" s="37"/>
      <c r="C209" s="216" t="s">
        <v>191</v>
      </c>
      <c r="D209" s="216" t="s">
        <v>116</v>
      </c>
      <c r="E209" s="217" t="s">
        <v>192</v>
      </c>
      <c r="F209" s="218" t="s">
        <v>193</v>
      </c>
      <c r="G209" s="219" t="s">
        <v>194</v>
      </c>
      <c r="H209" s="220">
        <v>1</v>
      </c>
      <c r="I209" s="221"/>
      <c r="J209" s="222">
        <f>ROUND(I209*H209,2)</f>
        <v>0</v>
      </c>
      <c r="K209" s="218" t="s">
        <v>1</v>
      </c>
      <c r="L209" s="42"/>
      <c r="M209" s="223" t="s">
        <v>1</v>
      </c>
      <c r="N209" s="224" t="s">
        <v>39</v>
      </c>
      <c r="O209" s="85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AR209" s="227" t="s">
        <v>148</v>
      </c>
      <c r="AT209" s="227" t="s">
        <v>116</v>
      </c>
      <c r="AU209" s="227" t="s">
        <v>81</v>
      </c>
      <c r="AY209" s="16" t="s">
        <v>114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6" t="s">
        <v>79</v>
      </c>
      <c r="BK209" s="228">
        <f>ROUND(I209*H209,2)</f>
        <v>0</v>
      </c>
      <c r="BL209" s="16" t="s">
        <v>148</v>
      </c>
      <c r="BM209" s="227" t="s">
        <v>195</v>
      </c>
    </row>
    <row r="210" s="12" customFormat="1">
      <c r="B210" s="229"/>
      <c r="C210" s="230"/>
      <c r="D210" s="231" t="s">
        <v>123</v>
      </c>
      <c r="E210" s="232" t="s">
        <v>1</v>
      </c>
      <c r="F210" s="233" t="s">
        <v>196</v>
      </c>
      <c r="G210" s="230"/>
      <c r="H210" s="232" t="s">
        <v>1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123</v>
      </c>
      <c r="AU210" s="239" t="s">
        <v>81</v>
      </c>
      <c r="AV210" s="12" t="s">
        <v>79</v>
      </c>
      <c r="AW210" s="12" t="s">
        <v>31</v>
      </c>
      <c r="AX210" s="12" t="s">
        <v>74</v>
      </c>
      <c r="AY210" s="239" t="s">
        <v>114</v>
      </c>
    </row>
    <row r="211" s="13" customFormat="1">
      <c r="B211" s="240"/>
      <c r="C211" s="241"/>
      <c r="D211" s="231" t="s">
        <v>123</v>
      </c>
      <c r="E211" s="242" t="s">
        <v>1</v>
      </c>
      <c r="F211" s="243" t="s">
        <v>79</v>
      </c>
      <c r="G211" s="241"/>
      <c r="H211" s="244">
        <v>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123</v>
      </c>
      <c r="AU211" s="250" t="s">
        <v>81</v>
      </c>
      <c r="AV211" s="13" t="s">
        <v>81</v>
      </c>
      <c r="AW211" s="13" t="s">
        <v>31</v>
      </c>
      <c r="AX211" s="13" t="s">
        <v>79</v>
      </c>
      <c r="AY211" s="250" t="s">
        <v>114</v>
      </c>
    </row>
    <row r="212" s="11" customFormat="1" ht="25.92" customHeight="1">
      <c r="B212" s="200"/>
      <c r="C212" s="201"/>
      <c r="D212" s="202" t="s">
        <v>73</v>
      </c>
      <c r="E212" s="203" t="s">
        <v>197</v>
      </c>
      <c r="F212" s="203" t="s">
        <v>198</v>
      </c>
      <c r="G212" s="201"/>
      <c r="H212" s="201"/>
      <c r="I212" s="204"/>
      <c r="J212" s="205">
        <f>BK212</f>
        <v>0</v>
      </c>
      <c r="K212" s="201"/>
      <c r="L212" s="206"/>
      <c r="M212" s="207"/>
      <c r="N212" s="208"/>
      <c r="O212" s="208"/>
      <c r="P212" s="209">
        <f>P213+P215</f>
        <v>0</v>
      </c>
      <c r="Q212" s="208"/>
      <c r="R212" s="209">
        <f>R213+R215</f>
        <v>0</v>
      </c>
      <c r="S212" s="208"/>
      <c r="T212" s="210">
        <f>T213+T215</f>
        <v>0</v>
      </c>
      <c r="AR212" s="211" t="s">
        <v>133</v>
      </c>
      <c r="AT212" s="212" t="s">
        <v>73</v>
      </c>
      <c r="AU212" s="212" t="s">
        <v>74</v>
      </c>
      <c r="AY212" s="211" t="s">
        <v>114</v>
      </c>
      <c r="BK212" s="213">
        <f>BK213+BK215</f>
        <v>0</v>
      </c>
    </row>
    <row r="213" s="11" customFormat="1" ht="22.8" customHeight="1">
      <c r="B213" s="200"/>
      <c r="C213" s="201"/>
      <c r="D213" s="202" t="s">
        <v>73</v>
      </c>
      <c r="E213" s="214" t="s">
        <v>74</v>
      </c>
      <c r="F213" s="214" t="s">
        <v>198</v>
      </c>
      <c r="G213" s="201"/>
      <c r="H213" s="201"/>
      <c r="I213" s="204"/>
      <c r="J213" s="215">
        <f>BK213</f>
        <v>0</v>
      </c>
      <c r="K213" s="201"/>
      <c r="L213" s="206"/>
      <c r="M213" s="207"/>
      <c r="N213" s="208"/>
      <c r="O213" s="208"/>
      <c r="P213" s="209">
        <f>P214</f>
        <v>0</v>
      </c>
      <c r="Q213" s="208"/>
      <c r="R213" s="209">
        <f>R214</f>
        <v>0</v>
      </c>
      <c r="S213" s="208"/>
      <c r="T213" s="210">
        <f>T214</f>
        <v>0</v>
      </c>
      <c r="AR213" s="211" t="s">
        <v>133</v>
      </c>
      <c r="AT213" s="212" t="s">
        <v>73</v>
      </c>
      <c r="AU213" s="212" t="s">
        <v>79</v>
      </c>
      <c r="AY213" s="211" t="s">
        <v>114</v>
      </c>
      <c r="BK213" s="213">
        <f>BK214</f>
        <v>0</v>
      </c>
    </row>
    <row r="214" s="1" customFormat="1" ht="16.5" customHeight="1">
      <c r="B214" s="37"/>
      <c r="C214" s="216" t="s">
        <v>199</v>
      </c>
      <c r="D214" s="216" t="s">
        <v>116</v>
      </c>
      <c r="E214" s="217" t="s">
        <v>200</v>
      </c>
      <c r="F214" s="218" t="s">
        <v>201</v>
      </c>
      <c r="G214" s="219" t="s">
        <v>202</v>
      </c>
      <c r="H214" s="220">
        <v>2</v>
      </c>
      <c r="I214" s="221"/>
      <c r="J214" s="222">
        <f>ROUND(I214*H214,2)</f>
        <v>0</v>
      </c>
      <c r="K214" s="218" t="s">
        <v>120</v>
      </c>
      <c r="L214" s="42"/>
      <c r="M214" s="223" t="s">
        <v>1</v>
      </c>
      <c r="N214" s="224" t="s">
        <v>39</v>
      </c>
      <c r="O214" s="85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AR214" s="227" t="s">
        <v>203</v>
      </c>
      <c r="AT214" s="227" t="s">
        <v>116</v>
      </c>
      <c r="AU214" s="227" t="s">
        <v>81</v>
      </c>
      <c r="AY214" s="16" t="s">
        <v>114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6" t="s">
        <v>79</v>
      </c>
      <c r="BK214" s="228">
        <f>ROUND(I214*H214,2)</f>
        <v>0</v>
      </c>
      <c r="BL214" s="16" t="s">
        <v>203</v>
      </c>
      <c r="BM214" s="227" t="s">
        <v>204</v>
      </c>
    </row>
    <row r="215" s="11" customFormat="1" ht="22.8" customHeight="1">
      <c r="B215" s="200"/>
      <c r="C215" s="201"/>
      <c r="D215" s="202" t="s">
        <v>73</v>
      </c>
      <c r="E215" s="214" t="s">
        <v>205</v>
      </c>
      <c r="F215" s="214" t="s">
        <v>206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P216</f>
        <v>0</v>
      </c>
      <c r="Q215" s="208"/>
      <c r="R215" s="209">
        <f>R216</f>
        <v>0</v>
      </c>
      <c r="S215" s="208"/>
      <c r="T215" s="210">
        <f>T216</f>
        <v>0</v>
      </c>
      <c r="AR215" s="211" t="s">
        <v>133</v>
      </c>
      <c r="AT215" s="212" t="s">
        <v>73</v>
      </c>
      <c r="AU215" s="212" t="s">
        <v>79</v>
      </c>
      <c r="AY215" s="211" t="s">
        <v>114</v>
      </c>
      <c r="BK215" s="213">
        <f>BK216</f>
        <v>0</v>
      </c>
    </row>
    <row r="216" s="1" customFormat="1" ht="16.5" customHeight="1">
      <c r="B216" s="37"/>
      <c r="C216" s="216" t="s">
        <v>207</v>
      </c>
      <c r="D216" s="216" t="s">
        <v>116</v>
      </c>
      <c r="E216" s="217" t="s">
        <v>208</v>
      </c>
      <c r="F216" s="218" t="s">
        <v>209</v>
      </c>
      <c r="G216" s="219" t="s">
        <v>202</v>
      </c>
      <c r="H216" s="220">
        <v>1</v>
      </c>
      <c r="I216" s="221"/>
      <c r="J216" s="222">
        <f>ROUND(I216*H216,2)</f>
        <v>0</v>
      </c>
      <c r="K216" s="218" t="s">
        <v>120</v>
      </c>
      <c r="L216" s="42"/>
      <c r="M216" s="262" t="s">
        <v>1</v>
      </c>
      <c r="N216" s="263" t="s">
        <v>39</v>
      </c>
      <c r="O216" s="264"/>
      <c r="P216" s="265">
        <f>O216*H216</f>
        <v>0</v>
      </c>
      <c r="Q216" s="265">
        <v>0</v>
      </c>
      <c r="R216" s="265">
        <f>Q216*H216</f>
        <v>0</v>
      </c>
      <c r="S216" s="265">
        <v>0</v>
      </c>
      <c r="T216" s="266">
        <f>S216*H216</f>
        <v>0</v>
      </c>
      <c r="AR216" s="227" t="s">
        <v>203</v>
      </c>
      <c r="AT216" s="227" t="s">
        <v>116</v>
      </c>
      <c r="AU216" s="227" t="s">
        <v>81</v>
      </c>
      <c r="AY216" s="16" t="s">
        <v>114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6" t="s">
        <v>79</v>
      </c>
      <c r="BK216" s="228">
        <f>ROUND(I216*H216,2)</f>
        <v>0</v>
      </c>
      <c r="BL216" s="16" t="s">
        <v>203</v>
      </c>
      <c r="BM216" s="227" t="s">
        <v>210</v>
      </c>
    </row>
    <row r="217" s="1" customFormat="1" ht="6.96" customHeight="1">
      <c r="B217" s="60"/>
      <c r="C217" s="61"/>
      <c r="D217" s="61"/>
      <c r="E217" s="61"/>
      <c r="F217" s="61"/>
      <c r="G217" s="61"/>
      <c r="H217" s="61"/>
      <c r="I217" s="166"/>
      <c r="J217" s="61"/>
      <c r="K217" s="61"/>
      <c r="L217" s="42"/>
    </row>
  </sheetData>
  <sheetProtection sheet="1" autoFilter="0" formatColumns="0" formatRows="0" objects="1" scenarios="1" spinCount="100000" saltValue="CdCaCtwWw2agwbPmB+3hDDn7jsgeBv0JbBqG1Y/P11HJE2woVh/w5ZZlVnscxWQynO0RoOj3WQT02tdZlLDngw==" hashValue="dZ8W83SgdYfyDNzIsYycTGUfKaSfOBNjkcqYPlXiMmY/b/nyqERg1dQDRxJzZRvlEUfbUPVoSJeKTKEychymaw==" algorithmName="SHA-512" password="CC35"/>
  <autoFilter ref="C122:K216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2023-07-13T09:09:03Z</dcterms:created>
  <dcterms:modified xsi:type="dcterms:W3CDTF">2023-07-13T09:09:04Z</dcterms:modified>
</cp:coreProperties>
</file>