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01d - Oprava povrchu mís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'001d - Oprava povrchu mís...'!$C$122:$K$216</definedName>
    <definedName name="_xlnm.Print_Area" localSheetId="1">'001d - Oprava povrchu mís...'!$C$4:$J$76,'001d - Oprava povrchu mís...'!$C$82:$J$106,'001d - Oprava povrchu mís...'!$C$112:$K$216</definedName>
    <definedName name="_xlnm.Print_Titles" localSheetId="1">'001d - Oprava povrchu mís...'!$122:$122</definedName>
  </definedNames>
  <calcPr/>
</workbook>
</file>

<file path=xl/calcChain.xml><?xml version="1.0" encoding="utf-8"?>
<calcChain xmlns="http://schemas.openxmlformats.org/spreadsheetml/2006/main">
  <c i="2" r="J183"/>
  <c r="J35"/>
  <c r="J34"/>
  <c i="1" r="AY95"/>
  <c i="2" r="J33"/>
  <c i="1" r="AX95"/>
  <c i="2" r="BI216"/>
  <c r="BH216"/>
  <c r="BG216"/>
  <c r="BF216"/>
  <c r="T216"/>
  <c r="T215"/>
  <c r="R216"/>
  <c r="R215"/>
  <c r="P216"/>
  <c r="P215"/>
  <c r="BK216"/>
  <c r="BK215"/>
  <c r="J215"/>
  <c r="J216"/>
  <c r="BE216"/>
  <c r="J105"/>
  <c r="BI214"/>
  <c r="BH214"/>
  <c r="BG214"/>
  <c r="BF214"/>
  <c r="T214"/>
  <c r="T213"/>
  <c r="T212"/>
  <c r="R214"/>
  <c r="R213"/>
  <c r="R212"/>
  <c r="P214"/>
  <c r="P213"/>
  <c r="P212"/>
  <c r="BK214"/>
  <c r="BK213"/>
  <c r="J213"/>
  <c r="BK212"/>
  <c r="J212"/>
  <c r="J214"/>
  <c r="BE214"/>
  <c r="J104"/>
  <c r="J103"/>
  <c r="BI209"/>
  <c r="BH209"/>
  <c r="BG209"/>
  <c r="BF209"/>
  <c r="T209"/>
  <c r="T208"/>
  <c r="T207"/>
  <c r="R209"/>
  <c r="R208"/>
  <c r="R207"/>
  <c r="P209"/>
  <c r="P208"/>
  <c r="P207"/>
  <c r="BK209"/>
  <c r="BK208"/>
  <c r="J208"/>
  <c r="BK207"/>
  <c r="J207"/>
  <c r="J209"/>
  <c r="BE209"/>
  <c r="J102"/>
  <c r="J101"/>
  <c r="BI206"/>
  <c r="BH206"/>
  <c r="BG206"/>
  <c r="BF206"/>
  <c r="T206"/>
  <c r="T205"/>
  <c r="R206"/>
  <c r="R205"/>
  <c r="P206"/>
  <c r="P205"/>
  <c r="BK206"/>
  <c r="BK205"/>
  <c r="J205"/>
  <c r="J206"/>
  <c r="BE206"/>
  <c r="J100"/>
  <c r="BI195"/>
  <c r="BH195"/>
  <c r="BG195"/>
  <c r="BF195"/>
  <c r="T195"/>
  <c r="R195"/>
  <c r="P195"/>
  <c r="BK195"/>
  <c r="J195"/>
  <c r="BE195"/>
  <c r="BI185"/>
  <c r="BH185"/>
  <c r="BG185"/>
  <c r="BF185"/>
  <c r="T185"/>
  <c r="T184"/>
  <c r="R185"/>
  <c r="R184"/>
  <c r="P185"/>
  <c r="P184"/>
  <c r="BK185"/>
  <c r="BK184"/>
  <c r="J184"/>
  <c r="J185"/>
  <c r="BE185"/>
  <c r="J99"/>
  <c r="J98"/>
  <c r="BI174"/>
  <c r="BH174"/>
  <c r="BG174"/>
  <c r="BF174"/>
  <c r="T174"/>
  <c r="R174"/>
  <c r="P174"/>
  <c r="BK174"/>
  <c r="J174"/>
  <c r="BE174"/>
  <c r="BI166"/>
  <c r="BH166"/>
  <c r="BG166"/>
  <c r="BF166"/>
  <c r="T166"/>
  <c r="R166"/>
  <c r="P166"/>
  <c r="BK166"/>
  <c r="J166"/>
  <c r="BE166"/>
  <c r="BI157"/>
  <c r="BH157"/>
  <c r="BG157"/>
  <c r="BF157"/>
  <c r="T157"/>
  <c r="R157"/>
  <c r="P157"/>
  <c r="BK157"/>
  <c r="J157"/>
  <c r="BE157"/>
  <c r="BI154"/>
  <c r="BH154"/>
  <c r="BG154"/>
  <c r="BF154"/>
  <c r="T154"/>
  <c r="R154"/>
  <c r="P154"/>
  <c r="BK154"/>
  <c r="J154"/>
  <c r="BE154"/>
  <c r="BI145"/>
  <c r="BH145"/>
  <c r="BG145"/>
  <c r="BF145"/>
  <c r="T145"/>
  <c r="R145"/>
  <c r="P145"/>
  <c r="BK145"/>
  <c r="J145"/>
  <c r="BE145"/>
  <c r="BI137"/>
  <c r="BH137"/>
  <c r="BG137"/>
  <c r="BF137"/>
  <c r="T137"/>
  <c r="T136"/>
  <c r="R137"/>
  <c r="R136"/>
  <c r="P137"/>
  <c r="P136"/>
  <c r="BK137"/>
  <c r="BK136"/>
  <c r="J136"/>
  <c r="J137"/>
  <c r="BE137"/>
  <c r="J97"/>
  <c r="BI126"/>
  <c r="F35"/>
  <c i="1" r="BD95"/>
  <c i="2" r="BH126"/>
  <c r="F34"/>
  <c i="1" r="BC95"/>
  <c i="2" r="BG126"/>
  <c r="F33"/>
  <c i="1" r="BB95"/>
  <c i="2" r="BF126"/>
  <c r="J32"/>
  <c i="1" r="AW95"/>
  <c i="2" r="F32"/>
  <c i="1" r="BA95"/>
  <c i="2" r="T126"/>
  <c r="T125"/>
  <c r="T124"/>
  <c r="T123"/>
  <c r="R126"/>
  <c r="R125"/>
  <c r="R124"/>
  <c r="R123"/>
  <c r="P126"/>
  <c r="P125"/>
  <c r="P124"/>
  <c r="P123"/>
  <c i="1" r="AU95"/>
  <c i="2" r="BK126"/>
  <c r="BK125"/>
  <c r="J125"/>
  <c r="BK124"/>
  <c r="J124"/>
  <c r="BK123"/>
  <c r="J123"/>
  <c r="J94"/>
  <c r="J28"/>
  <c i="1" r="AG95"/>
  <c i="2" r="J126"/>
  <c r="BE126"/>
  <c r="J31"/>
  <c i="1" r="AV95"/>
  <c i="2" r="F31"/>
  <c i="1" r="AZ95"/>
  <c i="2" r="J96"/>
  <c r="J95"/>
  <c r="F117"/>
  <c r="E115"/>
  <c r="F87"/>
  <c r="E85"/>
  <c r="J37"/>
  <c r="J22"/>
  <c r="E22"/>
  <c r="J120"/>
  <c r="J90"/>
  <c r="J21"/>
  <c r="J19"/>
  <c r="E19"/>
  <c r="J119"/>
  <c r="J89"/>
  <c r="J18"/>
  <c r="J16"/>
  <c r="E16"/>
  <c r="F120"/>
  <c r="F90"/>
  <c r="J15"/>
  <c r="J13"/>
  <c r="E13"/>
  <c r="F119"/>
  <c r="F89"/>
  <c r="J12"/>
  <c r="J10"/>
  <c r="J117"/>
  <c r="J87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<sst xmlns="http://schemas.openxmlformats.org/spreadsheetml/2006/main">
  <si>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</si>
  <si>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</si>
  <si>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</si>
  <si>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</si>
  <si>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</si>
  <si>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{2a2ea32f-4448-4e9b-8bde-854984d405d6}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</si>
  <si>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</si>
  <si>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</si>
  <si>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</si>
  <si>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</si>
  <si>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</si>
  <si>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</si>
  <si>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</si>
  <si>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</si>
  <si>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001d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</si>
  <si>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</si>
  <si>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</si>
  <si>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povrchu místní komunikace v obci Sobotín, část Rudoltice, 2.etapačást 1, úsek 0,000 - 0,60850 km</t>
  </si>
  <si>
    <t>KSO:</t>
  </si>
  <si>
    <t>CC-CZ:</t>
  </si>
  <si>
    <t>Místo:</t>
  </si>
  <si>
    <t>Rudoltice</t>
  </si>
  <si>
    <t>Datum:</t>
  </si>
  <si>
    <t>12. 7. 2023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</si>
  <si>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</si>
  <si>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</si>
  <si>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</si>
  <si>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</si>
  <si>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</si>
  <si>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</si>
  <si>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</si>
  <si>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</si>
  <si>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</si>
  <si>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</si>
  <si>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</si>
  <si>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</si>
  <si>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</si>
  <si>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</si>
  <si>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</si>
  <si>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</si>
  <si>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</si>
  <si>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</si>
  <si>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</si>
  <si>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</si>
  <si>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</si>
  <si>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</si>
  <si>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</si>
  <si>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</si>
  <si>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</si>
  <si>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</si>
  <si>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</si>
  <si>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</si>
  <si>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</si>
  <si>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</si>
  <si>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</si>
  <si>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</si>
  <si>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</si>
  <si>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</si>
  <si>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</si>
  <si>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</si>
  <si>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</si>
  <si>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</si>
  <si>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</si>
  <si>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</si>
  <si>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</si>
  <si>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</si>
  <si>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</si>
  <si>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</si>
  <si>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</si>
  <si>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</si>
  <si>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</si>
  <si>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</si>
  <si>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</si>
  <si>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</si>
  <si>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</si>
  <si>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</si>
  <si>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</si>
  <si>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</si>
  <si>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</si>
  <si>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</si>
  <si>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</si>
  <si>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</si>
  <si>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</si>
  <si>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</si>
  <si>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</si>
  <si>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</si>
  <si>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</si>
  <si>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</si>
  <si>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</si>
  <si>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</si>
  <si>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5 - Komunikace</t>
  </si>
  <si>
    <t xml:space="preserve">    9 - Ostatní konstrukce a práce-bourání</t>
  </si>
  <si>
    <t xml:space="preserve">    997 - Přesun sutě</t>
  </si>
  <si>
    <t xml:space="preserve">    998 - Přesun hmot</t>
  </si>
  <si>
    <t>OST - Ostatní</t>
  </si>
  <si>
    <t xml:space="preserve">    O01 - Ostatní</t>
  </si>
  <si>
    <t>VRN - Vedlejší rozpočtové náklady</t>
  </si>
  <si>
    <t xml:space="preserve">    0 -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</si>
  <si>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</si>
  <si>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</si>
  <si>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</si>
  <si>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</si>
  <si>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</si>
  <si>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</si>
  <si>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</si>
  <si>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</si>
  <si>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</si>
  <si>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</si>
  <si>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</si>
  <si>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</si>
  <si>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</si>
  <si>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</si>
  <si>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</si>
  <si>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</si>
  <si>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</si>
  <si>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</si>
  <si>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</si>
  <si>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215901101</t>
  </si>
  <si>
    <t>Zhutnění podloží z hornin soudržných do 92% PS nebo nesoudržných sypkých I(d) do 0,8</t>
  </si>
  <si>
    <t>m2</t>
  </si>
  <si>
    <t>CS ÚRS 2023 01</t>
  </si>
  <si>
    <t>4</t>
  </si>
  <si>
    <t>599389047</t>
  </si>
  <si>
    <t>VV</t>
  </si>
  <si>
    <t>" na p.č. 605/1, k.ú. Rudoltice u Sobotína"</t>
  </si>
  <si>
    <t>126*1,1</t>
  </si>
  <si>
    <t>" na p.č. 1307/1, k.ú. Rudoltice u Sobotína"</t>
  </si>
  <si>
    <t>1849*1,1</t>
  </si>
  <si>
    <t>" plocha pro šířkové vyrovnání komunikace"</t>
  </si>
  <si>
    <t>60*1,1</t>
  </si>
  <si>
    <t>" plocha nové zpevněné krajnice"</t>
  </si>
  <si>
    <t>2238,5*0,25</t>
  </si>
  <si>
    <t>Součet</t>
  </si>
  <si>
    <t>5</t>
  </si>
  <si>
    <t>Komunikace</t>
  </si>
  <si>
    <t>565135111</t>
  </si>
  <si>
    <t>Asfaltový beton vrstva podkladní ACP 16 (obalované kamenivo OKS) tl 50 mm š do 3 m</t>
  </si>
  <si>
    <t>749675139</t>
  </si>
  <si>
    <t>126*1,05</t>
  </si>
  <si>
    <t>1849*1,05</t>
  </si>
  <si>
    <t>60*1,05</t>
  </si>
  <si>
    <t>3</t>
  </si>
  <si>
    <t>567521121</t>
  </si>
  <si>
    <t>Recyklace podkladu za studena na místě - rozpojení a reprofilace tl 200 mm plochy do 3000 m2</t>
  </si>
  <si>
    <t>39519636</t>
  </si>
  <si>
    <t>" vyrovnání podkladu"</t>
  </si>
  <si>
    <t>569931132a</t>
  </si>
  <si>
    <t>Zpevnění krajnic asfaltovým recyklátem tl 100 mm s využitím materiálu z rozfrézované části vozovky</t>
  </si>
  <si>
    <t>512</t>
  </si>
  <si>
    <t>-948025947</t>
  </si>
  <si>
    <t>2238,5*0,2</t>
  </si>
  <si>
    <t>573111111</t>
  </si>
  <si>
    <t>Postřik živičný infiltrační z asfaltu množství 0,60 kg/m2</t>
  </si>
  <si>
    <t>355391335</t>
  </si>
  <si>
    <t>6</t>
  </si>
  <si>
    <t>573211112</t>
  </si>
  <si>
    <t>Postřik živičný spojovací z asfaltu v množství 0,70 kg/m2</t>
  </si>
  <si>
    <t>1137814572</t>
  </si>
  <si>
    <t>7</t>
  </si>
  <si>
    <t>577144111</t>
  </si>
  <si>
    <t>Asfaltový beton vrstva obrusná ACO 11 (ABS) tř. I tl 50 mm š do 3 m z nemodifikovaného asfaltu</t>
  </si>
  <si>
    <t>954444873</t>
  </si>
  <si>
    <t>" skladba živičné komunikace"</t>
  </si>
  <si>
    <t>126</t>
  </si>
  <si>
    <t>1849</t>
  </si>
  <si>
    <t>60</t>
  </si>
  <si>
    <t>9</t>
  </si>
  <si>
    <t>Ostatní konstrukce a práce-bourání</t>
  </si>
  <si>
    <t>997</t>
  </si>
  <si>
    <t>Přesun sutě</t>
  </si>
  <si>
    <t>8</t>
  </si>
  <si>
    <t>997211614</t>
  </si>
  <si>
    <t xml:space="preserve">Nakládání rozfrézovaného materiálu na dopravní prostředky </t>
  </si>
  <si>
    <t>t</t>
  </si>
  <si>
    <t>-1700041008</t>
  </si>
  <si>
    <t>" odvoz přebytečného rozfrézovaného materiálu na rozprostření do zpevněné krajnice"</t>
  </si>
  <si>
    <t>126*1,1*0,15</t>
  </si>
  <si>
    <t>1849*1,1*0,15</t>
  </si>
  <si>
    <t>60*1,1*0,15</t>
  </si>
  <si>
    <t>997321511</t>
  </si>
  <si>
    <t>Vodorovná doprava suti a vybouraných hmot po suchu do 1 km</t>
  </si>
  <si>
    <t>-1524892650</t>
  </si>
  <si>
    <t>998</t>
  </si>
  <si>
    <t>Přesun hmot</t>
  </si>
  <si>
    <t>10</t>
  </si>
  <si>
    <t>998225111</t>
  </si>
  <si>
    <t>Přesun hmot pro pozemní komunikace s krytem z kamene, monolitickým betonovým nebo živičným</t>
  </si>
  <si>
    <t>-1862398984</t>
  </si>
  <si>
    <t>OST</t>
  </si>
  <si>
    <t>Ostatní</t>
  </si>
  <si>
    <t>O01</t>
  </si>
  <si>
    <t>11</t>
  </si>
  <si>
    <t>221500000</t>
  </si>
  <si>
    <t>Vytýčení stávajících sítí</t>
  </si>
  <si>
    <t>soubor</t>
  </si>
  <si>
    <t>1206342932</t>
  </si>
  <si>
    <t xml:space="preserve">"  vytýčení  stávajících podzemních inženýrských sítí před zahájením zemních prací a přeložek"</t>
  </si>
  <si>
    <t>VRN</t>
  </si>
  <si>
    <t>Vedlejší rozpočtové náklady</t>
  </si>
  <si>
    <t>12</t>
  </si>
  <si>
    <t>030001000</t>
  </si>
  <si>
    <t>Zařízení staveniště</t>
  </si>
  <si>
    <t>Kč</t>
  </si>
  <si>
    <t>1024</t>
  </si>
  <si>
    <t>-1019015195</t>
  </si>
  <si>
    <t>VRN9</t>
  </si>
  <si>
    <t>Ostatní náklady</t>
  </si>
  <si>
    <t>13</t>
  </si>
  <si>
    <t>090001000</t>
  </si>
  <si>
    <t>Silniční provoz</t>
  </si>
  <si>
    <t>-1788667969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</si>
</sst>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ht="36.96" customHeight="1">
      <c r="AR2"/>
      <c r="BS2" s="16" t="s">
        <v>6</v>
      </c>
      <c r="BT2" s="16" t="s">
        <v>7</v>
      </c>
    </row>
    <row r="3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ht="18.48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31</v>
      </c>
    </row>
    <row r="18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ht="18.48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31</v>
      </c>
    </row>
    <row r="2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ht="12" customHeight="1">
      <c r="B22" s="20"/>
      <c r="C22" s="21"/>
      <c r="D22" s="3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1" customFormat="1" ht="25.92" customHeight="1">
      <c r="B26" s="37"/>
      <c r="C26" s="38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30"/>
    </row>
    <row r="27" s="1" customFormat="1" ht="6.96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30"/>
    </row>
    <row r="28" s="1" customForma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35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36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37</v>
      </c>
      <c r="AL28" s="43"/>
      <c r="AM28" s="43"/>
      <c r="AN28" s="43"/>
      <c r="AO28" s="43"/>
      <c r="AP28" s="38"/>
      <c r="AQ28" s="38"/>
      <c r="AR28" s="42"/>
      <c r="BE28" s="30"/>
    </row>
    <row r="29" s="2" customFormat="1" ht="14.4" customHeight="1">
      <c r="B29" s="44"/>
      <c r="C29" s="45"/>
      <c r="D29" s="31" t="s">
        <v>38</v>
      </c>
      <c r="E29" s="45"/>
      <c r="F29" s="31" t="s">
        <v>39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2" customFormat="1" ht="14.4" customHeight="1">
      <c r="B30" s="44"/>
      <c r="C30" s="45"/>
      <c r="D30" s="45"/>
      <c r="E30" s="45"/>
      <c r="F30" s="31" t="s">
        <v>40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2" customFormat="1" ht="14.4" customHeight="1">
      <c r="B31" s="44"/>
      <c r="C31" s="45"/>
      <c r="D31" s="45"/>
      <c r="E31" s="45"/>
      <c r="F31" s="31" t="s">
        <v>41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2" customFormat="1" ht="14.4" customHeight="1">
      <c r="B32" s="44"/>
      <c r="C32" s="45"/>
      <c r="D32" s="45"/>
      <c r="E32" s="45"/>
      <c r="F32" s="31" t="s">
        <v>42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2" customFormat="1" ht="14.4" customHeight="1">
      <c r="B33" s="44"/>
      <c r="C33" s="45"/>
      <c r="D33" s="45"/>
      <c r="E33" s="45"/>
      <c r="F33" s="31" t="s">
        <v>43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1" customFormat="1" ht="6.96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30"/>
    </row>
    <row r="35" s="1" customFormat="1" ht="25.92" customHeight="1">
      <c r="B35" s="37"/>
      <c r="C35" s="50"/>
      <c r="D35" s="51" t="s">
        <v>44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45</v>
      </c>
      <c r="U35" s="52"/>
      <c r="V35" s="52"/>
      <c r="W35" s="52"/>
      <c r="X35" s="54" t="s">
        <v>46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</row>
    <row r="36" s="1" customFormat="1" ht="6.96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</row>
    <row r="37" s="1" customFormat="1" ht="14.4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</row>
    <row r="38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1" customFormat="1" ht="14.4" customHeight="1">
      <c r="B49" s="37"/>
      <c r="C49" s="38"/>
      <c r="D49" s="57" t="s">
        <v>47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48</v>
      </c>
      <c r="AI49" s="58"/>
      <c r="AJ49" s="58"/>
      <c r="AK49" s="58"/>
      <c r="AL49" s="58"/>
      <c r="AM49" s="58"/>
      <c r="AN49" s="58"/>
      <c r="AO49" s="58"/>
      <c r="AP49" s="38"/>
      <c r="AQ49" s="38"/>
      <c r="AR49" s="4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1" customFormat="1">
      <c r="B60" s="37"/>
      <c r="C60" s="38"/>
      <c r="D60" s="59" t="s">
        <v>49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9" t="s">
        <v>50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9" t="s">
        <v>49</v>
      </c>
      <c r="AI60" s="40"/>
      <c r="AJ60" s="40"/>
      <c r="AK60" s="40"/>
      <c r="AL60" s="40"/>
      <c r="AM60" s="59" t="s">
        <v>50</v>
      </c>
      <c r="AN60" s="40"/>
      <c r="AO60" s="40"/>
      <c r="AP60" s="38"/>
      <c r="AQ60" s="38"/>
      <c r="AR60" s="42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1" customFormat="1">
      <c r="B64" s="37"/>
      <c r="C64" s="38"/>
      <c r="D64" s="57" t="s">
        <v>51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7" t="s">
        <v>52</v>
      </c>
      <c r="AI64" s="58"/>
      <c r="AJ64" s="58"/>
      <c r="AK64" s="58"/>
      <c r="AL64" s="58"/>
      <c r="AM64" s="58"/>
      <c r="AN64" s="58"/>
      <c r="AO64" s="58"/>
      <c r="AP64" s="38"/>
      <c r="AQ64" s="38"/>
      <c r="AR64" s="42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1" customFormat="1">
      <c r="B75" s="37"/>
      <c r="C75" s="38"/>
      <c r="D75" s="59" t="s">
        <v>49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9" t="s">
        <v>50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9" t="s">
        <v>49</v>
      </c>
      <c r="AI75" s="40"/>
      <c r="AJ75" s="40"/>
      <c r="AK75" s="40"/>
      <c r="AL75" s="40"/>
      <c r="AM75" s="59" t="s">
        <v>50</v>
      </c>
      <c r="AN75" s="40"/>
      <c r="AO75" s="40"/>
      <c r="AP75" s="38"/>
      <c r="AQ75" s="38"/>
      <c r="AR75" s="42"/>
    </row>
    <row r="76" s="1" customFormat="1"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</row>
    <row r="77" s="1" customFormat="1" ht="6.96" customHeight="1"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42"/>
    </row>
    <row r="81" s="1" customFormat="1" ht="6.96" customHeight="1"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42"/>
    </row>
    <row r="82" s="1" customFormat="1" ht="24.96" customHeight="1">
      <c r="B82" s="37"/>
      <c r="C82" s="22" t="s">
        <v>53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</row>
    <row r="84" s="3" customFormat="1" ht="12" customHeight="1">
      <c r="B84" s="64"/>
      <c r="C84" s="31" t="s">
        <v>13</v>
      </c>
      <c r="D84" s="65"/>
      <c r="E84" s="65"/>
      <c r="F84" s="65"/>
      <c r="G84" s="65"/>
      <c r="H84" s="65"/>
      <c r="I84" s="65"/>
      <c r="J84" s="65"/>
      <c r="K84" s="65"/>
      <c r="L84" s="65" t="str">
        <f>K5</f>
        <v>001d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6"/>
    </row>
    <row r="85" s="4" customFormat="1" ht="36.96" customHeight="1">
      <c r="B85" s="67"/>
      <c r="C85" s="68" t="s">
        <v>16</v>
      </c>
      <c r="D85" s="69"/>
      <c r="E85" s="69"/>
      <c r="F85" s="69"/>
      <c r="G85" s="69"/>
      <c r="H85" s="69"/>
      <c r="I85" s="69"/>
      <c r="J85" s="69"/>
      <c r="K85" s="69"/>
      <c r="L85" s="70" t="str">
        <f>K6</f>
        <v>Oprava povrchu místní komunikace v obci Sobotín, část Rudoltice, 2.etapačást 1, úsek 0,000 - 0,60850 km</v>
      </c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1"/>
    </row>
    <row r="86" s="1" customFormat="1" ht="6.96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</row>
    <row r="87" s="1" customFormat="1" ht="12" customHeight="1">
      <c r="B87" s="37"/>
      <c r="C87" s="31" t="s">
        <v>20</v>
      </c>
      <c r="D87" s="38"/>
      <c r="E87" s="38"/>
      <c r="F87" s="38"/>
      <c r="G87" s="38"/>
      <c r="H87" s="38"/>
      <c r="I87" s="38"/>
      <c r="J87" s="38"/>
      <c r="K87" s="38"/>
      <c r="L87" s="72" t="str">
        <f>IF(K8="","",K8)</f>
        <v>Rudoltice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1" t="s">
        <v>22</v>
      </c>
      <c r="AJ87" s="38"/>
      <c r="AK87" s="38"/>
      <c r="AL87" s="38"/>
      <c r="AM87" s="73" t="str">
        <f>IF(AN8= "","",AN8)</f>
        <v>12. 7. 2023</v>
      </c>
      <c r="AN87" s="73"/>
      <c r="AO87" s="38"/>
      <c r="AP87" s="38"/>
      <c r="AQ87" s="38"/>
      <c r="AR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</row>
    <row r="89" s="1" customFormat="1" ht="15.15" customHeight="1">
      <c r="B89" s="37"/>
      <c r="C89" s="31" t="s">
        <v>24</v>
      </c>
      <c r="D89" s="38"/>
      <c r="E89" s="38"/>
      <c r="F89" s="38"/>
      <c r="G89" s="38"/>
      <c r="H89" s="38"/>
      <c r="I89" s="38"/>
      <c r="J89" s="38"/>
      <c r="K89" s="38"/>
      <c r="L89" s="65" t="str">
        <f>IF(E11= "","",E11)</f>
        <v xml:space="preserve">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1" t="s">
        <v>30</v>
      </c>
      <c r="AJ89" s="38"/>
      <c r="AK89" s="38"/>
      <c r="AL89" s="38"/>
      <c r="AM89" s="74" t="str">
        <f>IF(E17="","",E17)</f>
        <v xml:space="preserve"> </v>
      </c>
      <c r="AN89" s="65"/>
      <c r="AO89" s="65"/>
      <c r="AP89" s="65"/>
      <c r="AQ89" s="38"/>
      <c r="AR89" s="42"/>
      <c r="AS89" s="75" t="s">
        <v>54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</row>
    <row r="90" s="1" customFormat="1" ht="15.15" customHeight="1">
      <c r="B90" s="37"/>
      <c r="C90" s="31" t="s">
        <v>28</v>
      </c>
      <c r="D90" s="38"/>
      <c r="E90" s="38"/>
      <c r="F90" s="38"/>
      <c r="G90" s="38"/>
      <c r="H90" s="38"/>
      <c r="I90" s="38"/>
      <c r="J90" s="38"/>
      <c r="K90" s="38"/>
      <c r="L90" s="65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1" t="s">
        <v>32</v>
      </c>
      <c r="AJ90" s="38"/>
      <c r="AK90" s="38"/>
      <c r="AL90" s="38"/>
      <c r="AM90" s="74" t="str">
        <f>IF(E20="","",E20)</f>
        <v xml:space="preserve"> </v>
      </c>
      <c r="AN90" s="65"/>
      <c r="AO90" s="65"/>
      <c r="AP90" s="65"/>
      <c r="AQ90" s="38"/>
      <c r="AR90" s="42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</row>
    <row r="91" s="1" customFormat="1" ht="10.8" customHeight="1"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3"/>
      <c r="AT91" s="84"/>
      <c r="AU91" s="85"/>
      <c r="AV91" s="85"/>
      <c r="AW91" s="85"/>
      <c r="AX91" s="85"/>
      <c r="AY91" s="85"/>
      <c r="AZ91" s="85"/>
      <c r="BA91" s="85"/>
      <c r="BB91" s="85"/>
      <c r="BC91" s="85"/>
      <c r="BD91" s="86"/>
    </row>
    <row r="92" s="1" customFormat="1" ht="29.28" customHeight="1">
      <c r="B92" s="37"/>
      <c r="C92" s="87" t="s">
        <v>55</v>
      </c>
      <c r="D92" s="88"/>
      <c r="E92" s="88"/>
      <c r="F92" s="88"/>
      <c r="G92" s="88"/>
      <c r="H92" s="89"/>
      <c r="I92" s="90" t="s">
        <v>56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91" t="s">
        <v>57</v>
      </c>
      <c r="AH92" s="88"/>
      <c r="AI92" s="88"/>
      <c r="AJ92" s="88"/>
      <c r="AK92" s="88"/>
      <c r="AL92" s="88"/>
      <c r="AM92" s="88"/>
      <c r="AN92" s="90" t="s">
        <v>58</v>
      </c>
      <c r="AO92" s="88"/>
      <c r="AP92" s="92"/>
      <c r="AQ92" s="93" t="s">
        <v>59</v>
      </c>
      <c r="AR92" s="42"/>
      <c r="AS92" s="94" t="s">
        <v>60</v>
      </c>
      <c r="AT92" s="95" t="s">
        <v>61</v>
      </c>
      <c r="AU92" s="95" t="s">
        <v>62</v>
      </c>
      <c r="AV92" s="95" t="s">
        <v>63</v>
      </c>
      <c r="AW92" s="95" t="s">
        <v>64</v>
      </c>
      <c r="AX92" s="95" t="s">
        <v>65</v>
      </c>
      <c r="AY92" s="95" t="s">
        <v>66</v>
      </c>
      <c r="AZ92" s="95" t="s">
        <v>67</v>
      </c>
      <c r="BA92" s="95" t="s">
        <v>68</v>
      </c>
      <c r="BB92" s="95" t="s">
        <v>69</v>
      </c>
      <c r="BC92" s="95" t="s">
        <v>70</v>
      </c>
      <c r="BD92" s="96" t="s">
        <v>71</v>
      </c>
    </row>
    <row r="93" s="1" customFormat="1" ht="10.8" customHeight="1"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97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9"/>
    </row>
    <row r="94" s="5" customFormat="1" ht="32.4" customHeight="1">
      <c r="B94" s="100"/>
      <c r="C94" s="101" t="s">
        <v>72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3">
        <f>ROUND(AG95,2)</f>
        <v>0</v>
      </c>
      <c r="AH94" s="103"/>
      <c r="AI94" s="103"/>
      <c r="AJ94" s="103"/>
      <c r="AK94" s="103"/>
      <c r="AL94" s="103"/>
      <c r="AM94" s="103"/>
      <c r="AN94" s="104">
        <f>SUM(AG94,AT94)</f>
        <v>0</v>
      </c>
      <c r="AO94" s="104"/>
      <c r="AP94" s="104"/>
      <c r="AQ94" s="105" t="s">
        <v>1</v>
      </c>
      <c r="AR94" s="106"/>
      <c r="AS94" s="107">
        <f>ROUND(AS95,2)</f>
        <v>0</v>
      </c>
      <c r="AT94" s="108">
        <f>ROUND(SUM(AV94:AW94),2)</f>
        <v>0</v>
      </c>
      <c r="AU94" s="109">
        <f>ROUND(AU95,5)</f>
        <v>0</v>
      </c>
      <c r="AV94" s="108">
        <f>ROUND(AZ94*L29,2)</f>
        <v>0</v>
      </c>
      <c r="AW94" s="108">
        <f>ROUND(BA94*L30,2)</f>
        <v>0</v>
      </c>
      <c r="AX94" s="108">
        <f>ROUND(BB94*L29,2)</f>
        <v>0</v>
      </c>
      <c r="AY94" s="108">
        <f>ROUND(BC94*L30,2)</f>
        <v>0</v>
      </c>
      <c r="AZ94" s="108">
        <f>ROUND(AZ95,2)</f>
        <v>0</v>
      </c>
      <c r="BA94" s="108">
        <f>ROUND(BA95,2)</f>
        <v>0</v>
      </c>
      <c r="BB94" s="108">
        <f>ROUND(BB95,2)</f>
        <v>0</v>
      </c>
      <c r="BC94" s="108">
        <f>ROUND(BC95,2)</f>
        <v>0</v>
      </c>
      <c r="BD94" s="110">
        <f>ROUND(BD95,2)</f>
        <v>0</v>
      </c>
      <c r="BS94" s="111" t="s">
        <v>73</v>
      </c>
      <c r="BT94" s="111" t="s">
        <v>74</v>
      </c>
      <c r="BV94" s="111" t="s">
        <v>75</v>
      </c>
      <c r="BW94" s="111" t="s">
        <v>5</v>
      </c>
      <c r="BX94" s="111" t="s">
        <v>76</v>
      </c>
      <c r="CL94" s="111" t="s">
        <v>1</v>
      </c>
    </row>
    <row r="95" s="6" customFormat="1" ht="40.5" customHeight="1">
      <c r="A95" s="112" t="s">
        <v>77</v>
      </c>
      <c r="B95" s="113"/>
      <c r="C95" s="114"/>
      <c r="D95" s="115" t="s">
        <v>14</v>
      </c>
      <c r="E95" s="115"/>
      <c r="F95" s="115"/>
      <c r="G95" s="115"/>
      <c r="H95" s="115"/>
      <c r="I95" s="116"/>
      <c r="J95" s="115" t="s">
        <v>17</v>
      </c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7">
        <f>'001d - Oprava povrchu mís...'!J28</f>
        <v>0</v>
      </c>
      <c r="AH95" s="116"/>
      <c r="AI95" s="116"/>
      <c r="AJ95" s="116"/>
      <c r="AK95" s="116"/>
      <c r="AL95" s="116"/>
      <c r="AM95" s="116"/>
      <c r="AN95" s="117">
        <f>SUM(AG95,AT95)</f>
        <v>0</v>
      </c>
      <c r="AO95" s="116"/>
      <c r="AP95" s="116"/>
      <c r="AQ95" s="118" t="s">
        <v>78</v>
      </c>
      <c r="AR95" s="119"/>
      <c r="AS95" s="120">
        <v>0</v>
      </c>
      <c r="AT95" s="121">
        <f>ROUND(SUM(AV95:AW95),2)</f>
        <v>0</v>
      </c>
      <c r="AU95" s="122">
        <f>'001d - Oprava povrchu mís...'!P123</f>
        <v>0</v>
      </c>
      <c r="AV95" s="121">
        <f>'001d - Oprava povrchu mís...'!J31</f>
        <v>0</v>
      </c>
      <c r="AW95" s="121">
        <f>'001d - Oprava povrchu mís...'!J32</f>
        <v>0</v>
      </c>
      <c r="AX95" s="121">
        <f>'001d - Oprava povrchu mís...'!J33</f>
        <v>0</v>
      </c>
      <c r="AY95" s="121">
        <f>'001d - Oprava povrchu mís...'!J34</f>
        <v>0</v>
      </c>
      <c r="AZ95" s="121">
        <f>'001d - Oprava povrchu mís...'!F31</f>
        <v>0</v>
      </c>
      <c r="BA95" s="121">
        <f>'001d - Oprava povrchu mís...'!F32</f>
        <v>0</v>
      </c>
      <c r="BB95" s="121">
        <f>'001d - Oprava povrchu mís...'!F33</f>
        <v>0</v>
      </c>
      <c r="BC95" s="121">
        <f>'001d - Oprava povrchu mís...'!F34</f>
        <v>0</v>
      </c>
      <c r="BD95" s="123">
        <f>'001d - Oprava povrchu mís...'!F35</f>
        <v>0</v>
      </c>
      <c r="BT95" s="124" t="s">
        <v>79</v>
      </c>
      <c r="BU95" s="124" t="s">
        <v>80</v>
      </c>
      <c r="BV95" s="124" t="s">
        <v>75</v>
      </c>
      <c r="BW95" s="124" t="s">
        <v>5</v>
      </c>
      <c r="BX95" s="124" t="s">
        <v>76</v>
      </c>
      <c r="CL95" s="124" t="s">
        <v>1</v>
      </c>
    </row>
    <row r="96" s="1" customFormat="1" ht="30" customHeight="1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</row>
    <row r="97" s="1" customFormat="1" ht="6.96" customHeight="1"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42"/>
    </row>
  </sheetData>
  <sheetProtection sheet="1" formatColumns="0" formatRows="0" objects="1" scenarios="1" spinCount="100000" saltValue="Xfg9PTKB51waEW5fR+WGtAjw7WXYCba9UM8N38tHEJ+nPw0hmydfS79gsGCU9/SwKb60Yk++RUE/73/HQj2QVg==" hashValue="0FQyeRE5LNxEHZ7Mk3jmotKwZ/kX4PG9ipwDzWQ3lg9OgQNg3bUiwDiXgBs1mqRVUeyuklWrqmQWkh9xKTwRiQ==" algorithmName="SHA-512" password="CC35"/>
  <mergeCells count="42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</mergeCells>
  <hyperlinks>
    <hyperlink ref="A95" location="'001d - Oprava povrchu mís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25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5</v>
      </c>
    </row>
    <row r="3" ht="6.96" customHeight="1">
      <c r="B3" s="126"/>
      <c r="C3" s="127"/>
      <c r="D3" s="127"/>
      <c r="E3" s="127"/>
      <c r="F3" s="127"/>
      <c r="G3" s="127"/>
      <c r="H3" s="127"/>
      <c r="I3" s="128"/>
      <c r="J3" s="127"/>
      <c r="K3" s="127"/>
      <c r="L3" s="19"/>
      <c r="AT3" s="16" t="s">
        <v>81</v>
      </c>
    </row>
    <row r="4" ht="24.96" customHeight="1">
      <c r="B4" s="19"/>
      <c r="D4" s="129" t="s">
        <v>82</v>
      </c>
      <c r="L4" s="19"/>
      <c r="M4" s="130" t="s">
        <v>10</v>
      </c>
      <c r="AT4" s="16" t="s">
        <v>4</v>
      </c>
    </row>
    <row r="5" ht="6.96" customHeight="1">
      <c r="B5" s="19"/>
      <c r="L5" s="19"/>
    </row>
    <row r="6" s="1" customFormat="1" ht="12" customHeight="1">
      <c r="B6" s="42"/>
      <c r="D6" s="131" t="s">
        <v>16</v>
      </c>
      <c r="I6" s="132"/>
      <c r="L6" s="42"/>
    </row>
    <row r="7" s="1" customFormat="1" ht="36.96" customHeight="1">
      <c r="B7" s="42"/>
      <c r="E7" s="133" t="s">
        <v>17</v>
      </c>
      <c r="F7" s="1"/>
      <c r="G7" s="1"/>
      <c r="H7" s="1"/>
      <c r="I7" s="132"/>
      <c r="L7" s="42"/>
    </row>
    <row r="8" s="1" customFormat="1">
      <c r="B8" s="42"/>
      <c r="I8" s="132"/>
      <c r="L8" s="42"/>
    </row>
    <row r="9" s="1" customFormat="1" ht="12" customHeight="1">
      <c r="B9" s="42"/>
      <c r="D9" s="131" t="s">
        <v>18</v>
      </c>
      <c r="F9" s="134" t="s">
        <v>1</v>
      </c>
      <c r="I9" s="135" t="s">
        <v>19</v>
      </c>
      <c r="J9" s="134" t="s">
        <v>1</v>
      </c>
      <c r="L9" s="42"/>
    </row>
    <row r="10" s="1" customFormat="1" ht="12" customHeight="1">
      <c r="B10" s="42"/>
      <c r="D10" s="131" t="s">
        <v>20</v>
      </c>
      <c r="F10" s="134" t="s">
        <v>21</v>
      </c>
      <c r="I10" s="135" t="s">
        <v>22</v>
      </c>
      <c r="J10" s="136" t="str">
        <f>'Rekapitulace stavby'!AN8</f>
        <v>12. 7. 2023</v>
      </c>
      <c r="L10" s="42"/>
    </row>
    <row r="11" s="1" customFormat="1" ht="10.8" customHeight="1">
      <c r="B11" s="42"/>
      <c r="I11" s="132"/>
      <c r="L11" s="42"/>
    </row>
    <row r="12" s="1" customFormat="1" ht="12" customHeight="1">
      <c r="B12" s="42"/>
      <c r="D12" s="131" t="s">
        <v>24</v>
      </c>
      <c r="I12" s="135" t="s">
        <v>25</v>
      </c>
      <c r="J12" s="134" t="str">
        <f>IF('Rekapitulace stavby'!AN10="","",'Rekapitulace stavby'!AN10)</f>
        <v/>
      </c>
      <c r="L12" s="42"/>
    </row>
    <row r="13" s="1" customFormat="1" ht="18" customHeight="1">
      <c r="B13" s="42"/>
      <c r="E13" s="134" t="str">
        <f>IF('Rekapitulace stavby'!E11="","",'Rekapitulace stavby'!E11)</f>
        <v xml:space="preserve"> </v>
      </c>
      <c r="I13" s="135" t="s">
        <v>27</v>
      </c>
      <c r="J13" s="134" t="str">
        <f>IF('Rekapitulace stavby'!AN11="","",'Rekapitulace stavby'!AN11)</f>
        <v/>
      </c>
      <c r="L13" s="42"/>
    </row>
    <row r="14" s="1" customFormat="1" ht="6.96" customHeight="1">
      <c r="B14" s="42"/>
      <c r="I14" s="132"/>
      <c r="L14" s="42"/>
    </row>
    <row r="15" s="1" customFormat="1" ht="12" customHeight="1">
      <c r="B15" s="42"/>
      <c r="D15" s="131" t="s">
        <v>28</v>
      </c>
      <c r="I15" s="135" t="s">
        <v>25</v>
      </c>
      <c r="J15" s="32" t="str">
        <f>'Rekapitulace stavby'!AN13</f>
        <v>Vyplň údaj</v>
      </c>
      <c r="L15" s="42"/>
    </row>
    <row r="16" s="1" customFormat="1" ht="18" customHeight="1">
      <c r="B16" s="42"/>
      <c r="E16" s="32" t="str">
        <f>'Rekapitulace stavby'!E14</f>
        <v>Vyplň údaj</v>
      </c>
      <c r="F16" s="134"/>
      <c r="G16" s="134"/>
      <c r="H16" s="134"/>
      <c r="I16" s="135" t="s">
        <v>27</v>
      </c>
      <c r="J16" s="32" t="str">
        <f>'Rekapitulace stavby'!AN14</f>
        <v>Vyplň údaj</v>
      </c>
      <c r="L16" s="42"/>
    </row>
    <row r="17" s="1" customFormat="1" ht="6.96" customHeight="1">
      <c r="B17" s="42"/>
      <c r="I17" s="132"/>
      <c r="L17" s="42"/>
    </row>
    <row r="18" s="1" customFormat="1" ht="12" customHeight="1">
      <c r="B18" s="42"/>
      <c r="D18" s="131" t="s">
        <v>30</v>
      </c>
      <c r="I18" s="135" t="s">
        <v>25</v>
      </c>
      <c r="J18" s="134" t="str">
        <f>IF('Rekapitulace stavby'!AN16="","",'Rekapitulace stavby'!AN16)</f>
        <v/>
      </c>
      <c r="L18" s="42"/>
    </row>
    <row r="19" s="1" customFormat="1" ht="18" customHeight="1">
      <c r="B19" s="42"/>
      <c r="E19" s="134" t="str">
        <f>IF('Rekapitulace stavby'!E17="","",'Rekapitulace stavby'!E17)</f>
        <v xml:space="preserve"> </v>
      </c>
      <c r="I19" s="135" t="s">
        <v>27</v>
      </c>
      <c r="J19" s="134" t="str">
        <f>IF('Rekapitulace stavby'!AN17="","",'Rekapitulace stavby'!AN17)</f>
        <v/>
      </c>
      <c r="L19" s="42"/>
    </row>
    <row r="20" s="1" customFormat="1" ht="6.96" customHeight="1">
      <c r="B20" s="42"/>
      <c r="I20" s="132"/>
      <c r="L20" s="42"/>
    </row>
    <row r="21" s="1" customFormat="1" ht="12" customHeight="1">
      <c r="B21" s="42"/>
      <c r="D21" s="131" t="s">
        <v>32</v>
      </c>
      <c r="I21" s="135" t="s">
        <v>25</v>
      </c>
      <c r="J21" s="134" t="str">
        <f>IF('Rekapitulace stavby'!AN19="","",'Rekapitulace stavby'!AN19)</f>
        <v/>
      </c>
      <c r="L21" s="42"/>
    </row>
    <row r="22" s="1" customFormat="1" ht="18" customHeight="1">
      <c r="B22" s="42"/>
      <c r="E22" s="134" t="str">
        <f>IF('Rekapitulace stavby'!E20="","",'Rekapitulace stavby'!E20)</f>
        <v xml:space="preserve"> </v>
      </c>
      <c r="I22" s="135" t="s">
        <v>27</v>
      </c>
      <c r="J22" s="134" t="str">
        <f>IF('Rekapitulace stavby'!AN20="","",'Rekapitulace stavby'!AN20)</f>
        <v/>
      </c>
      <c r="L22" s="42"/>
    </row>
    <row r="23" s="1" customFormat="1" ht="6.96" customHeight="1">
      <c r="B23" s="42"/>
      <c r="I23" s="132"/>
      <c r="L23" s="42"/>
    </row>
    <row r="24" s="1" customFormat="1" ht="12" customHeight="1">
      <c r="B24" s="42"/>
      <c r="D24" s="131" t="s">
        <v>33</v>
      </c>
      <c r="I24" s="132"/>
      <c r="L24" s="42"/>
    </row>
    <row r="25" s="7" customFormat="1" ht="16.5" customHeight="1">
      <c r="B25" s="137"/>
      <c r="E25" s="138" t="s">
        <v>1</v>
      </c>
      <c r="F25" s="138"/>
      <c r="G25" s="138"/>
      <c r="H25" s="138"/>
      <c r="I25" s="139"/>
      <c r="L25" s="137"/>
    </row>
    <row r="26" s="1" customFormat="1" ht="6.96" customHeight="1">
      <c r="B26" s="42"/>
      <c r="I26" s="132"/>
      <c r="L26" s="42"/>
    </row>
    <row r="27" s="1" customFormat="1" ht="6.96" customHeight="1">
      <c r="B27" s="42"/>
      <c r="D27" s="77"/>
      <c r="E27" s="77"/>
      <c r="F27" s="77"/>
      <c r="G27" s="77"/>
      <c r="H27" s="77"/>
      <c r="I27" s="140"/>
      <c r="J27" s="77"/>
      <c r="K27" s="77"/>
      <c r="L27" s="42"/>
    </row>
    <row r="28" s="1" customFormat="1" ht="25.44" customHeight="1">
      <c r="B28" s="42"/>
      <c r="D28" s="141" t="s">
        <v>34</v>
      </c>
      <c r="I28" s="132"/>
      <c r="J28" s="142">
        <f>ROUND(J123, 2)</f>
        <v>0</v>
      </c>
      <c r="L28" s="42"/>
    </row>
    <row r="29" s="1" customFormat="1" ht="6.96" customHeight="1">
      <c r="B29" s="42"/>
      <c r="D29" s="77"/>
      <c r="E29" s="77"/>
      <c r="F29" s="77"/>
      <c r="G29" s="77"/>
      <c r="H29" s="77"/>
      <c r="I29" s="140"/>
      <c r="J29" s="77"/>
      <c r="K29" s="77"/>
      <c r="L29" s="42"/>
    </row>
    <row r="30" s="1" customFormat="1" ht="14.4" customHeight="1">
      <c r="B30" s="42"/>
      <c r="F30" s="143" t="s">
        <v>36</v>
      </c>
      <c r="I30" s="144" t="s">
        <v>35</v>
      </c>
      <c r="J30" s="143" t="s">
        <v>37</v>
      </c>
      <c r="L30" s="42"/>
    </row>
    <row r="31" s="1" customFormat="1" ht="14.4" customHeight="1">
      <c r="B31" s="42"/>
      <c r="D31" s="145" t="s">
        <v>38</v>
      </c>
      <c r="E31" s="131" t="s">
        <v>39</v>
      </c>
      <c r="F31" s="146">
        <f>ROUND((SUM(BE123:BE216)),  2)</f>
        <v>0</v>
      </c>
      <c r="I31" s="147">
        <v>0.20999999999999999</v>
      </c>
      <c r="J31" s="146">
        <f>ROUND(((SUM(BE123:BE216))*I31),  2)</f>
        <v>0</v>
      </c>
      <c r="L31" s="42"/>
    </row>
    <row r="32" s="1" customFormat="1" ht="14.4" customHeight="1">
      <c r="B32" s="42"/>
      <c r="E32" s="131" t="s">
        <v>40</v>
      </c>
      <c r="F32" s="146">
        <f>ROUND((SUM(BF123:BF216)),  2)</f>
        <v>0</v>
      </c>
      <c r="I32" s="147">
        <v>0.14999999999999999</v>
      </c>
      <c r="J32" s="146">
        <f>ROUND(((SUM(BF123:BF216))*I32),  2)</f>
        <v>0</v>
      </c>
      <c r="L32" s="42"/>
    </row>
    <row r="33" hidden="1" s="1" customFormat="1" ht="14.4" customHeight="1">
      <c r="B33" s="42"/>
      <c r="E33" s="131" t="s">
        <v>41</v>
      </c>
      <c r="F33" s="146">
        <f>ROUND((SUM(BG123:BG216)),  2)</f>
        <v>0</v>
      </c>
      <c r="I33" s="147">
        <v>0.20999999999999999</v>
      </c>
      <c r="J33" s="146">
        <f>0</f>
        <v>0</v>
      </c>
      <c r="L33" s="42"/>
    </row>
    <row r="34" hidden="1" s="1" customFormat="1" ht="14.4" customHeight="1">
      <c r="B34" s="42"/>
      <c r="E34" s="131" t="s">
        <v>42</v>
      </c>
      <c r="F34" s="146">
        <f>ROUND((SUM(BH123:BH216)),  2)</f>
        <v>0</v>
      </c>
      <c r="I34" s="147">
        <v>0.14999999999999999</v>
      </c>
      <c r="J34" s="146">
        <f>0</f>
        <v>0</v>
      </c>
      <c r="L34" s="42"/>
    </row>
    <row r="35" hidden="1" s="1" customFormat="1" ht="14.4" customHeight="1">
      <c r="B35" s="42"/>
      <c r="E35" s="131" t="s">
        <v>43</v>
      </c>
      <c r="F35" s="146">
        <f>ROUND((SUM(BI123:BI216)),  2)</f>
        <v>0</v>
      </c>
      <c r="I35" s="147">
        <v>0</v>
      </c>
      <c r="J35" s="146">
        <f>0</f>
        <v>0</v>
      </c>
      <c r="L35" s="42"/>
    </row>
    <row r="36" s="1" customFormat="1" ht="6.96" customHeight="1">
      <c r="B36" s="42"/>
      <c r="I36" s="132"/>
      <c r="L36" s="42"/>
    </row>
    <row r="37" s="1" customFormat="1" ht="25.44" customHeight="1">
      <c r="B37" s="42"/>
      <c r="C37" s="148"/>
      <c r="D37" s="149" t="s">
        <v>44</v>
      </c>
      <c r="E37" s="150"/>
      <c r="F37" s="150"/>
      <c r="G37" s="151" t="s">
        <v>45</v>
      </c>
      <c r="H37" s="152" t="s">
        <v>46</v>
      </c>
      <c r="I37" s="153"/>
      <c r="J37" s="154">
        <f>SUM(J28:J35)</f>
        <v>0</v>
      </c>
      <c r="K37" s="155"/>
      <c r="L37" s="42"/>
    </row>
    <row r="38" s="1" customFormat="1" ht="14.4" customHeight="1">
      <c r="B38" s="42"/>
      <c r="I38" s="132"/>
      <c r="L38" s="42"/>
    </row>
    <row r="39" ht="14.4" customHeight="1">
      <c r="B39" s="19"/>
      <c r="L39" s="19"/>
    </row>
    <row r="40" ht="14.4" customHeight="1">
      <c r="B40" s="19"/>
      <c r="L40" s="19"/>
    </row>
    <row r="41" ht="14.4" customHeight="1">
      <c r="B41" s="19"/>
      <c r="L41" s="19"/>
    </row>
    <row r="42" ht="14.4" customHeight="1">
      <c r="B42" s="19"/>
      <c r="L42" s="19"/>
    </row>
    <row r="43" ht="14.4" customHeight="1">
      <c r="B43" s="19"/>
      <c r="L43" s="19"/>
    </row>
    <row r="44" ht="14.4" customHeight="1">
      <c r="B44" s="19"/>
      <c r="L44" s="19"/>
    </row>
    <row r="45" ht="14.4" customHeight="1">
      <c r="B45" s="19"/>
      <c r="L45" s="19"/>
    </row>
    <row r="46" ht="14.4" customHeight="1">
      <c r="B46" s="19"/>
      <c r="L46" s="19"/>
    </row>
    <row r="47" ht="14.4" customHeight="1">
      <c r="B47" s="19"/>
      <c r="L47" s="19"/>
    </row>
    <row r="48" ht="14.4" customHeight="1">
      <c r="B48" s="19"/>
      <c r="L48" s="19"/>
    </row>
    <row r="49" ht="14.4" customHeight="1">
      <c r="B49" s="19"/>
      <c r="L49" s="19"/>
    </row>
    <row r="50" s="1" customFormat="1" ht="14.4" customHeight="1">
      <c r="B50" s="42"/>
      <c r="D50" s="156" t="s">
        <v>47</v>
      </c>
      <c r="E50" s="157"/>
      <c r="F50" s="157"/>
      <c r="G50" s="156" t="s">
        <v>48</v>
      </c>
      <c r="H50" s="157"/>
      <c r="I50" s="158"/>
      <c r="J50" s="157"/>
      <c r="K50" s="157"/>
      <c r="L50" s="4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1" customFormat="1">
      <c r="B61" s="42"/>
      <c r="D61" s="159" t="s">
        <v>49</v>
      </c>
      <c r="E61" s="160"/>
      <c r="F61" s="161" t="s">
        <v>50</v>
      </c>
      <c r="G61" s="159" t="s">
        <v>49</v>
      </c>
      <c r="H61" s="160"/>
      <c r="I61" s="162"/>
      <c r="J61" s="163" t="s">
        <v>50</v>
      </c>
      <c r="K61" s="160"/>
      <c r="L61" s="42"/>
    </row>
    <row r="62">
      <c r="B62" s="19"/>
      <c r="L62" s="19"/>
    </row>
    <row r="63">
      <c r="B63" s="19"/>
      <c r="L63" s="19"/>
    </row>
    <row r="64">
      <c r="B64" s="19"/>
      <c r="L64" s="19"/>
    </row>
    <row r="65" s="1" customFormat="1">
      <c r="B65" s="42"/>
      <c r="D65" s="156" t="s">
        <v>51</v>
      </c>
      <c r="E65" s="157"/>
      <c r="F65" s="157"/>
      <c r="G65" s="156" t="s">
        <v>52</v>
      </c>
      <c r="H65" s="157"/>
      <c r="I65" s="158"/>
      <c r="J65" s="157"/>
      <c r="K65" s="157"/>
      <c r="L65" s="42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1" customFormat="1">
      <c r="B76" s="42"/>
      <c r="D76" s="159" t="s">
        <v>49</v>
      </c>
      <c r="E76" s="160"/>
      <c r="F76" s="161" t="s">
        <v>50</v>
      </c>
      <c r="G76" s="159" t="s">
        <v>49</v>
      </c>
      <c r="H76" s="160"/>
      <c r="I76" s="162"/>
      <c r="J76" s="163" t="s">
        <v>50</v>
      </c>
      <c r="K76" s="160"/>
      <c r="L76" s="42"/>
    </row>
    <row r="77" s="1" customFormat="1" ht="14.4" customHeight="1">
      <c r="B77" s="164"/>
      <c r="C77" s="165"/>
      <c r="D77" s="165"/>
      <c r="E77" s="165"/>
      <c r="F77" s="165"/>
      <c r="G77" s="165"/>
      <c r="H77" s="165"/>
      <c r="I77" s="166"/>
      <c r="J77" s="165"/>
      <c r="K77" s="165"/>
      <c r="L77" s="42"/>
    </row>
    <row r="81" s="1" customFormat="1" ht="6.96" customHeight="1">
      <c r="B81" s="167"/>
      <c r="C81" s="168"/>
      <c r="D81" s="168"/>
      <c r="E81" s="168"/>
      <c r="F81" s="168"/>
      <c r="G81" s="168"/>
      <c r="H81" s="168"/>
      <c r="I81" s="169"/>
      <c r="J81" s="168"/>
      <c r="K81" s="168"/>
      <c r="L81" s="42"/>
    </row>
    <row r="82" s="1" customFormat="1" ht="24.96" customHeight="1">
      <c r="B82" s="37"/>
      <c r="C82" s="22" t="s">
        <v>83</v>
      </c>
      <c r="D82" s="38"/>
      <c r="E82" s="38"/>
      <c r="F82" s="38"/>
      <c r="G82" s="38"/>
      <c r="H82" s="38"/>
      <c r="I82" s="132"/>
      <c r="J82" s="38"/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2"/>
      <c r="J83" s="38"/>
      <c r="K83" s="38"/>
      <c r="L83" s="42"/>
    </row>
    <row r="84" s="1" customFormat="1" ht="12" customHeight="1">
      <c r="B84" s="37"/>
      <c r="C84" s="31" t="s">
        <v>16</v>
      </c>
      <c r="D84" s="38"/>
      <c r="E84" s="38"/>
      <c r="F84" s="38"/>
      <c r="G84" s="38"/>
      <c r="H84" s="38"/>
      <c r="I84" s="132"/>
      <c r="J84" s="38"/>
      <c r="K84" s="38"/>
      <c r="L84" s="42"/>
    </row>
    <row r="85" s="1" customFormat="1" ht="16.5" customHeight="1">
      <c r="B85" s="37"/>
      <c r="C85" s="38"/>
      <c r="D85" s="38"/>
      <c r="E85" s="70" t="str">
        <f>E7</f>
        <v>Oprava povrchu místní komunikace v obci Sobotín, část Rudoltice, 2.etapačást 1, úsek 0,000 - 0,60850 km</v>
      </c>
      <c r="F85" s="38"/>
      <c r="G85" s="38"/>
      <c r="H85" s="38"/>
      <c r="I85" s="132"/>
      <c r="J85" s="38"/>
      <c r="K85" s="38"/>
      <c r="L85" s="42"/>
    </row>
    <row r="86" s="1" customFormat="1" ht="6.96" customHeight="1">
      <c r="B86" s="37"/>
      <c r="C86" s="38"/>
      <c r="D86" s="38"/>
      <c r="E86" s="38"/>
      <c r="F86" s="38"/>
      <c r="G86" s="38"/>
      <c r="H86" s="38"/>
      <c r="I86" s="132"/>
      <c r="J86" s="38"/>
      <c r="K86" s="38"/>
      <c r="L86" s="42"/>
    </row>
    <row r="87" s="1" customFormat="1" ht="12" customHeight="1">
      <c r="B87" s="37"/>
      <c r="C87" s="31" t="s">
        <v>20</v>
      </c>
      <c r="D87" s="38"/>
      <c r="E87" s="38"/>
      <c r="F87" s="26" t="str">
        <f>F10</f>
        <v>Rudoltice</v>
      </c>
      <c r="G87" s="38"/>
      <c r="H87" s="38"/>
      <c r="I87" s="135" t="s">
        <v>22</v>
      </c>
      <c r="J87" s="73" t="str">
        <f>IF(J10="","",J10)</f>
        <v>12. 7. 2023</v>
      </c>
      <c r="K87" s="38"/>
      <c r="L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132"/>
      <c r="J88" s="38"/>
      <c r="K88" s="38"/>
      <c r="L88" s="42"/>
    </row>
    <row r="89" s="1" customFormat="1" ht="15.15" customHeight="1">
      <c r="B89" s="37"/>
      <c r="C89" s="31" t="s">
        <v>24</v>
      </c>
      <c r="D89" s="38"/>
      <c r="E89" s="38"/>
      <c r="F89" s="26" t="str">
        <f>E13</f>
        <v xml:space="preserve"> </v>
      </c>
      <c r="G89" s="38"/>
      <c r="H89" s="38"/>
      <c r="I89" s="135" t="s">
        <v>30</v>
      </c>
      <c r="J89" s="35" t="str">
        <f>E19</f>
        <v xml:space="preserve"> </v>
      </c>
      <c r="K89" s="38"/>
      <c r="L89" s="42"/>
    </row>
    <row r="90" s="1" customFormat="1" ht="15.15" customHeight="1">
      <c r="B90" s="37"/>
      <c r="C90" s="31" t="s">
        <v>28</v>
      </c>
      <c r="D90" s="38"/>
      <c r="E90" s="38"/>
      <c r="F90" s="26" t="str">
        <f>IF(E16="","",E16)</f>
        <v>Vyplň údaj</v>
      </c>
      <c r="G90" s="38"/>
      <c r="H90" s="38"/>
      <c r="I90" s="135" t="s">
        <v>32</v>
      </c>
      <c r="J90" s="35" t="str">
        <f>E22</f>
        <v xml:space="preserve"> </v>
      </c>
      <c r="K90" s="38"/>
      <c r="L90" s="42"/>
    </row>
    <row r="91" s="1" customFormat="1" ht="10.32" customHeight="1">
      <c r="B91" s="37"/>
      <c r="C91" s="38"/>
      <c r="D91" s="38"/>
      <c r="E91" s="38"/>
      <c r="F91" s="38"/>
      <c r="G91" s="38"/>
      <c r="H91" s="38"/>
      <c r="I91" s="132"/>
      <c r="J91" s="38"/>
      <c r="K91" s="38"/>
      <c r="L91" s="42"/>
    </row>
    <row r="92" s="1" customFormat="1" ht="29.28" customHeight="1">
      <c r="B92" s="37"/>
      <c r="C92" s="170" t="s">
        <v>84</v>
      </c>
      <c r="D92" s="171"/>
      <c r="E92" s="171"/>
      <c r="F92" s="171"/>
      <c r="G92" s="171"/>
      <c r="H92" s="171"/>
      <c r="I92" s="172"/>
      <c r="J92" s="173" t="s">
        <v>85</v>
      </c>
      <c r="K92" s="171"/>
      <c r="L92" s="42"/>
    </row>
    <row r="93" s="1" customFormat="1" ht="10.32" customHeight="1">
      <c r="B93" s="37"/>
      <c r="C93" s="38"/>
      <c r="D93" s="38"/>
      <c r="E93" s="38"/>
      <c r="F93" s="38"/>
      <c r="G93" s="38"/>
      <c r="H93" s="38"/>
      <c r="I93" s="132"/>
      <c r="J93" s="38"/>
      <c r="K93" s="38"/>
      <c r="L93" s="42"/>
    </row>
    <row r="94" s="1" customFormat="1" ht="22.8" customHeight="1">
      <c r="B94" s="37"/>
      <c r="C94" s="174" t="s">
        <v>86</v>
      </c>
      <c r="D94" s="38"/>
      <c r="E94" s="38"/>
      <c r="F94" s="38"/>
      <c r="G94" s="38"/>
      <c r="H94" s="38"/>
      <c r="I94" s="132"/>
      <c r="J94" s="104">
        <f>J123</f>
        <v>0</v>
      </c>
      <c r="K94" s="38"/>
      <c r="L94" s="42"/>
      <c r="AU94" s="16" t="s">
        <v>87</v>
      </c>
    </row>
    <row r="95" s="8" customFormat="1" ht="24.96" customHeight="1">
      <c r="B95" s="175"/>
      <c r="C95" s="176"/>
      <c r="D95" s="177" t="s">
        <v>88</v>
      </c>
      <c r="E95" s="178"/>
      <c r="F95" s="178"/>
      <c r="G95" s="178"/>
      <c r="H95" s="178"/>
      <c r="I95" s="179"/>
      <c r="J95" s="180">
        <f>J124</f>
        <v>0</v>
      </c>
      <c r="K95" s="176"/>
      <c r="L95" s="181"/>
    </row>
    <row r="96" s="9" customFormat="1" ht="19.92" customHeight="1">
      <c r="B96" s="182"/>
      <c r="C96" s="183"/>
      <c r="D96" s="184" t="s">
        <v>89</v>
      </c>
      <c r="E96" s="185"/>
      <c r="F96" s="185"/>
      <c r="G96" s="185"/>
      <c r="H96" s="185"/>
      <c r="I96" s="186"/>
      <c r="J96" s="187">
        <f>J125</f>
        <v>0</v>
      </c>
      <c r="K96" s="183"/>
      <c r="L96" s="188"/>
    </row>
    <row r="97" s="9" customFormat="1" ht="19.92" customHeight="1">
      <c r="B97" s="182"/>
      <c r="C97" s="183"/>
      <c r="D97" s="184" t="s">
        <v>90</v>
      </c>
      <c r="E97" s="185"/>
      <c r="F97" s="185"/>
      <c r="G97" s="185"/>
      <c r="H97" s="185"/>
      <c r="I97" s="186"/>
      <c r="J97" s="187">
        <f>J136</f>
        <v>0</v>
      </c>
      <c r="K97" s="183"/>
      <c r="L97" s="188"/>
    </row>
    <row r="98" s="9" customFormat="1" ht="19.92" customHeight="1">
      <c r="B98" s="182"/>
      <c r="C98" s="183"/>
      <c r="D98" s="184" t="s">
        <v>91</v>
      </c>
      <c r="E98" s="185"/>
      <c r="F98" s="185"/>
      <c r="G98" s="185"/>
      <c r="H98" s="185"/>
      <c r="I98" s="186"/>
      <c r="J98" s="187">
        <f>J183</f>
        <v>0</v>
      </c>
      <c r="K98" s="183"/>
      <c r="L98" s="188"/>
    </row>
    <row r="99" s="9" customFormat="1" ht="19.92" customHeight="1">
      <c r="B99" s="182"/>
      <c r="C99" s="183"/>
      <c r="D99" s="184" t="s">
        <v>92</v>
      </c>
      <c r="E99" s="185"/>
      <c r="F99" s="185"/>
      <c r="G99" s="185"/>
      <c r="H99" s="185"/>
      <c r="I99" s="186"/>
      <c r="J99" s="187">
        <f>J184</f>
        <v>0</v>
      </c>
      <c r="K99" s="183"/>
      <c r="L99" s="188"/>
    </row>
    <row r="100" s="9" customFormat="1" ht="19.92" customHeight="1">
      <c r="B100" s="182"/>
      <c r="C100" s="183"/>
      <c r="D100" s="184" t="s">
        <v>93</v>
      </c>
      <c r="E100" s="185"/>
      <c r="F100" s="185"/>
      <c r="G100" s="185"/>
      <c r="H100" s="185"/>
      <c r="I100" s="186"/>
      <c r="J100" s="187">
        <f>J205</f>
        <v>0</v>
      </c>
      <c r="K100" s="183"/>
      <c r="L100" s="188"/>
    </row>
    <row r="101" s="8" customFormat="1" ht="24.96" customHeight="1">
      <c r="B101" s="175"/>
      <c r="C101" s="176"/>
      <c r="D101" s="177" t="s">
        <v>94</v>
      </c>
      <c r="E101" s="178"/>
      <c r="F101" s="178"/>
      <c r="G101" s="178"/>
      <c r="H101" s="178"/>
      <c r="I101" s="179"/>
      <c r="J101" s="180">
        <f>J207</f>
        <v>0</v>
      </c>
      <c r="K101" s="176"/>
      <c r="L101" s="181"/>
    </row>
    <row r="102" s="9" customFormat="1" ht="19.92" customHeight="1">
      <c r="B102" s="182"/>
      <c r="C102" s="183"/>
      <c r="D102" s="184" t="s">
        <v>95</v>
      </c>
      <c r="E102" s="185"/>
      <c r="F102" s="185"/>
      <c r="G102" s="185"/>
      <c r="H102" s="185"/>
      <c r="I102" s="186"/>
      <c r="J102" s="187">
        <f>J208</f>
        <v>0</v>
      </c>
      <c r="K102" s="183"/>
      <c r="L102" s="188"/>
    </row>
    <row r="103" s="8" customFormat="1" ht="24.96" customHeight="1">
      <c r="B103" s="175"/>
      <c r="C103" s="176"/>
      <c r="D103" s="177" t="s">
        <v>96</v>
      </c>
      <c r="E103" s="178"/>
      <c r="F103" s="178"/>
      <c r="G103" s="178"/>
      <c r="H103" s="178"/>
      <c r="I103" s="179"/>
      <c r="J103" s="180">
        <f>J212</f>
        <v>0</v>
      </c>
      <c r="K103" s="176"/>
      <c r="L103" s="181"/>
    </row>
    <row r="104" s="9" customFormat="1" ht="19.92" customHeight="1">
      <c r="B104" s="182"/>
      <c r="C104" s="183"/>
      <c r="D104" s="184" t="s">
        <v>97</v>
      </c>
      <c r="E104" s="185"/>
      <c r="F104" s="185"/>
      <c r="G104" s="185"/>
      <c r="H104" s="185"/>
      <c r="I104" s="186"/>
      <c r="J104" s="187">
        <f>J213</f>
        <v>0</v>
      </c>
      <c r="K104" s="183"/>
      <c r="L104" s="188"/>
    </row>
    <row r="105" s="9" customFormat="1" ht="19.92" customHeight="1">
      <c r="B105" s="182"/>
      <c r="C105" s="183"/>
      <c r="D105" s="184" t="s">
        <v>98</v>
      </c>
      <c r="E105" s="185"/>
      <c r="F105" s="185"/>
      <c r="G105" s="185"/>
      <c r="H105" s="185"/>
      <c r="I105" s="186"/>
      <c r="J105" s="187">
        <f>J215</f>
        <v>0</v>
      </c>
      <c r="K105" s="183"/>
      <c r="L105" s="188"/>
    </row>
    <row r="106" s="1" customFormat="1" ht="21.84" customHeight="1">
      <c r="B106" s="37"/>
      <c r="C106" s="38"/>
      <c r="D106" s="38"/>
      <c r="E106" s="38"/>
      <c r="F106" s="38"/>
      <c r="G106" s="38"/>
      <c r="H106" s="38"/>
      <c r="I106" s="132"/>
      <c r="J106" s="38"/>
      <c r="K106" s="38"/>
      <c r="L106" s="42"/>
    </row>
    <row r="107" s="1" customFormat="1" ht="6.96" customHeight="1">
      <c r="B107" s="60"/>
      <c r="C107" s="61"/>
      <c r="D107" s="61"/>
      <c r="E107" s="61"/>
      <c r="F107" s="61"/>
      <c r="G107" s="61"/>
      <c r="H107" s="61"/>
      <c r="I107" s="166"/>
      <c r="J107" s="61"/>
      <c r="K107" s="61"/>
      <c r="L107" s="42"/>
    </row>
    <row r="111" s="1" customFormat="1" ht="6.96" customHeight="1">
      <c r="B111" s="62"/>
      <c r="C111" s="63"/>
      <c r="D111" s="63"/>
      <c r="E111" s="63"/>
      <c r="F111" s="63"/>
      <c r="G111" s="63"/>
      <c r="H111" s="63"/>
      <c r="I111" s="169"/>
      <c r="J111" s="63"/>
      <c r="K111" s="63"/>
      <c r="L111" s="42"/>
    </row>
    <row r="112" s="1" customFormat="1" ht="24.96" customHeight="1">
      <c r="B112" s="37"/>
      <c r="C112" s="22" t="s">
        <v>99</v>
      </c>
      <c r="D112" s="38"/>
      <c r="E112" s="38"/>
      <c r="F112" s="38"/>
      <c r="G112" s="38"/>
      <c r="H112" s="38"/>
      <c r="I112" s="132"/>
      <c r="J112" s="38"/>
      <c r="K112" s="38"/>
      <c r="L112" s="42"/>
    </row>
    <row r="113" s="1" customFormat="1" ht="6.96" customHeight="1">
      <c r="B113" s="37"/>
      <c r="C113" s="38"/>
      <c r="D113" s="38"/>
      <c r="E113" s="38"/>
      <c r="F113" s="38"/>
      <c r="G113" s="38"/>
      <c r="H113" s="38"/>
      <c r="I113" s="132"/>
      <c r="J113" s="38"/>
      <c r="K113" s="38"/>
      <c r="L113" s="42"/>
    </row>
    <row r="114" s="1" customFormat="1" ht="12" customHeight="1">
      <c r="B114" s="37"/>
      <c r="C114" s="31" t="s">
        <v>16</v>
      </c>
      <c r="D114" s="38"/>
      <c r="E114" s="38"/>
      <c r="F114" s="38"/>
      <c r="G114" s="38"/>
      <c r="H114" s="38"/>
      <c r="I114" s="132"/>
      <c r="J114" s="38"/>
      <c r="K114" s="38"/>
      <c r="L114" s="42"/>
    </row>
    <row r="115" s="1" customFormat="1" ht="16.5" customHeight="1">
      <c r="B115" s="37"/>
      <c r="C115" s="38"/>
      <c r="D115" s="38"/>
      <c r="E115" s="70" t="str">
        <f>E7</f>
        <v>Oprava povrchu místní komunikace v obci Sobotín, část Rudoltice, 2.etapačást 1, úsek 0,000 - 0,60850 km</v>
      </c>
      <c r="F115" s="38"/>
      <c r="G115" s="38"/>
      <c r="H115" s="38"/>
      <c r="I115" s="132"/>
      <c r="J115" s="38"/>
      <c r="K115" s="38"/>
      <c r="L115" s="42"/>
    </row>
    <row r="116" s="1" customFormat="1" ht="6.96" customHeight="1">
      <c r="B116" s="37"/>
      <c r="C116" s="38"/>
      <c r="D116" s="38"/>
      <c r="E116" s="38"/>
      <c r="F116" s="38"/>
      <c r="G116" s="38"/>
      <c r="H116" s="38"/>
      <c r="I116" s="132"/>
      <c r="J116" s="38"/>
      <c r="K116" s="38"/>
      <c r="L116" s="42"/>
    </row>
    <row r="117" s="1" customFormat="1" ht="12" customHeight="1">
      <c r="B117" s="37"/>
      <c r="C117" s="31" t="s">
        <v>20</v>
      </c>
      <c r="D117" s="38"/>
      <c r="E117" s="38"/>
      <c r="F117" s="26" t="str">
        <f>F10</f>
        <v>Rudoltice</v>
      </c>
      <c r="G117" s="38"/>
      <c r="H117" s="38"/>
      <c r="I117" s="135" t="s">
        <v>22</v>
      </c>
      <c r="J117" s="73" t="str">
        <f>IF(J10="","",J10)</f>
        <v>12. 7. 2023</v>
      </c>
      <c r="K117" s="38"/>
      <c r="L117" s="42"/>
    </row>
    <row r="118" s="1" customFormat="1" ht="6.96" customHeight="1">
      <c r="B118" s="37"/>
      <c r="C118" s="38"/>
      <c r="D118" s="38"/>
      <c r="E118" s="38"/>
      <c r="F118" s="38"/>
      <c r="G118" s="38"/>
      <c r="H118" s="38"/>
      <c r="I118" s="132"/>
      <c r="J118" s="38"/>
      <c r="K118" s="38"/>
      <c r="L118" s="42"/>
    </row>
    <row r="119" s="1" customFormat="1" ht="15.15" customHeight="1">
      <c r="B119" s="37"/>
      <c r="C119" s="31" t="s">
        <v>24</v>
      </c>
      <c r="D119" s="38"/>
      <c r="E119" s="38"/>
      <c r="F119" s="26" t="str">
        <f>E13</f>
        <v xml:space="preserve"> </v>
      </c>
      <c r="G119" s="38"/>
      <c r="H119" s="38"/>
      <c r="I119" s="135" t="s">
        <v>30</v>
      </c>
      <c r="J119" s="35" t="str">
        <f>E19</f>
        <v xml:space="preserve"> </v>
      </c>
      <c r="K119" s="38"/>
      <c r="L119" s="42"/>
    </row>
    <row r="120" s="1" customFormat="1" ht="15.15" customHeight="1">
      <c r="B120" s="37"/>
      <c r="C120" s="31" t="s">
        <v>28</v>
      </c>
      <c r="D120" s="38"/>
      <c r="E120" s="38"/>
      <c r="F120" s="26" t="str">
        <f>IF(E16="","",E16)</f>
        <v>Vyplň údaj</v>
      </c>
      <c r="G120" s="38"/>
      <c r="H120" s="38"/>
      <c r="I120" s="135" t="s">
        <v>32</v>
      </c>
      <c r="J120" s="35" t="str">
        <f>E22</f>
        <v xml:space="preserve"> </v>
      </c>
      <c r="K120" s="38"/>
      <c r="L120" s="42"/>
    </row>
    <row r="121" s="1" customFormat="1" ht="10.32" customHeight="1">
      <c r="B121" s="37"/>
      <c r="C121" s="38"/>
      <c r="D121" s="38"/>
      <c r="E121" s="38"/>
      <c r="F121" s="38"/>
      <c r="G121" s="38"/>
      <c r="H121" s="38"/>
      <c r="I121" s="132"/>
      <c r="J121" s="38"/>
      <c r="K121" s="38"/>
      <c r="L121" s="42"/>
    </row>
    <row r="122" s="10" customFormat="1" ht="29.28" customHeight="1">
      <c r="B122" s="189"/>
      <c r="C122" s="190" t="s">
        <v>100</v>
      </c>
      <c r="D122" s="191" t="s">
        <v>59</v>
      </c>
      <c r="E122" s="191" t="s">
        <v>55</v>
      </c>
      <c r="F122" s="191" t="s">
        <v>56</v>
      </c>
      <c r="G122" s="191" t="s">
        <v>101</v>
      </c>
      <c r="H122" s="191" t="s">
        <v>102</v>
      </c>
      <c r="I122" s="192" t="s">
        <v>103</v>
      </c>
      <c r="J122" s="193" t="s">
        <v>85</v>
      </c>
      <c r="K122" s="194" t="s">
        <v>104</v>
      </c>
      <c r="L122" s="195"/>
      <c r="M122" s="94" t="s">
        <v>1</v>
      </c>
      <c r="N122" s="95" t="s">
        <v>38</v>
      </c>
      <c r="O122" s="95" t="s">
        <v>105</v>
      </c>
      <c r="P122" s="95" t="s">
        <v>106</v>
      </c>
      <c r="Q122" s="95" t="s">
        <v>107</v>
      </c>
      <c r="R122" s="95" t="s">
        <v>108</v>
      </c>
      <c r="S122" s="95" t="s">
        <v>109</v>
      </c>
      <c r="T122" s="96" t="s">
        <v>110</v>
      </c>
    </row>
    <row r="123" s="1" customFormat="1" ht="22.8" customHeight="1">
      <c r="B123" s="37"/>
      <c r="C123" s="101" t="s">
        <v>111</v>
      </c>
      <c r="D123" s="38"/>
      <c r="E123" s="38"/>
      <c r="F123" s="38"/>
      <c r="G123" s="38"/>
      <c r="H123" s="38"/>
      <c r="I123" s="132"/>
      <c r="J123" s="196">
        <f>BK123</f>
        <v>0</v>
      </c>
      <c r="K123" s="38"/>
      <c r="L123" s="42"/>
      <c r="M123" s="97"/>
      <c r="N123" s="98"/>
      <c r="O123" s="98"/>
      <c r="P123" s="197">
        <f>P124+P207+P212</f>
        <v>0</v>
      </c>
      <c r="Q123" s="98"/>
      <c r="R123" s="197">
        <f>R124+R207+R212</f>
        <v>656.43096749999995</v>
      </c>
      <c r="S123" s="98"/>
      <c r="T123" s="198">
        <f>T124+T207+T212</f>
        <v>0</v>
      </c>
      <c r="AT123" s="16" t="s">
        <v>73</v>
      </c>
      <c r="AU123" s="16" t="s">
        <v>87</v>
      </c>
      <c r="BK123" s="199">
        <f>BK124+BK207+BK212</f>
        <v>0</v>
      </c>
    </row>
    <row r="124" s="11" customFormat="1" ht="25.92" customHeight="1">
      <c r="B124" s="200"/>
      <c r="C124" s="201"/>
      <c r="D124" s="202" t="s">
        <v>73</v>
      </c>
      <c r="E124" s="203" t="s">
        <v>112</v>
      </c>
      <c r="F124" s="203" t="s">
        <v>113</v>
      </c>
      <c r="G124" s="201"/>
      <c r="H124" s="201"/>
      <c r="I124" s="204"/>
      <c r="J124" s="205">
        <f>BK124</f>
        <v>0</v>
      </c>
      <c r="K124" s="201"/>
      <c r="L124" s="206"/>
      <c r="M124" s="207"/>
      <c r="N124" s="208"/>
      <c r="O124" s="208"/>
      <c r="P124" s="209">
        <f>P125+P136+P183+P184+P205</f>
        <v>0</v>
      </c>
      <c r="Q124" s="208"/>
      <c r="R124" s="209">
        <f>R125+R136+R183+R184+R205</f>
        <v>656.43096749999995</v>
      </c>
      <c r="S124" s="208"/>
      <c r="T124" s="210">
        <f>T125+T136+T183+T184+T205</f>
        <v>0</v>
      </c>
      <c r="AR124" s="211" t="s">
        <v>79</v>
      </c>
      <c r="AT124" s="212" t="s">
        <v>73</v>
      </c>
      <c r="AU124" s="212" t="s">
        <v>74</v>
      </c>
      <c r="AY124" s="211" t="s">
        <v>114</v>
      </c>
      <c r="BK124" s="213">
        <f>BK125+BK136+BK183+BK184+BK205</f>
        <v>0</v>
      </c>
    </row>
    <row r="125" s="11" customFormat="1" ht="22.8" customHeight="1">
      <c r="B125" s="200"/>
      <c r="C125" s="201"/>
      <c r="D125" s="202" t="s">
        <v>73</v>
      </c>
      <c r="E125" s="214" t="s">
        <v>81</v>
      </c>
      <c r="F125" s="214" t="s">
        <v>115</v>
      </c>
      <c r="G125" s="201"/>
      <c r="H125" s="201"/>
      <c r="I125" s="204"/>
      <c r="J125" s="215">
        <f>BK125</f>
        <v>0</v>
      </c>
      <c r="K125" s="201"/>
      <c r="L125" s="206"/>
      <c r="M125" s="207"/>
      <c r="N125" s="208"/>
      <c r="O125" s="208"/>
      <c r="P125" s="209">
        <f>SUM(P126:P135)</f>
        <v>0</v>
      </c>
      <c r="Q125" s="208"/>
      <c r="R125" s="209">
        <f>SUM(R126:R135)</f>
        <v>0</v>
      </c>
      <c r="S125" s="208"/>
      <c r="T125" s="210">
        <f>SUM(T126:T135)</f>
        <v>0</v>
      </c>
      <c r="AR125" s="211" t="s">
        <v>79</v>
      </c>
      <c r="AT125" s="212" t="s">
        <v>73</v>
      </c>
      <c r="AU125" s="212" t="s">
        <v>79</v>
      </c>
      <c r="AY125" s="211" t="s">
        <v>114</v>
      </c>
      <c r="BK125" s="213">
        <f>SUM(BK126:BK135)</f>
        <v>0</v>
      </c>
    </row>
    <row r="126" s="1" customFormat="1" ht="24" customHeight="1">
      <c r="B126" s="37"/>
      <c r="C126" s="216" t="s">
        <v>79</v>
      </c>
      <c r="D126" s="216" t="s">
        <v>116</v>
      </c>
      <c r="E126" s="217" t="s">
        <v>117</v>
      </c>
      <c r="F126" s="218" t="s">
        <v>118</v>
      </c>
      <c r="G126" s="219" t="s">
        <v>119</v>
      </c>
      <c r="H126" s="220">
        <v>2798.125</v>
      </c>
      <c r="I126" s="221"/>
      <c r="J126" s="222">
        <f>ROUND(I126*H126,2)</f>
        <v>0</v>
      </c>
      <c r="K126" s="218" t="s">
        <v>120</v>
      </c>
      <c r="L126" s="42"/>
      <c r="M126" s="223" t="s">
        <v>1</v>
      </c>
      <c r="N126" s="224" t="s">
        <v>39</v>
      </c>
      <c r="O126" s="85"/>
      <c r="P126" s="225">
        <f>O126*H126</f>
        <v>0</v>
      </c>
      <c r="Q126" s="225">
        <v>0</v>
      </c>
      <c r="R126" s="225">
        <f>Q126*H126</f>
        <v>0</v>
      </c>
      <c r="S126" s="225">
        <v>0</v>
      </c>
      <c r="T126" s="226">
        <f>S126*H126</f>
        <v>0</v>
      </c>
      <c r="AR126" s="227" t="s">
        <v>121</v>
      </c>
      <c r="AT126" s="227" t="s">
        <v>116</v>
      </c>
      <c r="AU126" s="227" t="s">
        <v>81</v>
      </c>
      <c r="AY126" s="16" t="s">
        <v>114</v>
      </c>
      <c r="BE126" s="228">
        <f>IF(N126="základní",J126,0)</f>
        <v>0</v>
      </c>
      <c r="BF126" s="228">
        <f>IF(N126="snížená",J126,0)</f>
        <v>0</v>
      </c>
      <c r="BG126" s="228">
        <f>IF(N126="zákl. přenesená",J126,0)</f>
        <v>0</v>
      </c>
      <c r="BH126" s="228">
        <f>IF(N126="sníž. přenesená",J126,0)</f>
        <v>0</v>
      </c>
      <c r="BI126" s="228">
        <f>IF(N126="nulová",J126,0)</f>
        <v>0</v>
      </c>
      <c r="BJ126" s="16" t="s">
        <v>79</v>
      </c>
      <c r="BK126" s="228">
        <f>ROUND(I126*H126,2)</f>
        <v>0</v>
      </c>
      <c r="BL126" s="16" t="s">
        <v>121</v>
      </c>
      <c r="BM126" s="227" t="s">
        <v>122</v>
      </c>
    </row>
    <row r="127" s="12" customFormat="1">
      <c r="B127" s="229"/>
      <c r="C127" s="230"/>
      <c r="D127" s="231" t="s">
        <v>123</v>
      </c>
      <c r="E127" s="232" t="s">
        <v>1</v>
      </c>
      <c r="F127" s="233" t="s">
        <v>124</v>
      </c>
      <c r="G127" s="230"/>
      <c r="H127" s="232" t="s">
        <v>1</v>
      </c>
      <c r="I127" s="234"/>
      <c r="J127" s="230"/>
      <c r="K127" s="230"/>
      <c r="L127" s="235"/>
      <c r="M127" s="236"/>
      <c r="N127" s="237"/>
      <c r="O127" s="237"/>
      <c r="P127" s="237"/>
      <c r="Q127" s="237"/>
      <c r="R127" s="237"/>
      <c r="S127" s="237"/>
      <c r="T127" s="238"/>
      <c r="AT127" s="239" t="s">
        <v>123</v>
      </c>
      <c r="AU127" s="239" t="s">
        <v>81</v>
      </c>
      <c r="AV127" s="12" t="s">
        <v>79</v>
      </c>
      <c r="AW127" s="12" t="s">
        <v>31</v>
      </c>
      <c r="AX127" s="12" t="s">
        <v>74</v>
      </c>
      <c r="AY127" s="239" t="s">
        <v>114</v>
      </c>
    </row>
    <row r="128" s="13" customFormat="1">
      <c r="B128" s="240"/>
      <c r="C128" s="241"/>
      <c r="D128" s="231" t="s">
        <v>123</v>
      </c>
      <c r="E128" s="242" t="s">
        <v>1</v>
      </c>
      <c r="F128" s="243" t="s">
        <v>125</v>
      </c>
      <c r="G128" s="241"/>
      <c r="H128" s="244">
        <v>138.59999999999999</v>
      </c>
      <c r="I128" s="245"/>
      <c r="J128" s="241"/>
      <c r="K128" s="241"/>
      <c r="L128" s="246"/>
      <c r="M128" s="247"/>
      <c r="N128" s="248"/>
      <c r="O128" s="248"/>
      <c r="P128" s="248"/>
      <c r="Q128" s="248"/>
      <c r="R128" s="248"/>
      <c r="S128" s="248"/>
      <c r="T128" s="249"/>
      <c r="AT128" s="250" t="s">
        <v>123</v>
      </c>
      <c r="AU128" s="250" t="s">
        <v>81</v>
      </c>
      <c r="AV128" s="13" t="s">
        <v>81</v>
      </c>
      <c r="AW128" s="13" t="s">
        <v>31</v>
      </c>
      <c r="AX128" s="13" t="s">
        <v>74</v>
      </c>
      <c r="AY128" s="250" t="s">
        <v>114</v>
      </c>
    </row>
    <row r="129" s="12" customFormat="1">
      <c r="B129" s="229"/>
      <c r="C129" s="230"/>
      <c r="D129" s="231" t="s">
        <v>123</v>
      </c>
      <c r="E129" s="232" t="s">
        <v>1</v>
      </c>
      <c r="F129" s="233" t="s">
        <v>126</v>
      </c>
      <c r="G129" s="230"/>
      <c r="H129" s="232" t="s">
        <v>1</v>
      </c>
      <c r="I129" s="234"/>
      <c r="J129" s="230"/>
      <c r="K129" s="230"/>
      <c r="L129" s="235"/>
      <c r="M129" s="236"/>
      <c r="N129" s="237"/>
      <c r="O129" s="237"/>
      <c r="P129" s="237"/>
      <c r="Q129" s="237"/>
      <c r="R129" s="237"/>
      <c r="S129" s="237"/>
      <c r="T129" s="238"/>
      <c r="AT129" s="239" t="s">
        <v>123</v>
      </c>
      <c r="AU129" s="239" t="s">
        <v>81</v>
      </c>
      <c r="AV129" s="12" t="s">
        <v>79</v>
      </c>
      <c r="AW129" s="12" t="s">
        <v>31</v>
      </c>
      <c r="AX129" s="12" t="s">
        <v>74</v>
      </c>
      <c r="AY129" s="239" t="s">
        <v>114</v>
      </c>
    </row>
    <row r="130" s="13" customFormat="1">
      <c r="B130" s="240"/>
      <c r="C130" s="241"/>
      <c r="D130" s="231" t="s">
        <v>123</v>
      </c>
      <c r="E130" s="242" t="s">
        <v>1</v>
      </c>
      <c r="F130" s="243" t="s">
        <v>127</v>
      </c>
      <c r="G130" s="241"/>
      <c r="H130" s="244">
        <v>2033.9000000000001</v>
      </c>
      <c r="I130" s="245"/>
      <c r="J130" s="241"/>
      <c r="K130" s="241"/>
      <c r="L130" s="246"/>
      <c r="M130" s="247"/>
      <c r="N130" s="248"/>
      <c r="O130" s="248"/>
      <c r="P130" s="248"/>
      <c r="Q130" s="248"/>
      <c r="R130" s="248"/>
      <c r="S130" s="248"/>
      <c r="T130" s="249"/>
      <c r="AT130" s="250" t="s">
        <v>123</v>
      </c>
      <c r="AU130" s="250" t="s">
        <v>81</v>
      </c>
      <c r="AV130" s="13" t="s">
        <v>81</v>
      </c>
      <c r="AW130" s="13" t="s">
        <v>31</v>
      </c>
      <c r="AX130" s="13" t="s">
        <v>74</v>
      </c>
      <c r="AY130" s="250" t="s">
        <v>114</v>
      </c>
    </row>
    <row r="131" s="12" customFormat="1">
      <c r="B131" s="229"/>
      <c r="C131" s="230"/>
      <c r="D131" s="231" t="s">
        <v>123</v>
      </c>
      <c r="E131" s="232" t="s">
        <v>1</v>
      </c>
      <c r="F131" s="233" t="s">
        <v>128</v>
      </c>
      <c r="G131" s="230"/>
      <c r="H131" s="232" t="s">
        <v>1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AT131" s="239" t="s">
        <v>123</v>
      </c>
      <c r="AU131" s="239" t="s">
        <v>81</v>
      </c>
      <c r="AV131" s="12" t="s">
        <v>79</v>
      </c>
      <c r="AW131" s="12" t="s">
        <v>31</v>
      </c>
      <c r="AX131" s="12" t="s">
        <v>74</v>
      </c>
      <c r="AY131" s="239" t="s">
        <v>114</v>
      </c>
    </row>
    <row r="132" s="13" customFormat="1">
      <c r="B132" s="240"/>
      <c r="C132" s="241"/>
      <c r="D132" s="231" t="s">
        <v>123</v>
      </c>
      <c r="E132" s="242" t="s">
        <v>1</v>
      </c>
      <c r="F132" s="243" t="s">
        <v>129</v>
      </c>
      <c r="G132" s="241"/>
      <c r="H132" s="244">
        <v>66</v>
      </c>
      <c r="I132" s="245"/>
      <c r="J132" s="241"/>
      <c r="K132" s="241"/>
      <c r="L132" s="246"/>
      <c r="M132" s="247"/>
      <c r="N132" s="248"/>
      <c r="O132" s="248"/>
      <c r="P132" s="248"/>
      <c r="Q132" s="248"/>
      <c r="R132" s="248"/>
      <c r="S132" s="248"/>
      <c r="T132" s="249"/>
      <c r="AT132" s="250" t="s">
        <v>123</v>
      </c>
      <c r="AU132" s="250" t="s">
        <v>81</v>
      </c>
      <c r="AV132" s="13" t="s">
        <v>81</v>
      </c>
      <c r="AW132" s="13" t="s">
        <v>31</v>
      </c>
      <c r="AX132" s="13" t="s">
        <v>74</v>
      </c>
      <c r="AY132" s="250" t="s">
        <v>114</v>
      </c>
    </row>
    <row r="133" s="12" customFormat="1">
      <c r="B133" s="229"/>
      <c r="C133" s="230"/>
      <c r="D133" s="231" t="s">
        <v>123</v>
      </c>
      <c r="E133" s="232" t="s">
        <v>1</v>
      </c>
      <c r="F133" s="233" t="s">
        <v>130</v>
      </c>
      <c r="G133" s="230"/>
      <c r="H133" s="232" t="s">
        <v>1</v>
      </c>
      <c r="I133" s="234"/>
      <c r="J133" s="230"/>
      <c r="K133" s="230"/>
      <c r="L133" s="235"/>
      <c r="M133" s="236"/>
      <c r="N133" s="237"/>
      <c r="O133" s="237"/>
      <c r="P133" s="237"/>
      <c r="Q133" s="237"/>
      <c r="R133" s="237"/>
      <c r="S133" s="237"/>
      <c r="T133" s="238"/>
      <c r="AT133" s="239" t="s">
        <v>123</v>
      </c>
      <c r="AU133" s="239" t="s">
        <v>81</v>
      </c>
      <c r="AV133" s="12" t="s">
        <v>79</v>
      </c>
      <c r="AW133" s="12" t="s">
        <v>31</v>
      </c>
      <c r="AX133" s="12" t="s">
        <v>74</v>
      </c>
      <c r="AY133" s="239" t="s">
        <v>114</v>
      </c>
    </row>
    <row r="134" s="13" customFormat="1">
      <c r="B134" s="240"/>
      <c r="C134" s="241"/>
      <c r="D134" s="231" t="s">
        <v>123</v>
      </c>
      <c r="E134" s="242" t="s">
        <v>1</v>
      </c>
      <c r="F134" s="243" t="s">
        <v>131</v>
      </c>
      <c r="G134" s="241"/>
      <c r="H134" s="244">
        <v>559.625</v>
      </c>
      <c r="I134" s="245"/>
      <c r="J134" s="241"/>
      <c r="K134" s="241"/>
      <c r="L134" s="246"/>
      <c r="M134" s="247"/>
      <c r="N134" s="248"/>
      <c r="O134" s="248"/>
      <c r="P134" s="248"/>
      <c r="Q134" s="248"/>
      <c r="R134" s="248"/>
      <c r="S134" s="248"/>
      <c r="T134" s="249"/>
      <c r="AT134" s="250" t="s">
        <v>123</v>
      </c>
      <c r="AU134" s="250" t="s">
        <v>81</v>
      </c>
      <c r="AV134" s="13" t="s">
        <v>81</v>
      </c>
      <c r="AW134" s="13" t="s">
        <v>31</v>
      </c>
      <c r="AX134" s="13" t="s">
        <v>74</v>
      </c>
      <c r="AY134" s="250" t="s">
        <v>114</v>
      </c>
    </row>
    <row r="135" s="14" customFormat="1">
      <c r="B135" s="251"/>
      <c r="C135" s="252"/>
      <c r="D135" s="231" t="s">
        <v>123</v>
      </c>
      <c r="E135" s="253" t="s">
        <v>1</v>
      </c>
      <c r="F135" s="254" t="s">
        <v>132</v>
      </c>
      <c r="G135" s="252"/>
      <c r="H135" s="255">
        <v>2798.125</v>
      </c>
      <c r="I135" s="256"/>
      <c r="J135" s="252"/>
      <c r="K135" s="252"/>
      <c r="L135" s="257"/>
      <c r="M135" s="258"/>
      <c r="N135" s="259"/>
      <c r="O135" s="259"/>
      <c r="P135" s="259"/>
      <c r="Q135" s="259"/>
      <c r="R135" s="259"/>
      <c r="S135" s="259"/>
      <c r="T135" s="260"/>
      <c r="AT135" s="261" t="s">
        <v>123</v>
      </c>
      <c r="AU135" s="261" t="s">
        <v>81</v>
      </c>
      <c r="AV135" s="14" t="s">
        <v>121</v>
      </c>
      <c r="AW135" s="14" t="s">
        <v>31</v>
      </c>
      <c r="AX135" s="14" t="s">
        <v>79</v>
      </c>
      <c r="AY135" s="261" t="s">
        <v>114</v>
      </c>
    </row>
    <row r="136" s="11" customFormat="1" ht="22.8" customHeight="1">
      <c r="B136" s="200"/>
      <c r="C136" s="201"/>
      <c r="D136" s="202" t="s">
        <v>73</v>
      </c>
      <c r="E136" s="214" t="s">
        <v>133</v>
      </c>
      <c r="F136" s="214" t="s">
        <v>134</v>
      </c>
      <c r="G136" s="201"/>
      <c r="H136" s="201"/>
      <c r="I136" s="204"/>
      <c r="J136" s="215">
        <f>BK136</f>
        <v>0</v>
      </c>
      <c r="K136" s="201"/>
      <c r="L136" s="206"/>
      <c r="M136" s="207"/>
      <c r="N136" s="208"/>
      <c r="O136" s="208"/>
      <c r="P136" s="209">
        <f>SUM(P137:P182)</f>
        <v>0</v>
      </c>
      <c r="Q136" s="208"/>
      <c r="R136" s="209">
        <f>SUM(R137:R182)</f>
        <v>656.43096749999995</v>
      </c>
      <c r="S136" s="208"/>
      <c r="T136" s="210">
        <f>SUM(T137:T182)</f>
        <v>0</v>
      </c>
      <c r="AR136" s="211" t="s">
        <v>79</v>
      </c>
      <c r="AT136" s="212" t="s">
        <v>73</v>
      </c>
      <c r="AU136" s="212" t="s">
        <v>79</v>
      </c>
      <c r="AY136" s="211" t="s">
        <v>114</v>
      </c>
      <c r="BK136" s="213">
        <f>SUM(BK137:BK182)</f>
        <v>0</v>
      </c>
    </row>
    <row r="137" s="1" customFormat="1" ht="24" customHeight="1">
      <c r="B137" s="37"/>
      <c r="C137" s="216" t="s">
        <v>81</v>
      </c>
      <c r="D137" s="216" t="s">
        <v>116</v>
      </c>
      <c r="E137" s="217" t="s">
        <v>135</v>
      </c>
      <c r="F137" s="218" t="s">
        <v>136</v>
      </c>
      <c r="G137" s="219" t="s">
        <v>119</v>
      </c>
      <c r="H137" s="220">
        <v>2136.75</v>
      </c>
      <c r="I137" s="221"/>
      <c r="J137" s="222">
        <f>ROUND(I137*H137,2)</f>
        <v>0</v>
      </c>
      <c r="K137" s="218" t="s">
        <v>120</v>
      </c>
      <c r="L137" s="42"/>
      <c r="M137" s="223" t="s">
        <v>1</v>
      </c>
      <c r="N137" s="224" t="s">
        <v>39</v>
      </c>
      <c r="O137" s="85"/>
      <c r="P137" s="225">
        <f>O137*H137</f>
        <v>0</v>
      </c>
      <c r="Q137" s="225">
        <v>0.13188</v>
      </c>
      <c r="R137" s="225">
        <f>Q137*H137</f>
        <v>281.79458999999997</v>
      </c>
      <c r="S137" s="225">
        <v>0</v>
      </c>
      <c r="T137" s="226">
        <f>S137*H137</f>
        <v>0</v>
      </c>
      <c r="AR137" s="227" t="s">
        <v>121</v>
      </c>
      <c r="AT137" s="227" t="s">
        <v>116</v>
      </c>
      <c r="AU137" s="227" t="s">
        <v>81</v>
      </c>
      <c r="AY137" s="16" t="s">
        <v>114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6" t="s">
        <v>79</v>
      </c>
      <c r="BK137" s="228">
        <f>ROUND(I137*H137,2)</f>
        <v>0</v>
      </c>
      <c r="BL137" s="16" t="s">
        <v>121</v>
      </c>
      <c r="BM137" s="227" t="s">
        <v>137</v>
      </c>
    </row>
    <row r="138" s="12" customFormat="1">
      <c r="B138" s="229"/>
      <c r="C138" s="230"/>
      <c r="D138" s="231" t="s">
        <v>123</v>
      </c>
      <c r="E138" s="232" t="s">
        <v>1</v>
      </c>
      <c r="F138" s="233" t="s">
        <v>124</v>
      </c>
      <c r="G138" s="230"/>
      <c r="H138" s="232" t="s">
        <v>1</v>
      </c>
      <c r="I138" s="234"/>
      <c r="J138" s="230"/>
      <c r="K138" s="230"/>
      <c r="L138" s="235"/>
      <c r="M138" s="236"/>
      <c r="N138" s="237"/>
      <c r="O138" s="237"/>
      <c r="P138" s="237"/>
      <c r="Q138" s="237"/>
      <c r="R138" s="237"/>
      <c r="S138" s="237"/>
      <c r="T138" s="238"/>
      <c r="AT138" s="239" t="s">
        <v>123</v>
      </c>
      <c r="AU138" s="239" t="s">
        <v>81</v>
      </c>
      <c r="AV138" s="12" t="s">
        <v>79</v>
      </c>
      <c r="AW138" s="12" t="s">
        <v>31</v>
      </c>
      <c r="AX138" s="12" t="s">
        <v>74</v>
      </c>
      <c r="AY138" s="239" t="s">
        <v>114</v>
      </c>
    </row>
    <row r="139" s="13" customFormat="1">
      <c r="B139" s="240"/>
      <c r="C139" s="241"/>
      <c r="D139" s="231" t="s">
        <v>123</v>
      </c>
      <c r="E139" s="242" t="s">
        <v>1</v>
      </c>
      <c r="F139" s="243" t="s">
        <v>138</v>
      </c>
      <c r="G139" s="241"/>
      <c r="H139" s="244">
        <v>132.30000000000001</v>
      </c>
      <c r="I139" s="245"/>
      <c r="J139" s="241"/>
      <c r="K139" s="241"/>
      <c r="L139" s="246"/>
      <c r="M139" s="247"/>
      <c r="N139" s="248"/>
      <c r="O139" s="248"/>
      <c r="P139" s="248"/>
      <c r="Q139" s="248"/>
      <c r="R139" s="248"/>
      <c r="S139" s="248"/>
      <c r="T139" s="249"/>
      <c r="AT139" s="250" t="s">
        <v>123</v>
      </c>
      <c r="AU139" s="250" t="s">
        <v>81</v>
      </c>
      <c r="AV139" s="13" t="s">
        <v>81</v>
      </c>
      <c r="AW139" s="13" t="s">
        <v>31</v>
      </c>
      <c r="AX139" s="13" t="s">
        <v>74</v>
      </c>
      <c r="AY139" s="250" t="s">
        <v>114</v>
      </c>
    </row>
    <row r="140" s="12" customFormat="1">
      <c r="B140" s="229"/>
      <c r="C140" s="230"/>
      <c r="D140" s="231" t="s">
        <v>123</v>
      </c>
      <c r="E140" s="232" t="s">
        <v>1</v>
      </c>
      <c r="F140" s="233" t="s">
        <v>126</v>
      </c>
      <c r="G140" s="230"/>
      <c r="H140" s="232" t="s">
        <v>1</v>
      </c>
      <c r="I140" s="234"/>
      <c r="J140" s="230"/>
      <c r="K140" s="230"/>
      <c r="L140" s="235"/>
      <c r="M140" s="236"/>
      <c r="N140" s="237"/>
      <c r="O140" s="237"/>
      <c r="P140" s="237"/>
      <c r="Q140" s="237"/>
      <c r="R140" s="237"/>
      <c r="S140" s="237"/>
      <c r="T140" s="238"/>
      <c r="AT140" s="239" t="s">
        <v>123</v>
      </c>
      <c r="AU140" s="239" t="s">
        <v>81</v>
      </c>
      <c r="AV140" s="12" t="s">
        <v>79</v>
      </c>
      <c r="AW140" s="12" t="s">
        <v>31</v>
      </c>
      <c r="AX140" s="12" t="s">
        <v>74</v>
      </c>
      <c r="AY140" s="239" t="s">
        <v>114</v>
      </c>
    </row>
    <row r="141" s="13" customFormat="1">
      <c r="B141" s="240"/>
      <c r="C141" s="241"/>
      <c r="D141" s="231" t="s">
        <v>123</v>
      </c>
      <c r="E141" s="242" t="s">
        <v>1</v>
      </c>
      <c r="F141" s="243" t="s">
        <v>139</v>
      </c>
      <c r="G141" s="241"/>
      <c r="H141" s="244">
        <v>1941.4500000000001</v>
      </c>
      <c r="I141" s="245"/>
      <c r="J141" s="241"/>
      <c r="K141" s="241"/>
      <c r="L141" s="246"/>
      <c r="M141" s="247"/>
      <c r="N141" s="248"/>
      <c r="O141" s="248"/>
      <c r="P141" s="248"/>
      <c r="Q141" s="248"/>
      <c r="R141" s="248"/>
      <c r="S141" s="248"/>
      <c r="T141" s="249"/>
      <c r="AT141" s="250" t="s">
        <v>123</v>
      </c>
      <c r="AU141" s="250" t="s">
        <v>81</v>
      </c>
      <c r="AV141" s="13" t="s">
        <v>81</v>
      </c>
      <c r="AW141" s="13" t="s">
        <v>31</v>
      </c>
      <c r="AX141" s="13" t="s">
        <v>74</v>
      </c>
      <c r="AY141" s="250" t="s">
        <v>114</v>
      </c>
    </row>
    <row r="142" s="12" customFormat="1">
      <c r="B142" s="229"/>
      <c r="C142" s="230"/>
      <c r="D142" s="231" t="s">
        <v>123</v>
      </c>
      <c r="E142" s="232" t="s">
        <v>1</v>
      </c>
      <c r="F142" s="233" t="s">
        <v>128</v>
      </c>
      <c r="G142" s="230"/>
      <c r="H142" s="232" t="s">
        <v>1</v>
      </c>
      <c r="I142" s="234"/>
      <c r="J142" s="230"/>
      <c r="K142" s="230"/>
      <c r="L142" s="235"/>
      <c r="M142" s="236"/>
      <c r="N142" s="237"/>
      <c r="O142" s="237"/>
      <c r="P142" s="237"/>
      <c r="Q142" s="237"/>
      <c r="R142" s="237"/>
      <c r="S142" s="237"/>
      <c r="T142" s="238"/>
      <c r="AT142" s="239" t="s">
        <v>123</v>
      </c>
      <c r="AU142" s="239" t="s">
        <v>81</v>
      </c>
      <c r="AV142" s="12" t="s">
        <v>79</v>
      </c>
      <c r="AW142" s="12" t="s">
        <v>31</v>
      </c>
      <c r="AX142" s="12" t="s">
        <v>74</v>
      </c>
      <c r="AY142" s="239" t="s">
        <v>114</v>
      </c>
    </row>
    <row r="143" s="13" customFormat="1">
      <c r="B143" s="240"/>
      <c r="C143" s="241"/>
      <c r="D143" s="231" t="s">
        <v>123</v>
      </c>
      <c r="E143" s="242" t="s">
        <v>1</v>
      </c>
      <c r="F143" s="243" t="s">
        <v>140</v>
      </c>
      <c r="G143" s="241"/>
      <c r="H143" s="244">
        <v>63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AT143" s="250" t="s">
        <v>123</v>
      </c>
      <c r="AU143" s="250" t="s">
        <v>81</v>
      </c>
      <c r="AV143" s="13" t="s">
        <v>81</v>
      </c>
      <c r="AW143" s="13" t="s">
        <v>31</v>
      </c>
      <c r="AX143" s="13" t="s">
        <v>74</v>
      </c>
      <c r="AY143" s="250" t="s">
        <v>114</v>
      </c>
    </row>
    <row r="144" s="14" customFormat="1">
      <c r="B144" s="251"/>
      <c r="C144" s="252"/>
      <c r="D144" s="231" t="s">
        <v>123</v>
      </c>
      <c r="E144" s="253" t="s">
        <v>1</v>
      </c>
      <c r="F144" s="254" t="s">
        <v>132</v>
      </c>
      <c r="G144" s="252"/>
      <c r="H144" s="255">
        <v>2136.75</v>
      </c>
      <c r="I144" s="256"/>
      <c r="J144" s="252"/>
      <c r="K144" s="252"/>
      <c r="L144" s="257"/>
      <c r="M144" s="258"/>
      <c r="N144" s="259"/>
      <c r="O144" s="259"/>
      <c r="P144" s="259"/>
      <c r="Q144" s="259"/>
      <c r="R144" s="259"/>
      <c r="S144" s="259"/>
      <c r="T144" s="260"/>
      <c r="AT144" s="261" t="s">
        <v>123</v>
      </c>
      <c r="AU144" s="261" t="s">
        <v>81</v>
      </c>
      <c r="AV144" s="14" t="s">
        <v>121</v>
      </c>
      <c r="AW144" s="14" t="s">
        <v>31</v>
      </c>
      <c r="AX144" s="14" t="s">
        <v>79</v>
      </c>
      <c r="AY144" s="261" t="s">
        <v>114</v>
      </c>
    </row>
    <row r="145" s="1" customFormat="1" ht="24" customHeight="1">
      <c r="B145" s="37"/>
      <c r="C145" s="216" t="s">
        <v>141</v>
      </c>
      <c r="D145" s="216" t="s">
        <v>116</v>
      </c>
      <c r="E145" s="217" t="s">
        <v>142</v>
      </c>
      <c r="F145" s="218" t="s">
        <v>143</v>
      </c>
      <c r="G145" s="219" t="s">
        <v>119</v>
      </c>
      <c r="H145" s="220">
        <v>2238.5</v>
      </c>
      <c r="I145" s="221"/>
      <c r="J145" s="222">
        <f>ROUND(I145*H145,2)</f>
        <v>0</v>
      </c>
      <c r="K145" s="218" t="s">
        <v>120</v>
      </c>
      <c r="L145" s="42"/>
      <c r="M145" s="223" t="s">
        <v>1</v>
      </c>
      <c r="N145" s="224" t="s">
        <v>39</v>
      </c>
      <c r="O145" s="85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AR145" s="227" t="s">
        <v>121</v>
      </c>
      <c r="AT145" s="227" t="s">
        <v>116</v>
      </c>
      <c r="AU145" s="227" t="s">
        <v>81</v>
      </c>
      <c r="AY145" s="16" t="s">
        <v>114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6" t="s">
        <v>79</v>
      </c>
      <c r="BK145" s="228">
        <f>ROUND(I145*H145,2)</f>
        <v>0</v>
      </c>
      <c r="BL145" s="16" t="s">
        <v>121</v>
      </c>
      <c r="BM145" s="227" t="s">
        <v>144</v>
      </c>
    </row>
    <row r="146" s="12" customFormat="1">
      <c r="B146" s="229"/>
      <c r="C146" s="230"/>
      <c r="D146" s="231" t="s">
        <v>123</v>
      </c>
      <c r="E146" s="232" t="s">
        <v>1</v>
      </c>
      <c r="F146" s="233" t="s">
        <v>145</v>
      </c>
      <c r="G146" s="230"/>
      <c r="H146" s="232" t="s">
        <v>1</v>
      </c>
      <c r="I146" s="234"/>
      <c r="J146" s="230"/>
      <c r="K146" s="230"/>
      <c r="L146" s="235"/>
      <c r="M146" s="236"/>
      <c r="N146" s="237"/>
      <c r="O146" s="237"/>
      <c r="P146" s="237"/>
      <c r="Q146" s="237"/>
      <c r="R146" s="237"/>
      <c r="S146" s="237"/>
      <c r="T146" s="238"/>
      <c r="AT146" s="239" t="s">
        <v>123</v>
      </c>
      <c r="AU146" s="239" t="s">
        <v>81</v>
      </c>
      <c r="AV146" s="12" t="s">
        <v>79</v>
      </c>
      <c r="AW146" s="12" t="s">
        <v>31</v>
      </c>
      <c r="AX146" s="12" t="s">
        <v>74</v>
      </c>
      <c r="AY146" s="239" t="s">
        <v>114</v>
      </c>
    </row>
    <row r="147" s="12" customFormat="1">
      <c r="B147" s="229"/>
      <c r="C147" s="230"/>
      <c r="D147" s="231" t="s">
        <v>123</v>
      </c>
      <c r="E147" s="232" t="s">
        <v>1</v>
      </c>
      <c r="F147" s="233" t="s">
        <v>124</v>
      </c>
      <c r="G147" s="230"/>
      <c r="H147" s="232" t="s">
        <v>1</v>
      </c>
      <c r="I147" s="234"/>
      <c r="J147" s="230"/>
      <c r="K147" s="230"/>
      <c r="L147" s="235"/>
      <c r="M147" s="236"/>
      <c r="N147" s="237"/>
      <c r="O147" s="237"/>
      <c r="P147" s="237"/>
      <c r="Q147" s="237"/>
      <c r="R147" s="237"/>
      <c r="S147" s="237"/>
      <c r="T147" s="238"/>
      <c r="AT147" s="239" t="s">
        <v>123</v>
      </c>
      <c r="AU147" s="239" t="s">
        <v>81</v>
      </c>
      <c r="AV147" s="12" t="s">
        <v>79</v>
      </c>
      <c r="AW147" s="12" t="s">
        <v>31</v>
      </c>
      <c r="AX147" s="12" t="s">
        <v>74</v>
      </c>
      <c r="AY147" s="239" t="s">
        <v>114</v>
      </c>
    </row>
    <row r="148" s="13" customFormat="1">
      <c r="B148" s="240"/>
      <c r="C148" s="241"/>
      <c r="D148" s="231" t="s">
        <v>123</v>
      </c>
      <c r="E148" s="242" t="s">
        <v>1</v>
      </c>
      <c r="F148" s="243" t="s">
        <v>125</v>
      </c>
      <c r="G148" s="241"/>
      <c r="H148" s="244">
        <v>138.59999999999999</v>
      </c>
      <c r="I148" s="245"/>
      <c r="J148" s="241"/>
      <c r="K148" s="241"/>
      <c r="L148" s="246"/>
      <c r="M148" s="247"/>
      <c r="N148" s="248"/>
      <c r="O148" s="248"/>
      <c r="P148" s="248"/>
      <c r="Q148" s="248"/>
      <c r="R148" s="248"/>
      <c r="S148" s="248"/>
      <c r="T148" s="249"/>
      <c r="AT148" s="250" t="s">
        <v>123</v>
      </c>
      <c r="AU148" s="250" t="s">
        <v>81</v>
      </c>
      <c r="AV148" s="13" t="s">
        <v>81</v>
      </c>
      <c r="AW148" s="13" t="s">
        <v>31</v>
      </c>
      <c r="AX148" s="13" t="s">
        <v>74</v>
      </c>
      <c r="AY148" s="250" t="s">
        <v>114</v>
      </c>
    </row>
    <row r="149" s="12" customFormat="1">
      <c r="B149" s="229"/>
      <c r="C149" s="230"/>
      <c r="D149" s="231" t="s">
        <v>123</v>
      </c>
      <c r="E149" s="232" t="s">
        <v>1</v>
      </c>
      <c r="F149" s="233" t="s">
        <v>126</v>
      </c>
      <c r="G149" s="230"/>
      <c r="H149" s="232" t="s">
        <v>1</v>
      </c>
      <c r="I149" s="234"/>
      <c r="J149" s="230"/>
      <c r="K149" s="230"/>
      <c r="L149" s="235"/>
      <c r="M149" s="236"/>
      <c r="N149" s="237"/>
      <c r="O149" s="237"/>
      <c r="P149" s="237"/>
      <c r="Q149" s="237"/>
      <c r="R149" s="237"/>
      <c r="S149" s="237"/>
      <c r="T149" s="238"/>
      <c r="AT149" s="239" t="s">
        <v>123</v>
      </c>
      <c r="AU149" s="239" t="s">
        <v>81</v>
      </c>
      <c r="AV149" s="12" t="s">
        <v>79</v>
      </c>
      <c r="AW149" s="12" t="s">
        <v>31</v>
      </c>
      <c r="AX149" s="12" t="s">
        <v>74</v>
      </c>
      <c r="AY149" s="239" t="s">
        <v>114</v>
      </c>
    </row>
    <row r="150" s="13" customFormat="1">
      <c r="B150" s="240"/>
      <c r="C150" s="241"/>
      <c r="D150" s="231" t="s">
        <v>123</v>
      </c>
      <c r="E150" s="242" t="s">
        <v>1</v>
      </c>
      <c r="F150" s="243" t="s">
        <v>127</v>
      </c>
      <c r="G150" s="241"/>
      <c r="H150" s="244">
        <v>2033.9000000000001</v>
      </c>
      <c r="I150" s="245"/>
      <c r="J150" s="241"/>
      <c r="K150" s="241"/>
      <c r="L150" s="246"/>
      <c r="M150" s="247"/>
      <c r="N150" s="248"/>
      <c r="O150" s="248"/>
      <c r="P150" s="248"/>
      <c r="Q150" s="248"/>
      <c r="R150" s="248"/>
      <c r="S150" s="248"/>
      <c r="T150" s="249"/>
      <c r="AT150" s="250" t="s">
        <v>123</v>
      </c>
      <c r="AU150" s="250" t="s">
        <v>81</v>
      </c>
      <c r="AV150" s="13" t="s">
        <v>81</v>
      </c>
      <c r="AW150" s="13" t="s">
        <v>31</v>
      </c>
      <c r="AX150" s="13" t="s">
        <v>74</v>
      </c>
      <c r="AY150" s="250" t="s">
        <v>114</v>
      </c>
    </row>
    <row r="151" s="12" customFormat="1">
      <c r="B151" s="229"/>
      <c r="C151" s="230"/>
      <c r="D151" s="231" t="s">
        <v>123</v>
      </c>
      <c r="E151" s="232" t="s">
        <v>1</v>
      </c>
      <c r="F151" s="233" t="s">
        <v>128</v>
      </c>
      <c r="G151" s="230"/>
      <c r="H151" s="232" t="s">
        <v>1</v>
      </c>
      <c r="I151" s="234"/>
      <c r="J151" s="230"/>
      <c r="K151" s="230"/>
      <c r="L151" s="235"/>
      <c r="M151" s="236"/>
      <c r="N151" s="237"/>
      <c r="O151" s="237"/>
      <c r="P151" s="237"/>
      <c r="Q151" s="237"/>
      <c r="R151" s="237"/>
      <c r="S151" s="237"/>
      <c r="T151" s="238"/>
      <c r="AT151" s="239" t="s">
        <v>123</v>
      </c>
      <c r="AU151" s="239" t="s">
        <v>81</v>
      </c>
      <c r="AV151" s="12" t="s">
        <v>79</v>
      </c>
      <c r="AW151" s="12" t="s">
        <v>31</v>
      </c>
      <c r="AX151" s="12" t="s">
        <v>74</v>
      </c>
      <c r="AY151" s="239" t="s">
        <v>114</v>
      </c>
    </row>
    <row r="152" s="13" customFormat="1">
      <c r="B152" s="240"/>
      <c r="C152" s="241"/>
      <c r="D152" s="231" t="s">
        <v>123</v>
      </c>
      <c r="E152" s="242" t="s">
        <v>1</v>
      </c>
      <c r="F152" s="243" t="s">
        <v>129</v>
      </c>
      <c r="G152" s="241"/>
      <c r="H152" s="244">
        <v>66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AT152" s="250" t="s">
        <v>123</v>
      </c>
      <c r="AU152" s="250" t="s">
        <v>81</v>
      </c>
      <c r="AV152" s="13" t="s">
        <v>81</v>
      </c>
      <c r="AW152" s="13" t="s">
        <v>31</v>
      </c>
      <c r="AX152" s="13" t="s">
        <v>74</v>
      </c>
      <c r="AY152" s="250" t="s">
        <v>114</v>
      </c>
    </row>
    <row r="153" s="14" customFormat="1">
      <c r="B153" s="251"/>
      <c r="C153" s="252"/>
      <c r="D153" s="231" t="s">
        <v>123</v>
      </c>
      <c r="E153" s="253" t="s">
        <v>1</v>
      </c>
      <c r="F153" s="254" t="s">
        <v>132</v>
      </c>
      <c r="G153" s="252"/>
      <c r="H153" s="255">
        <v>2238.5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AT153" s="261" t="s">
        <v>123</v>
      </c>
      <c r="AU153" s="261" t="s">
        <v>81</v>
      </c>
      <c r="AV153" s="14" t="s">
        <v>121</v>
      </c>
      <c r="AW153" s="14" t="s">
        <v>31</v>
      </c>
      <c r="AX153" s="14" t="s">
        <v>79</v>
      </c>
      <c r="AY153" s="261" t="s">
        <v>114</v>
      </c>
    </row>
    <row r="154" s="1" customFormat="1" ht="24" customHeight="1">
      <c r="B154" s="37"/>
      <c r="C154" s="216" t="s">
        <v>121</v>
      </c>
      <c r="D154" s="216" t="s">
        <v>116</v>
      </c>
      <c r="E154" s="217" t="s">
        <v>146</v>
      </c>
      <c r="F154" s="218" t="s">
        <v>147</v>
      </c>
      <c r="G154" s="219" t="s">
        <v>119</v>
      </c>
      <c r="H154" s="220">
        <v>447.69999999999999</v>
      </c>
      <c r="I154" s="221"/>
      <c r="J154" s="222">
        <f>ROUND(I154*H154,2)</f>
        <v>0</v>
      </c>
      <c r="K154" s="218" t="s">
        <v>1</v>
      </c>
      <c r="L154" s="42"/>
      <c r="M154" s="223" t="s">
        <v>1</v>
      </c>
      <c r="N154" s="224" t="s">
        <v>39</v>
      </c>
      <c r="O154" s="85"/>
      <c r="P154" s="225">
        <f>O154*H154</f>
        <v>0</v>
      </c>
      <c r="Q154" s="225">
        <v>0.216</v>
      </c>
      <c r="R154" s="225">
        <f>Q154*H154</f>
        <v>96.703199999999995</v>
      </c>
      <c r="S154" s="225">
        <v>0</v>
      </c>
      <c r="T154" s="226">
        <f>S154*H154</f>
        <v>0</v>
      </c>
      <c r="AR154" s="227" t="s">
        <v>148</v>
      </c>
      <c r="AT154" s="227" t="s">
        <v>116</v>
      </c>
      <c r="AU154" s="227" t="s">
        <v>81</v>
      </c>
      <c r="AY154" s="16" t="s">
        <v>114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16" t="s">
        <v>79</v>
      </c>
      <c r="BK154" s="228">
        <f>ROUND(I154*H154,2)</f>
        <v>0</v>
      </c>
      <c r="BL154" s="16" t="s">
        <v>148</v>
      </c>
      <c r="BM154" s="227" t="s">
        <v>149</v>
      </c>
    </row>
    <row r="155" s="13" customFormat="1">
      <c r="B155" s="240"/>
      <c r="C155" s="241"/>
      <c r="D155" s="231" t="s">
        <v>123</v>
      </c>
      <c r="E155" s="242" t="s">
        <v>1</v>
      </c>
      <c r="F155" s="243" t="s">
        <v>150</v>
      </c>
      <c r="G155" s="241"/>
      <c r="H155" s="244">
        <v>447.69999999999999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AT155" s="250" t="s">
        <v>123</v>
      </c>
      <c r="AU155" s="250" t="s">
        <v>81</v>
      </c>
      <c r="AV155" s="13" t="s">
        <v>81</v>
      </c>
      <c r="AW155" s="13" t="s">
        <v>31</v>
      </c>
      <c r="AX155" s="13" t="s">
        <v>74</v>
      </c>
      <c r="AY155" s="250" t="s">
        <v>114</v>
      </c>
    </row>
    <row r="156" s="14" customFormat="1">
      <c r="B156" s="251"/>
      <c r="C156" s="252"/>
      <c r="D156" s="231" t="s">
        <v>123</v>
      </c>
      <c r="E156" s="253" t="s">
        <v>1</v>
      </c>
      <c r="F156" s="254" t="s">
        <v>132</v>
      </c>
      <c r="G156" s="252"/>
      <c r="H156" s="255">
        <v>447.69999999999999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AT156" s="261" t="s">
        <v>123</v>
      </c>
      <c r="AU156" s="261" t="s">
        <v>81</v>
      </c>
      <c r="AV156" s="14" t="s">
        <v>121</v>
      </c>
      <c r="AW156" s="14" t="s">
        <v>31</v>
      </c>
      <c r="AX156" s="14" t="s">
        <v>79</v>
      </c>
      <c r="AY156" s="261" t="s">
        <v>114</v>
      </c>
    </row>
    <row r="157" s="1" customFormat="1" ht="16.5" customHeight="1">
      <c r="B157" s="37"/>
      <c r="C157" s="216" t="s">
        <v>133</v>
      </c>
      <c r="D157" s="216" t="s">
        <v>116</v>
      </c>
      <c r="E157" s="217" t="s">
        <v>151</v>
      </c>
      <c r="F157" s="218" t="s">
        <v>152</v>
      </c>
      <c r="G157" s="219" t="s">
        <v>119</v>
      </c>
      <c r="H157" s="220">
        <v>2238.5</v>
      </c>
      <c r="I157" s="221"/>
      <c r="J157" s="222">
        <f>ROUND(I157*H157,2)</f>
        <v>0</v>
      </c>
      <c r="K157" s="218" t="s">
        <v>120</v>
      </c>
      <c r="L157" s="42"/>
      <c r="M157" s="223" t="s">
        <v>1</v>
      </c>
      <c r="N157" s="224" t="s">
        <v>39</v>
      </c>
      <c r="O157" s="85"/>
      <c r="P157" s="225">
        <f>O157*H157</f>
        <v>0</v>
      </c>
      <c r="Q157" s="225">
        <v>0.0056100000000000004</v>
      </c>
      <c r="R157" s="225">
        <f>Q157*H157</f>
        <v>12.557985</v>
      </c>
      <c r="S157" s="225">
        <v>0</v>
      </c>
      <c r="T157" s="226">
        <f>S157*H157</f>
        <v>0</v>
      </c>
      <c r="AR157" s="227" t="s">
        <v>121</v>
      </c>
      <c r="AT157" s="227" t="s">
        <v>116</v>
      </c>
      <c r="AU157" s="227" t="s">
        <v>81</v>
      </c>
      <c r="AY157" s="16" t="s">
        <v>114</v>
      </c>
      <c r="BE157" s="228">
        <f>IF(N157="základní",J157,0)</f>
        <v>0</v>
      </c>
      <c r="BF157" s="228">
        <f>IF(N157="snížená",J157,0)</f>
        <v>0</v>
      </c>
      <c r="BG157" s="228">
        <f>IF(N157="zákl. přenesená",J157,0)</f>
        <v>0</v>
      </c>
      <c r="BH157" s="228">
        <f>IF(N157="sníž. přenesená",J157,0)</f>
        <v>0</v>
      </c>
      <c r="BI157" s="228">
        <f>IF(N157="nulová",J157,0)</f>
        <v>0</v>
      </c>
      <c r="BJ157" s="16" t="s">
        <v>79</v>
      </c>
      <c r="BK157" s="228">
        <f>ROUND(I157*H157,2)</f>
        <v>0</v>
      </c>
      <c r="BL157" s="16" t="s">
        <v>121</v>
      </c>
      <c r="BM157" s="227" t="s">
        <v>153</v>
      </c>
    </row>
    <row r="158" s="12" customFormat="1">
      <c r="B158" s="229"/>
      <c r="C158" s="230"/>
      <c r="D158" s="231" t="s">
        <v>123</v>
      </c>
      <c r="E158" s="232" t="s">
        <v>1</v>
      </c>
      <c r="F158" s="233" t="s">
        <v>145</v>
      </c>
      <c r="G158" s="230"/>
      <c r="H158" s="232" t="s">
        <v>1</v>
      </c>
      <c r="I158" s="234"/>
      <c r="J158" s="230"/>
      <c r="K158" s="230"/>
      <c r="L158" s="235"/>
      <c r="M158" s="236"/>
      <c r="N158" s="237"/>
      <c r="O158" s="237"/>
      <c r="P158" s="237"/>
      <c r="Q158" s="237"/>
      <c r="R158" s="237"/>
      <c r="S158" s="237"/>
      <c r="T158" s="238"/>
      <c r="AT158" s="239" t="s">
        <v>123</v>
      </c>
      <c r="AU158" s="239" t="s">
        <v>81</v>
      </c>
      <c r="AV158" s="12" t="s">
        <v>79</v>
      </c>
      <c r="AW158" s="12" t="s">
        <v>31</v>
      </c>
      <c r="AX158" s="12" t="s">
        <v>74</v>
      </c>
      <c r="AY158" s="239" t="s">
        <v>114</v>
      </c>
    </row>
    <row r="159" s="12" customFormat="1">
      <c r="B159" s="229"/>
      <c r="C159" s="230"/>
      <c r="D159" s="231" t="s">
        <v>123</v>
      </c>
      <c r="E159" s="232" t="s">
        <v>1</v>
      </c>
      <c r="F159" s="233" t="s">
        <v>124</v>
      </c>
      <c r="G159" s="230"/>
      <c r="H159" s="232" t="s">
        <v>1</v>
      </c>
      <c r="I159" s="234"/>
      <c r="J159" s="230"/>
      <c r="K159" s="230"/>
      <c r="L159" s="235"/>
      <c r="M159" s="236"/>
      <c r="N159" s="237"/>
      <c r="O159" s="237"/>
      <c r="P159" s="237"/>
      <c r="Q159" s="237"/>
      <c r="R159" s="237"/>
      <c r="S159" s="237"/>
      <c r="T159" s="238"/>
      <c r="AT159" s="239" t="s">
        <v>123</v>
      </c>
      <c r="AU159" s="239" t="s">
        <v>81</v>
      </c>
      <c r="AV159" s="12" t="s">
        <v>79</v>
      </c>
      <c r="AW159" s="12" t="s">
        <v>31</v>
      </c>
      <c r="AX159" s="12" t="s">
        <v>74</v>
      </c>
      <c r="AY159" s="239" t="s">
        <v>114</v>
      </c>
    </row>
    <row r="160" s="13" customFormat="1">
      <c r="B160" s="240"/>
      <c r="C160" s="241"/>
      <c r="D160" s="231" t="s">
        <v>123</v>
      </c>
      <c r="E160" s="242" t="s">
        <v>1</v>
      </c>
      <c r="F160" s="243" t="s">
        <v>125</v>
      </c>
      <c r="G160" s="241"/>
      <c r="H160" s="244">
        <v>138.59999999999999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AT160" s="250" t="s">
        <v>123</v>
      </c>
      <c r="AU160" s="250" t="s">
        <v>81</v>
      </c>
      <c r="AV160" s="13" t="s">
        <v>81</v>
      </c>
      <c r="AW160" s="13" t="s">
        <v>31</v>
      </c>
      <c r="AX160" s="13" t="s">
        <v>74</v>
      </c>
      <c r="AY160" s="250" t="s">
        <v>114</v>
      </c>
    </row>
    <row r="161" s="12" customFormat="1">
      <c r="B161" s="229"/>
      <c r="C161" s="230"/>
      <c r="D161" s="231" t="s">
        <v>123</v>
      </c>
      <c r="E161" s="232" t="s">
        <v>1</v>
      </c>
      <c r="F161" s="233" t="s">
        <v>126</v>
      </c>
      <c r="G161" s="230"/>
      <c r="H161" s="232" t="s">
        <v>1</v>
      </c>
      <c r="I161" s="234"/>
      <c r="J161" s="230"/>
      <c r="K161" s="230"/>
      <c r="L161" s="235"/>
      <c r="M161" s="236"/>
      <c r="N161" s="237"/>
      <c r="O161" s="237"/>
      <c r="P161" s="237"/>
      <c r="Q161" s="237"/>
      <c r="R161" s="237"/>
      <c r="S161" s="237"/>
      <c r="T161" s="238"/>
      <c r="AT161" s="239" t="s">
        <v>123</v>
      </c>
      <c r="AU161" s="239" t="s">
        <v>81</v>
      </c>
      <c r="AV161" s="12" t="s">
        <v>79</v>
      </c>
      <c r="AW161" s="12" t="s">
        <v>31</v>
      </c>
      <c r="AX161" s="12" t="s">
        <v>74</v>
      </c>
      <c r="AY161" s="239" t="s">
        <v>114</v>
      </c>
    </row>
    <row r="162" s="13" customFormat="1">
      <c r="B162" s="240"/>
      <c r="C162" s="241"/>
      <c r="D162" s="231" t="s">
        <v>123</v>
      </c>
      <c r="E162" s="242" t="s">
        <v>1</v>
      </c>
      <c r="F162" s="243" t="s">
        <v>127</v>
      </c>
      <c r="G162" s="241"/>
      <c r="H162" s="244">
        <v>2033.9000000000001</v>
      </c>
      <c r="I162" s="245"/>
      <c r="J162" s="241"/>
      <c r="K162" s="241"/>
      <c r="L162" s="246"/>
      <c r="M162" s="247"/>
      <c r="N162" s="248"/>
      <c r="O162" s="248"/>
      <c r="P162" s="248"/>
      <c r="Q162" s="248"/>
      <c r="R162" s="248"/>
      <c r="S162" s="248"/>
      <c r="T162" s="249"/>
      <c r="AT162" s="250" t="s">
        <v>123</v>
      </c>
      <c r="AU162" s="250" t="s">
        <v>81</v>
      </c>
      <c r="AV162" s="13" t="s">
        <v>81</v>
      </c>
      <c r="AW162" s="13" t="s">
        <v>31</v>
      </c>
      <c r="AX162" s="13" t="s">
        <v>74</v>
      </c>
      <c r="AY162" s="250" t="s">
        <v>114</v>
      </c>
    </row>
    <row r="163" s="12" customFormat="1">
      <c r="B163" s="229"/>
      <c r="C163" s="230"/>
      <c r="D163" s="231" t="s">
        <v>123</v>
      </c>
      <c r="E163" s="232" t="s">
        <v>1</v>
      </c>
      <c r="F163" s="233" t="s">
        <v>128</v>
      </c>
      <c r="G163" s="230"/>
      <c r="H163" s="232" t="s">
        <v>1</v>
      </c>
      <c r="I163" s="234"/>
      <c r="J163" s="230"/>
      <c r="K163" s="230"/>
      <c r="L163" s="235"/>
      <c r="M163" s="236"/>
      <c r="N163" s="237"/>
      <c r="O163" s="237"/>
      <c r="P163" s="237"/>
      <c r="Q163" s="237"/>
      <c r="R163" s="237"/>
      <c r="S163" s="237"/>
      <c r="T163" s="238"/>
      <c r="AT163" s="239" t="s">
        <v>123</v>
      </c>
      <c r="AU163" s="239" t="s">
        <v>81</v>
      </c>
      <c r="AV163" s="12" t="s">
        <v>79</v>
      </c>
      <c r="AW163" s="12" t="s">
        <v>31</v>
      </c>
      <c r="AX163" s="12" t="s">
        <v>74</v>
      </c>
      <c r="AY163" s="239" t="s">
        <v>114</v>
      </c>
    </row>
    <row r="164" s="13" customFormat="1">
      <c r="B164" s="240"/>
      <c r="C164" s="241"/>
      <c r="D164" s="231" t="s">
        <v>123</v>
      </c>
      <c r="E164" s="242" t="s">
        <v>1</v>
      </c>
      <c r="F164" s="243" t="s">
        <v>129</v>
      </c>
      <c r="G164" s="241"/>
      <c r="H164" s="244">
        <v>66</v>
      </c>
      <c r="I164" s="245"/>
      <c r="J164" s="241"/>
      <c r="K164" s="241"/>
      <c r="L164" s="246"/>
      <c r="M164" s="247"/>
      <c r="N164" s="248"/>
      <c r="O164" s="248"/>
      <c r="P164" s="248"/>
      <c r="Q164" s="248"/>
      <c r="R164" s="248"/>
      <c r="S164" s="248"/>
      <c r="T164" s="249"/>
      <c r="AT164" s="250" t="s">
        <v>123</v>
      </c>
      <c r="AU164" s="250" t="s">
        <v>81</v>
      </c>
      <c r="AV164" s="13" t="s">
        <v>81</v>
      </c>
      <c r="AW164" s="13" t="s">
        <v>31</v>
      </c>
      <c r="AX164" s="13" t="s">
        <v>74</v>
      </c>
      <c r="AY164" s="250" t="s">
        <v>114</v>
      </c>
    </row>
    <row r="165" s="14" customFormat="1">
      <c r="B165" s="251"/>
      <c r="C165" s="252"/>
      <c r="D165" s="231" t="s">
        <v>123</v>
      </c>
      <c r="E165" s="253" t="s">
        <v>1</v>
      </c>
      <c r="F165" s="254" t="s">
        <v>132</v>
      </c>
      <c r="G165" s="252"/>
      <c r="H165" s="255">
        <v>2238.5</v>
      </c>
      <c r="I165" s="256"/>
      <c r="J165" s="252"/>
      <c r="K165" s="252"/>
      <c r="L165" s="257"/>
      <c r="M165" s="258"/>
      <c r="N165" s="259"/>
      <c r="O165" s="259"/>
      <c r="P165" s="259"/>
      <c r="Q165" s="259"/>
      <c r="R165" s="259"/>
      <c r="S165" s="259"/>
      <c r="T165" s="260"/>
      <c r="AT165" s="261" t="s">
        <v>123</v>
      </c>
      <c r="AU165" s="261" t="s">
        <v>81</v>
      </c>
      <c r="AV165" s="14" t="s">
        <v>121</v>
      </c>
      <c r="AW165" s="14" t="s">
        <v>31</v>
      </c>
      <c r="AX165" s="14" t="s">
        <v>79</v>
      </c>
      <c r="AY165" s="261" t="s">
        <v>114</v>
      </c>
    </row>
    <row r="166" s="1" customFormat="1" ht="24" customHeight="1">
      <c r="B166" s="37"/>
      <c r="C166" s="216" t="s">
        <v>154</v>
      </c>
      <c r="D166" s="216" t="s">
        <v>116</v>
      </c>
      <c r="E166" s="217" t="s">
        <v>155</v>
      </c>
      <c r="F166" s="218" t="s">
        <v>156</v>
      </c>
      <c r="G166" s="219" t="s">
        <v>119</v>
      </c>
      <c r="H166" s="220">
        <v>2136.75</v>
      </c>
      <c r="I166" s="221"/>
      <c r="J166" s="222">
        <f>ROUND(I166*H166,2)</f>
        <v>0</v>
      </c>
      <c r="K166" s="218" t="s">
        <v>120</v>
      </c>
      <c r="L166" s="42"/>
      <c r="M166" s="223" t="s">
        <v>1</v>
      </c>
      <c r="N166" s="224" t="s">
        <v>39</v>
      </c>
      <c r="O166" s="85"/>
      <c r="P166" s="225">
        <f>O166*H166</f>
        <v>0</v>
      </c>
      <c r="Q166" s="225">
        <v>0.00071000000000000002</v>
      </c>
      <c r="R166" s="225">
        <f>Q166*H166</f>
        <v>1.5170925</v>
      </c>
      <c r="S166" s="225">
        <v>0</v>
      </c>
      <c r="T166" s="226">
        <f>S166*H166</f>
        <v>0</v>
      </c>
      <c r="AR166" s="227" t="s">
        <v>121</v>
      </c>
      <c r="AT166" s="227" t="s">
        <v>116</v>
      </c>
      <c r="AU166" s="227" t="s">
        <v>81</v>
      </c>
      <c r="AY166" s="16" t="s">
        <v>114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16" t="s">
        <v>79</v>
      </c>
      <c r="BK166" s="228">
        <f>ROUND(I166*H166,2)</f>
        <v>0</v>
      </c>
      <c r="BL166" s="16" t="s">
        <v>121</v>
      </c>
      <c r="BM166" s="227" t="s">
        <v>157</v>
      </c>
    </row>
    <row r="167" s="12" customFormat="1">
      <c r="B167" s="229"/>
      <c r="C167" s="230"/>
      <c r="D167" s="231" t="s">
        <v>123</v>
      </c>
      <c r="E167" s="232" t="s">
        <v>1</v>
      </c>
      <c r="F167" s="233" t="s">
        <v>124</v>
      </c>
      <c r="G167" s="230"/>
      <c r="H167" s="232" t="s">
        <v>1</v>
      </c>
      <c r="I167" s="234"/>
      <c r="J167" s="230"/>
      <c r="K167" s="230"/>
      <c r="L167" s="235"/>
      <c r="M167" s="236"/>
      <c r="N167" s="237"/>
      <c r="O167" s="237"/>
      <c r="P167" s="237"/>
      <c r="Q167" s="237"/>
      <c r="R167" s="237"/>
      <c r="S167" s="237"/>
      <c r="T167" s="238"/>
      <c r="AT167" s="239" t="s">
        <v>123</v>
      </c>
      <c r="AU167" s="239" t="s">
        <v>81</v>
      </c>
      <c r="AV167" s="12" t="s">
        <v>79</v>
      </c>
      <c r="AW167" s="12" t="s">
        <v>31</v>
      </c>
      <c r="AX167" s="12" t="s">
        <v>74</v>
      </c>
      <c r="AY167" s="239" t="s">
        <v>114</v>
      </c>
    </row>
    <row r="168" s="13" customFormat="1">
      <c r="B168" s="240"/>
      <c r="C168" s="241"/>
      <c r="D168" s="231" t="s">
        <v>123</v>
      </c>
      <c r="E168" s="242" t="s">
        <v>1</v>
      </c>
      <c r="F168" s="243" t="s">
        <v>138</v>
      </c>
      <c r="G168" s="241"/>
      <c r="H168" s="244">
        <v>132.30000000000001</v>
      </c>
      <c r="I168" s="245"/>
      <c r="J168" s="241"/>
      <c r="K168" s="241"/>
      <c r="L168" s="246"/>
      <c r="M168" s="247"/>
      <c r="N168" s="248"/>
      <c r="O168" s="248"/>
      <c r="P168" s="248"/>
      <c r="Q168" s="248"/>
      <c r="R168" s="248"/>
      <c r="S168" s="248"/>
      <c r="T168" s="249"/>
      <c r="AT168" s="250" t="s">
        <v>123</v>
      </c>
      <c r="AU168" s="250" t="s">
        <v>81</v>
      </c>
      <c r="AV168" s="13" t="s">
        <v>81</v>
      </c>
      <c r="AW168" s="13" t="s">
        <v>31</v>
      </c>
      <c r="AX168" s="13" t="s">
        <v>74</v>
      </c>
      <c r="AY168" s="250" t="s">
        <v>114</v>
      </c>
    </row>
    <row r="169" s="12" customFormat="1">
      <c r="B169" s="229"/>
      <c r="C169" s="230"/>
      <c r="D169" s="231" t="s">
        <v>123</v>
      </c>
      <c r="E169" s="232" t="s">
        <v>1</v>
      </c>
      <c r="F169" s="233" t="s">
        <v>126</v>
      </c>
      <c r="G169" s="230"/>
      <c r="H169" s="232" t="s">
        <v>1</v>
      </c>
      <c r="I169" s="234"/>
      <c r="J169" s="230"/>
      <c r="K169" s="230"/>
      <c r="L169" s="235"/>
      <c r="M169" s="236"/>
      <c r="N169" s="237"/>
      <c r="O169" s="237"/>
      <c r="P169" s="237"/>
      <c r="Q169" s="237"/>
      <c r="R169" s="237"/>
      <c r="S169" s="237"/>
      <c r="T169" s="238"/>
      <c r="AT169" s="239" t="s">
        <v>123</v>
      </c>
      <c r="AU169" s="239" t="s">
        <v>81</v>
      </c>
      <c r="AV169" s="12" t="s">
        <v>79</v>
      </c>
      <c r="AW169" s="12" t="s">
        <v>31</v>
      </c>
      <c r="AX169" s="12" t="s">
        <v>74</v>
      </c>
      <c r="AY169" s="239" t="s">
        <v>114</v>
      </c>
    </row>
    <row r="170" s="13" customFormat="1">
      <c r="B170" s="240"/>
      <c r="C170" s="241"/>
      <c r="D170" s="231" t="s">
        <v>123</v>
      </c>
      <c r="E170" s="242" t="s">
        <v>1</v>
      </c>
      <c r="F170" s="243" t="s">
        <v>139</v>
      </c>
      <c r="G170" s="241"/>
      <c r="H170" s="244">
        <v>1941.4500000000001</v>
      </c>
      <c r="I170" s="245"/>
      <c r="J170" s="241"/>
      <c r="K170" s="241"/>
      <c r="L170" s="246"/>
      <c r="M170" s="247"/>
      <c r="N170" s="248"/>
      <c r="O170" s="248"/>
      <c r="P170" s="248"/>
      <c r="Q170" s="248"/>
      <c r="R170" s="248"/>
      <c r="S170" s="248"/>
      <c r="T170" s="249"/>
      <c r="AT170" s="250" t="s">
        <v>123</v>
      </c>
      <c r="AU170" s="250" t="s">
        <v>81</v>
      </c>
      <c r="AV170" s="13" t="s">
        <v>81</v>
      </c>
      <c r="AW170" s="13" t="s">
        <v>31</v>
      </c>
      <c r="AX170" s="13" t="s">
        <v>74</v>
      </c>
      <c r="AY170" s="250" t="s">
        <v>114</v>
      </c>
    </row>
    <row r="171" s="12" customFormat="1">
      <c r="B171" s="229"/>
      <c r="C171" s="230"/>
      <c r="D171" s="231" t="s">
        <v>123</v>
      </c>
      <c r="E171" s="232" t="s">
        <v>1</v>
      </c>
      <c r="F171" s="233" t="s">
        <v>128</v>
      </c>
      <c r="G171" s="230"/>
      <c r="H171" s="232" t="s">
        <v>1</v>
      </c>
      <c r="I171" s="234"/>
      <c r="J171" s="230"/>
      <c r="K171" s="230"/>
      <c r="L171" s="235"/>
      <c r="M171" s="236"/>
      <c r="N171" s="237"/>
      <c r="O171" s="237"/>
      <c r="P171" s="237"/>
      <c r="Q171" s="237"/>
      <c r="R171" s="237"/>
      <c r="S171" s="237"/>
      <c r="T171" s="238"/>
      <c r="AT171" s="239" t="s">
        <v>123</v>
      </c>
      <c r="AU171" s="239" t="s">
        <v>81</v>
      </c>
      <c r="AV171" s="12" t="s">
        <v>79</v>
      </c>
      <c r="AW171" s="12" t="s">
        <v>31</v>
      </c>
      <c r="AX171" s="12" t="s">
        <v>74</v>
      </c>
      <c r="AY171" s="239" t="s">
        <v>114</v>
      </c>
    </row>
    <row r="172" s="13" customFormat="1">
      <c r="B172" s="240"/>
      <c r="C172" s="241"/>
      <c r="D172" s="231" t="s">
        <v>123</v>
      </c>
      <c r="E172" s="242" t="s">
        <v>1</v>
      </c>
      <c r="F172" s="243" t="s">
        <v>140</v>
      </c>
      <c r="G172" s="241"/>
      <c r="H172" s="244">
        <v>63</v>
      </c>
      <c r="I172" s="245"/>
      <c r="J172" s="241"/>
      <c r="K172" s="241"/>
      <c r="L172" s="246"/>
      <c r="M172" s="247"/>
      <c r="N172" s="248"/>
      <c r="O172" s="248"/>
      <c r="P172" s="248"/>
      <c r="Q172" s="248"/>
      <c r="R172" s="248"/>
      <c r="S172" s="248"/>
      <c r="T172" s="249"/>
      <c r="AT172" s="250" t="s">
        <v>123</v>
      </c>
      <c r="AU172" s="250" t="s">
        <v>81</v>
      </c>
      <c r="AV172" s="13" t="s">
        <v>81</v>
      </c>
      <c r="AW172" s="13" t="s">
        <v>31</v>
      </c>
      <c r="AX172" s="13" t="s">
        <v>74</v>
      </c>
      <c r="AY172" s="250" t="s">
        <v>114</v>
      </c>
    </row>
    <row r="173" s="14" customFormat="1">
      <c r="B173" s="251"/>
      <c r="C173" s="252"/>
      <c r="D173" s="231" t="s">
        <v>123</v>
      </c>
      <c r="E173" s="253" t="s">
        <v>1</v>
      </c>
      <c r="F173" s="254" t="s">
        <v>132</v>
      </c>
      <c r="G173" s="252"/>
      <c r="H173" s="255">
        <v>2136.75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AT173" s="261" t="s">
        <v>123</v>
      </c>
      <c r="AU173" s="261" t="s">
        <v>81</v>
      </c>
      <c r="AV173" s="14" t="s">
        <v>121</v>
      </c>
      <c r="AW173" s="14" t="s">
        <v>31</v>
      </c>
      <c r="AX173" s="14" t="s">
        <v>79</v>
      </c>
      <c r="AY173" s="261" t="s">
        <v>114</v>
      </c>
    </row>
    <row r="174" s="1" customFormat="1" ht="24" customHeight="1">
      <c r="B174" s="37"/>
      <c r="C174" s="216" t="s">
        <v>158</v>
      </c>
      <c r="D174" s="216" t="s">
        <v>116</v>
      </c>
      <c r="E174" s="217" t="s">
        <v>159</v>
      </c>
      <c r="F174" s="218" t="s">
        <v>160</v>
      </c>
      <c r="G174" s="219" t="s">
        <v>119</v>
      </c>
      <c r="H174" s="220">
        <v>2035</v>
      </c>
      <c r="I174" s="221"/>
      <c r="J174" s="222">
        <f>ROUND(I174*H174,2)</f>
        <v>0</v>
      </c>
      <c r="K174" s="218" t="s">
        <v>120</v>
      </c>
      <c r="L174" s="42"/>
      <c r="M174" s="223" t="s">
        <v>1</v>
      </c>
      <c r="N174" s="224" t="s">
        <v>39</v>
      </c>
      <c r="O174" s="85"/>
      <c r="P174" s="225">
        <f>O174*H174</f>
        <v>0</v>
      </c>
      <c r="Q174" s="225">
        <v>0.12966</v>
      </c>
      <c r="R174" s="225">
        <f>Q174*H174</f>
        <v>263.85809999999998</v>
      </c>
      <c r="S174" s="225">
        <v>0</v>
      </c>
      <c r="T174" s="226">
        <f>S174*H174</f>
        <v>0</v>
      </c>
      <c r="AR174" s="227" t="s">
        <v>121</v>
      </c>
      <c r="AT174" s="227" t="s">
        <v>116</v>
      </c>
      <c r="AU174" s="227" t="s">
        <v>81</v>
      </c>
      <c r="AY174" s="16" t="s">
        <v>114</v>
      </c>
      <c r="BE174" s="228">
        <f>IF(N174="základní",J174,0)</f>
        <v>0</v>
      </c>
      <c r="BF174" s="228">
        <f>IF(N174="snížená",J174,0)</f>
        <v>0</v>
      </c>
      <c r="BG174" s="228">
        <f>IF(N174="zákl. přenesená",J174,0)</f>
        <v>0</v>
      </c>
      <c r="BH174" s="228">
        <f>IF(N174="sníž. přenesená",J174,0)</f>
        <v>0</v>
      </c>
      <c r="BI174" s="228">
        <f>IF(N174="nulová",J174,0)</f>
        <v>0</v>
      </c>
      <c r="BJ174" s="16" t="s">
        <v>79</v>
      </c>
      <c r="BK174" s="228">
        <f>ROUND(I174*H174,2)</f>
        <v>0</v>
      </c>
      <c r="BL174" s="16" t="s">
        <v>121</v>
      </c>
      <c r="BM174" s="227" t="s">
        <v>161</v>
      </c>
    </row>
    <row r="175" s="12" customFormat="1">
      <c r="B175" s="229"/>
      <c r="C175" s="230"/>
      <c r="D175" s="231" t="s">
        <v>123</v>
      </c>
      <c r="E175" s="232" t="s">
        <v>1</v>
      </c>
      <c r="F175" s="233" t="s">
        <v>162</v>
      </c>
      <c r="G175" s="230"/>
      <c r="H175" s="232" t="s">
        <v>1</v>
      </c>
      <c r="I175" s="234"/>
      <c r="J175" s="230"/>
      <c r="K175" s="230"/>
      <c r="L175" s="235"/>
      <c r="M175" s="236"/>
      <c r="N175" s="237"/>
      <c r="O175" s="237"/>
      <c r="P175" s="237"/>
      <c r="Q175" s="237"/>
      <c r="R175" s="237"/>
      <c r="S175" s="237"/>
      <c r="T175" s="238"/>
      <c r="AT175" s="239" t="s">
        <v>123</v>
      </c>
      <c r="AU175" s="239" t="s">
        <v>81</v>
      </c>
      <c r="AV175" s="12" t="s">
        <v>79</v>
      </c>
      <c r="AW175" s="12" t="s">
        <v>31</v>
      </c>
      <c r="AX175" s="12" t="s">
        <v>74</v>
      </c>
      <c r="AY175" s="239" t="s">
        <v>114</v>
      </c>
    </row>
    <row r="176" s="12" customFormat="1">
      <c r="B176" s="229"/>
      <c r="C176" s="230"/>
      <c r="D176" s="231" t="s">
        <v>123</v>
      </c>
      <c r="E176" s="232" t="s">
        <v>1</v>
      </c>
      <c r="F176" s="233" t="s">
        <v>124</v>
      </c>
      <c r="G176" s="230"/>
      <c r="H176" s="232" t="s">
        <v>1</v>
      </c>
      <c r="I176" s="234"/>
      <c r="J176" s="230"/>
      <c r="K176" s="230"/>
      <c r="L176" s="235"/>
      <c r="M176" s="236"/>
      <c r="N176" s="237"/>
      <c r="O176" s="237"/>
      <c r="P176" s="237"/>
      <c r="Q176" s="237"/>
      <c r="R176" s="237"/>
      <c r="S176" s="237"/>
      <c r="T176" s="238"/>
      <c r="AT176" s="239" t="s">
        <v>123</v>
      </c>
      <c r="AU176" s="239" t="s">
        <v>81</v>
      </c>
      <c r="AV176" s="12" t="s">
        <v>79</v>
      </c>
      <c r="AW176" s="12" t="s">
        <v>31</v>
      </c>
      <c r="AX176" s="12" t="s">
        <v>74</v>
      </c>
      <c r="AY176" s="239" t="s">
        <v>114</v>
      </c>
    </row>
    <row r="177" s="13" customFormat="1">
      <c r="B177" s="240"/>
      <c r="C177" s="241"/>
      <c r="D177" s="231" t="s">
        <v>123</v>
      </c>
      <c r="E177" s="242" t="s">
        <v>1</v>
      </c>
      <c r="F177" s="243" t="s">
        <v>163</v>
      </c>
      <c r="G177" s="241"/>
      <c r="H177" s="244">
        <v>126</v>
      </c>
      <c r="I177" s="245"/>
      <c r="J177" s="241"/>
      <c r="K177" s="241"/>
      <c r="L177" s="246"/>
      <c r="M177" s="247"/>
      <c r="N177" s="248"/>
      <c r="O177" s="248"/>
      <c r="P177" s="248"/>
      <c r="Q177" s="248"/>
      <c r="R177" s="248"/>
      <c r="S177" s="248"/>
      <c r="T177" s="249"/>
      <c r="AT177" s="250" t="s">
        <v>123</v>
      </c>
      <c r="AU177" s="250" t="s">
        <v>81</v>
      </c>
      <c r="AV177" s="13" t="s">
        <v>81</v>
      </c>
      <c r="AW177" s="13" t="s">
        <v>31</v>
      </c>
      <c r="AX177" s="13" t="s">
        <v>74</v>
      </c>
      <c r="AY177" s="250" t="s">
        <v>114</v>
      </c>
    </row>
    <row r="178" s="12" customFormat="1">
      <c r="B178" s="229"/>
      <c r="C178" s="230"/>
      <c r="D178" s="231" t="s">
        <v>123</v>
      </c>
      <c r="E178" s="232" t="s">
        <v>1</v>
      </c>
      <c r="F178" s="233" t="s">
        <v>126</v>
      </c>
      <c r="G178" s="230"/>
      <c r="H178" s="232" t="s">
        <v>1</v>
      </c>
      <c r="I178" s="234"/>
      <c r="J178" s="230"/>
      <c r="K178" s="230"/>
      <c r="L178" s="235"/>
      <c r="M178" s="236"/>
      <c r="N178" s="237"/>
      <c r="O178" s="237"/>
      <c r="P178" s="237"/>
      <c r="Q178" s="237"/>
      <c r="R178" s="237"/>
      <c r="S178" s="237"/>
      <c r="T178" s="238"/>
      <c r="AT178" s="239" t="s">
        <v>123</v>
      </c>
      <c r="AU178" s="239" t="s">
        <v>81</v>
      </c>
      <c r="AV178" s="12" t="s">
        <v>79</v>
      </c>
      <c r="AW178" s="12" t="s">
        <v>31</v>
      </c>
      <c r="AX178" s="12" t="s">
        <v>74</v>
      </c>
      <c r="AY178" s="239" t="s">
        <v>114</v>
      </c>
    </row>
    <row r="179" s="13" customFormat="1">
      <c r="B179" s="240"/>
      <c r="C179" s="241"/>
      <c r="D179" s="231" t="s">
        <v>123</v>
      </c>
      <c r="E179" s="242" t="s">
        <v>1</v>
      </c>
      <c r="F179" s="243" t="s">
        <v>164</v>
      </c>
      <c r="G179" s="241"/>
      <c r="H179" s="244">
        <v>1849</v>
      </c>
      <c r="I179" s="245"/>
      <c r="J179" s="241"/>
      <c r="K179" s="241"/>
      <c r="L179" s="246"/>
      <c r="M179" s="247"/>
      <c r="N179" s="248"/>
      <c r="O179" s="248"/>
      <c r="P179" s="248"/>
      <c r="Q179" s="248"/>
      <c r="R179" s="248"/>
      <c r="S179" s="248"/>
      <c r="T179" s="249"/>
      <c r="AT179" s="250" t="s">
        <v>123</v>
      </c>
      <c r="AU179" s="250" t="s">
        <v>81</v>
      </c>
      <c r="AV179" s="13" t="s">
        <v>81</v>
      </c>
      <c r="AW179" s="13" t="s">
        <v>31</v>
      </c>
      <c r="AX179" s="13" t="s">
        <v>74</v>
      </c>
      <c r="AY179" s="250" t="s">
        <v>114</v>
      </c>
    </row>
    <row r="180" s="12" customFormat="1">
      <c r="B180" s="229"/>
      <c r="C180" s="230"/>
      <c r="D180" s="231" t="s">
        <v>123</v>
      </c>
      <c r="E180" s="232" t="s">
        <v>1</v>
      </c>
      <c r="F180" s="233" t="s">
        <v>128</v>
      </c>
      <c r="G180" s="230"/>
      <c r="H180" s="232" t="s">
        <v>1</v>
      </c>
      <c r="I180" s="234"/>
      <c r="J180" s="230"/>
      <c r="K180" s="230"/>
      <c r="L180" s="235"/>
      <c r="M180" s="236"/>
      <c r="N180" s="237"/>
      <c r="O180" s="237"/>
      <c r="P180" s="237"/>
      <c r="Q180" s="237"/>
      <c r="R180" s="237"/>
      <c r="S180" s="237"/>
      <c r="T180" s="238"/>
      <c r="AT180" s="239" t="s">
        <v>123</v>
      </c>
      <c r="AU180" s="239" t="s">
        <v>81</v>
      </c>
      <c r="AV180" s="12" t="s">
        <v>79</v>
      </c>
      <c r="AW180" s="12" t="s">
        <v>31</v>
      </c>
      <c r="AX180" s="12" t="s">
        <v>74</v>
      </c>
      <c r="AY180" s="239" t="s">
        <v>114</v>
      </c>
    </row>
    <row r="181" s="13" customFormat="1">
      <c r="B181" s="240"/>
      <c r="C181" s="241"/>
      <c r="D181" s="231" t="s">
        <v>123</v>
      </c>
      <c r="E181" s="242" t="s">
        <v>1</v>
      </c>
      <c r="F181" s="243" t="s">
        <v>165</v>
      </c>
      <c r="G181" s="241"/>
      <c r="H181" s="244">
        <v>60</v>
      </c>
      <c r="I181" s="245"/>
      <c r="J181" s="241"/>
      <c r="K181" s="241"/>
      <c r="L181" s="246"/>
      <c r="M181" s="247"/>
      <c r="N181" s="248"/>
      <c r="O181" s="248"/>
      <c r="P181" s="248"/>
      <c r="Q181" s="248"/>
      <c r="R181" s="248"/>
      <c r="S181" s="248"/>
      <c r="T181" s="249"/>
      <c r="AT181" s="250" t="s">
        <v>123</v>
      </c>
      <c r="AU181" s="250" t="s">
        <v>81</v>
      </c>
      <c r="AV181" s="13" t="s">
        <v>81</v>
      </c>
      <c r="AW181" s="13" t="s">
        <v>31</v>
      </c>
      <c r="AX181" s="13" t="s">
        <v>74</v>
      </c>
      <c r="AY181" s="250" t="s">
        <v>114</v>
      </c>
    </row>
    <row r="182" s="14" customFormat="1">
      <c r="B182" s="251"/>
      <c r="C182" s="252"/>
      <c r="D182" s="231" t="s">
        <v>123</v>
      </c>
      <c r="E182" s="253" t="s">
        <v>1</v>
      </c>
      <c r="F182" s="254" t="s">
        <v>132</v>
      </c>
      <c r="G182" s="252"/>
      <c r="H182" s="255">
        <v>2035</v>
      </c>
      <c r="I182" s="256"/>
      <c r="J182" s="252"/>
      <c r="K182" s="252"/>
      <c r="L182" s="257"/>
      <c r="M182" s="258"/>
      <c r="N182" s="259"/>
      <c r="O182" s="259"/>
      <c r="P182" s="259"/>
      <c r="Q182" s="259"/>
      <c r="R182" s="259"/>
      <c r="S182" s="259"/>
      <c r="T182" s="260"/>
      <c r="AT182" s="261" t="s">
        <v>123</v>
      </c>
      <c r="AU182" s="261" t="s">
        <v>81</v>
      </c>
      <c r="AV182" s="14" t="s">
        <v>121</v>
      </c>
      <c r="AW182" s="14" t="s">
        <v>31</v>
      </c>
      <c r="AX182" s="14" t="s">
        <v>79</v>
      </c>
      <c r="AY182" s="261" t="s">
        <v>114</v>
      </c>
    </row>
    <row r="183" s="11" customFormat="1" ht="22.8" customHeight="1">
      <c r="B183" s="200"/>
      <c r="C183" s="201"/>
      <c r="D183" s="202" t="s">
        <v>73</v>
      </c>
      <c r="E183" s="214" t="s">
        <v>166</v>
      </c>
      <c r="F183" s="214" t="s">
        <v>167</v>
      </c>
      <c r="G183" s="201"/>
      <c r="H183" s="201"/>
      <c r="I183" s="204"/>
      <c r="J183" s="215">
        <f>BK183</f>
        <v>0</v>
      </c>
      <c r="K183" s="201"/>
      <c r="L183" s="206"/>
      <c r="M183" s="207"/>
      <c r="N183" s="208"/>
      <c r="O183" s="208"/>
      <c r="P183" s="209">
        <v>0</v>
      </c>
      <c r="Q183" s="208"/>
      <c r="R183" s="209">
        <v>0</v>
      </c>
      <c r="S183" s="208"/>
      <c r="T183" s="210">
        <v>0</v>
      </c>
      <c r="AR183" s="211" t="s">
        <v>79</v>
      </c>
      <c r="AT183" s="212" t="s">
        <v>73</v>
      </c>
      <c r="AU183" s="212" t="s">
        <v>79</v>
      </c>
      <c r="AY183" s="211" t="s">
        <v>114</v>
      </c>
      <c r="BK183" s="213">
        <v>0</v>
      </c>
    </row>
    <row r="184" s="11" customFormat="1" ht="22.8" customHeight="1">
      <c r="B184" s="200"/>
      <c r="C184" s="201"/>
      <c r="D184" s="202" t="s">
        <v>73</v>
      </c>
      <c r="E184" s="214" t="s">
        <v>168</v>
      </c>
      <c r="F184" s="214" t="s">
        <v>169</v>
      </c>
      <c r="G184" s="201"/>
      <c r="H184" s="201"/>
      <c r="I184" s="204"/>
      <c r="J184" s="215">
        <f>BK184</f>
        <v>0</v>
      </c>
      <c r="K184" s="201"/>
      <c r="L184" s="206"/>
      <c r="M184" s="207"/>
      <c r="N184" s="208"/>
      <c r="O184" s="208"/>
      <c r="P184" s="209">
        <f>SUM(P185:P204)</f>
        <v>0</v>
      </c>
      <c r="Q184" s="208"/>
      <c r="R184" s="209">
        <f>SUM(R185:R204)</f>
        <v>0</v>
      </c>
      <c r="S184" s="208"/>
      <c r="T184" s="210">
        <f>SUM(T185:T204)</f>
        <v>0</v>
      </c>
      <c r="AR184" s="211" t="s">
        <v>79</v>
      </c>
      <c r="AT184" s="212" t="s">
        <v>73</v>
      </c>
      <c r="AU184" s="212" t="s">
        <v>79</v>
      </c>
      <c r="AY184" s="211" t="s">
        <v>114</v>
      </c>
      <c r="BK184" s="213">
        <f>SUM(BK185:BK204)</f>
        <v>0</v>
      </c>
    </row>
    <row r="185" s="1" customFormat="1" ht="24" customHeight="1">
      <c r="B185" s="37"/>
      <c r="C185" s="216" t="s">
        <v>170</v>
      </c>
      <c r="D185" s="216" t="s">
        <v>116</v>
      </c>
      <c r="E185" s="217" t="s">
        <v>171</v>
      </c>
      <c r="F185" s="218" t="s">
        <v>172</v>
      </c>
      <c r="G185" s="219" t="s">
        <v>173</v>
      </c>
      <c r="H185" s="220">
        <v>335.77499999999998</v>
      </c>
      <c r="I185" s="221"/>
      <c r="J185" s="222">
        <f>ROUND(I185*H185,2)</f>
        <v>0</v>
      </c>
      <c r="K185" s="218" t="s">
        <v>120</v>
      </c>
      <c r="L185" s="42"/>
      <c r="M185" s="223" t="s">
        <v>1</v>
      </c>
      <c r="N185" s="224" t="s">
        <v>39</v>
      </c>
      <c r="O185" s="85"/>
      <c r="P185" s="225">
        <f>O185*H185</f>
        <v>0</v>
      </c>
      <c r="Q185" s="225">
        <v>0</v>
      </c>
      <c r="R185" s="225">
        <f>Q185*H185</f>
        <v>0</v>
      </c>
      <c r="S185" s="225">
        <v>0</v>
      </c>
      <c r="T185" s="226">
        <f>S185*H185</f>
        <v>0</v>
      </c>
      <c r="AR185" s="227" t="s">
        <v>121</v>
      </c>
      <c r="AT185" s="227" t="s">
        <v>116</v>
      </c>
      <c r="AU185" s="227" t="s">
        <v>81</v>
      </c>
      <c r="AY185" s="16" t="s">
        <v>114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6" t="s">
        <v>79</v>
      </c>
      <c r="BK185" s="228">
        <f>ROUND(I185*H185,2)</f>
        <v>0</v>
      </c>
      <c r="BL185" s="16" t="s">
        <v>121</v>
      </c>
      <c r="BM185" s="227" t="s">
        <v>174</v>
      </c>
    </row>
    <row r="186" s="12" customFormat="1">
      <c r="B186" s="229"/>
      <c r="C186" s="230"/>
      <c r="D186" s="231" t="s">
        <v>123</v>
      </c>
      <c r="E186" s="232" t="s">
        <v>1</v>
      </c>
      <c r="F186" s="233" t="s">
        <v>175</v>
      </c>
      <c r="G186" s="230"/>
      <c r="H186" s="232" t="s">
        <v>1</v>
      </c>
      <c r="I186" s="234"/>
      <c r="J186" s="230"/>
      <c r="K186" s="230"/>
      <c r="L186" s="235"/>
      <c r="M186" s="236"/>
      <c r="N186" s="237"/>
      <c r="O186" s="237"/>
      <c r="P186" s="237"/>
      <c r="Q186" s="237"/>
      <c r="R186" s="237"/>
      <c r="S186" s="237"/>
      <c r="T186" s="238"/>
      <c r="AT186" s="239" t="s">
        <v>123</v>
      </c>
      <c r="AU186" s="239" t="s">
        <v>81</v>
      </c>
      <c r="AV186" s="12" t="s">
        <v>79</v>
      </c>
      <c r="AW186" s="12" t="s">
        <v>31</v>
      </c>
      <c r="AX186" s="12" t="s">
        <v>74</v>
      </c>
      <c r="AY186" s="239" t="s">
        <v>114</v>
      </c>
    </row>
    <row r="187" s="12" customFormat="1">
      <c r="B187" s="229"/>
      <c r="C187" s="230"/>
      <c r="D187" s="231" t="s">
        <v>123</v>
      </c>
      <c r="E187" s="232" t="s">
        <v>1</v>
      </c>
      <c r="F187" s="233" t="s">
        <v>162</v>
      </c>
      <c r="G187" s="230"/>
      <c r="H187" s="232" t="s">
        <v>1</v>
      </c>
      <c r="I187" s="234"/>
      <c r="J187" s="230"/>
      <c r="K187" s="230"/>
      <c r="L187" s="235"/>
      <c r="M187" s="236"/>
      <c r="N187" s="237"/>
      <c r="O187" s="237"/>
      <c r="P187" s="237"/>
      <c r="Q187" s="237"/>
      <c r="R187" s="237"/>
      <c r="S187" s="237"/>
      <c r="T187" s="238"/>
      <c r="AT187" s="239" t="s">
        <v>123</v>
      </c>
      <c r="AU187" s="239" t="s">
        <v>81</v>
      </c>
      <c r="AV187" s="12" t="s">
        <v>79</v>
      </c>
      <c r="AW187" s="12" t="s">
        <v>31</v>
      </c>
      <c r="AX187" s="12" t="s">
        <v>74</v>
      </c>
      <c r="AY187" s="239" t="s">
        <v>114</v>
      </c>
    </row>
    <row r="188" s="12" customFormat="1">
      <c r="B188" s="229"/>
      <c r="C188" s="230"/>
      <c r="D188" s="231" t="s">
        <v>123</v>
      </c>
      <c r="E188" s="232" t="s">
        <v>1</v>
      </c>
      <c r="F188" s="233" t="s">
        <v>124</v>
      </c>
      <c r="G188" s="230"/>
      <c r="H188" s="232" t="s">
        <v>1</v>
      </c>
      <c r="I188" s="234"/>
      <c r="J188" s="230"/>
      <c r="K188" s="230"/>
      <c r="L188" s="235"/>
      <c r="M188" s="236"/>
      <c r="N188" s="237"/>
      <c r="O188" s="237"/>
      <c r="P188" s="237"/>
      <c r="Q188" s="237"/>
      <c r="R188" s="237"/>
      <c r="S188" s="237"/>
      <c r="T188" s="238"/>
      <c r="AT188" s="239" t="s">
        <v>123</v>
      </c>
      <c r="AU188" s="239" t="s">
        <v>81</v>
      </c>
      <c r="AV188" s="12" t="s">
        <v>79</v>
      </c>
      <c r="AW188" s="12" t="s">
        <v>31</v>
      </c>
      <c r="AX188" s="12" t="s">
        <v>74</v>
      </c>
      <c r="AY188" s="239" t="s">
        <v>114</v>
      </c>
    </row>
    <row r="189" s="13" customFormat="1">
      <c r="B189" s="240"/>
      <c r="C189" s="241"/>
      <c r="D189" s="231" t="s">
        <v>123</v>
      </c>
      <c r="E189" s="242" t="s">
        <v>1</v>
      </c>
      <c r="F189" s="243" t="s">
        <v>176</v>
      </c>
      <c r="G189" s="241"/>
      <c r="H189" s="244">
        <v>20.789999999999999</v>
      </c>
      <c r="I189" s="245"/>
      <c r="J189" s="241"/>
      <c r="K189" s="241"/>
      <c r="L189" s="246"/>
      <c r="M189" s="247"/>
      <c r="N189" s="248"/>
      <c r="O189" s="248"/>
      <c r="P189" s="248"/>
      <c r="Q189" s="248"/>
      <c r="R189" s="248"/>
      <c r="S189" s="248"/>
      <c r="T189" s="249"/>
      <c r="AT189" s="250" t="s">
        <v>123</v>
      </c>
      <c r="AU189" s="250" t="s">
        <v>81</v>
      </c>
      <c r="AV189" s="13" t="s">
        <v>81</v>
      </c>
      <c r="AW189" s="13" t="s">
        <v>31</v>
      </c>
      <c r="AX189" s="13" t="s">
        <v>74</v>
      </c>
      <c r="AY189" s="250" t="s">
        <v>114</v>
      </c>
    </row>
    <row r="190" s="12" customFormat="1">
      <c r="B190" s="229"/>
      <c r="C190" s="230"/>
      <c r="D190" s="231" t="s">
        <v>123</v>
      </c>
      <c r="E190" s="232" t="s">
        <v>1</v>
      </c>
      <c r="F190" s="233" t="s">
        <v>126</v>
      </c>
      <c r="G190" s="230"/>
      <c r="H190" s="232" t="s">
        <v>1</v>
      </c>
      <c r="I190" s="234"/>
      <c r="J190" s="230"/>
      <c r="K190" s="230"/>
      <c r="L190" s="235"/>
      <c r="M190" s="236"/>
      <c r="N190" s="237"/>
      <c r="O190" s="237"/>
      <c r="P190" s="237"/>
      <c r="Q190" s="237"/>
      <c r="R190" s="237"/>
      <c r="S190" s="237"/>
      <c r="T190" s="238"/>
      <c r="AT190" s="239" t="s">
        <v>123</v>
      </c>
      <c r="AU190" s="239" t="s">
        <v>81</v>
      </c>
      <c r="AV190" s="12" t="s">
        <v>79</v>
      </c>
      <c r="AW190" s="12" t="s">
        <v>31</v>
      </c>
      <c r="AX190" s="12" t="s">
        <v>74</v>
      </c>
      <c r="AY190" s="239" t="s">
        <v>114</v>
      </c>
    </row>
    <row r="191" s="13" customFormat="1">
      <c r="B191" s="240"/>
      <c r="C191" s="241"/>
      <c r="D191" s="231" t="s">
        <v>123</v>
      </c>
      <c r="E191" s="242" t="s">
        <v>1</v>
      </c>
      <c r="F191" s="243" t="s">
        <v>177</v>
      </c>
      <c r="G191" s="241"/>
      <c r="H191" s="244">
        <v>305.08499999999998</v>
      </c>
      <c r="I191" s="245"/>
      <c r="J191" s="241"/>
      <c r="K191" s="241"/>
      <c r="L191" s="246"/>
      <c r="M191" s="247"/>
      <c r="N191" s="248"/>
      <c r="O191" s="248"/>
      <c r="P191" s="248"/>
      <c r="Q191" s="248"/>
      <c r="R191" s="248"/>
      <c r="S191" s="248"/>
      <c r="T191" s="249"/>
      <c r="AT191" s="250" t="s">
        <v>123</v>
      </c>
      <c r="AU191" s="250" t="s">
        <v>81</v>
      </c>
      <c r="AV191" s="13" t="s">
        <v>81</v>
      </c>
      <c r="AW191" s="13" t="s">
        <v>31</v>
      </c>
      <c r="AX191" s="13" t="s">
        <v>74</v>
      </c>
      <c r="AY191" s="250" t="s">
        <v>114</v>
      </c>
    </row>
    <row r="192" s="12" customFormat="1">
      <c r="B192" s="229"/>
      <c r="C192" s="230"/>
      <c r="D192" s="231" t="s">
        <v>123</v>
      </c>
      <c r="E192" s="232" t="s">
        <v>1</v>
      </c>
      <c r="F192" s="233" t="s">
        <v>128</v>
      </c>
      <c r="G192" s="230"/>
      <c r="H192" s="232" t="s">
        <v>1</v>
      </c>
      <c r="I192" s="234"/>
      <c r="J192" s="230"/>
      <c r="K192" s="230"/>
      <c r="L192" s="235"/>
      <c r="M192" s="236"/>
      <c r="N192" s="237"/>
      <c r="O192" s="237"/>
      <c r="P192" s="237"/>
      <c r="Q192" s="237"/>
      <c r="R192" s="237"/>
      <c r="S192" s="237"/>
      <c r="T192" s="238"/>
      <c r="AT192" s="239" t="s">
        <v>123</v>
      </c>
      <c r="AU192" s="239" t="s">
        <v>81</v>
      </c>
      <c r="AV192" s="12" t="s">
        <v>79</v>
      </c>
      <c r="AW192" s="12" t="s">
        <v>31</v>
      </c>
      <c r="AX192" s="12" t="s">
        <v>74</v>
      </c>
      <c r="AY192" s="239" t="s">
        <v>114</v>
      </c>
    </row>
    <row r="193" s="13" customFormat="1">
      <c r="B193" s="240"/>
      <c r="C193" s="241"/>
      <c r="D193" s="231" t="s">
        <v>123</v>
      </c>
      <c r="E193" s="242" t="s">
        <v>1</v>
      </c>
      <c r="F193" s="243" t="s">
        <v>178</v>
      </c>
      <c r="G193" s="241"/>
      <c r="H193" s="244">
        <v>9.9000000000000004</v>
      </c>
      <c r="I193" s="245"/>
      <c r="J193" s="241"/>
      <c r="K193" s="241"/>
      <c r="L193" s="246"/>
      <c r="M193" s="247"/>
      <c r="N193" s="248"/>
      <c r="O193" s="248"/>
      <c r="P193" s="248"/>
      <c r="Q193" s="248"/>
      <c r="R193" s="248"/>
      <c r="S193" s="248"/>
      <c r="T193" s="249"/>
      <c r="AT193" s="250" t="s">
        <v>123</v>
      </c>
      <c r="AU193" s="250" t="s">
        <v>81</v>
      </c>
      <c r="AV193" s="13" t="s">
        <v>81</v>
      </c>
      <c r="AW193" s="13" t="s">
        <v>31</v>
      </c>
      <c r="AX193" s="13" t="s">
        <v>74</v>
      </c>
      <c r="AY193" s="250" t="s">
        <v>114</v>
      </c>
    </row>
    <row r="194" s="14" customFormat="1">
      <c r="B194" s="251"/>
      <c r="C194" s="252"/>
      <c r="D194" s="231" t="s">
        <v>123</v>
      </c>
      <c r="E194" s="253" t="s">
        <v>1</v>
      </c>
      <c r="F194" s="254" t="s">
        <v>132</v>
      </c>
      <c r="G194" s="252"/>
      <c r="H194" s="255">
        <v>335.77499999999998</v>
      </c>
      <c r="I194" s="256"/>
      <c r="J194" s="252"/>
      <c r="K194" s="252"/>
      <c r="L194" s="257"/>
      <c r="M194" s="258"/>
      <c r="N194" s="259"/>
      <c r="O194" s="259"/>
      <c r="P194" s="259"/>
      <c r="Q194" s="259"/>
      <c r="R194" s="259"/>
      <c r="S194" s="259"/>
      <c r="T194" s="260"/>
      <c r="AT194" s="261" t="s">
        <v>123</v>
      </c>
      <c r="AU194" s="261" t="s">
        <v>81</v>
      </c>
      <c r="AV194" s="14" t="s">
        <v>121</v>
      </c>
      <c r="AW194" s="14" t="s">
        <v>31</v>
      </c>
      <c r="AX194" s="14" t="s">
        <v>79</v>
      </c>
      <c r="AY194" s="261" t="s">
        <v>114</v>
      </c>
    </row>
    <row r="195" s="1" customFormat="1" ht="24" customHeight="1">
      <c r="B195" s="37"/>
      <c r="C195" s="216" t="s">
        <v>166</v>
      </c>
      <c r="D195" s="216" t="s">
        <v>116</v>
      </c>
      <c r="E195" s="217" t="s">
        <v>179</v>
      </c>
      <c r="F195" s="218" t="s">
        <v>180</v>
      </c>
      <c r="G195" s="219" t="s">
        <v>173</v>
      </c>
      <c r="H195" s="220">
        <v>335.77499999999998</v>
      </c>
      <c r="I195" s="221"/>
      <c r="J195" s="222">
        <f>ROUND(I195*H195,2)</f>
        <v>0</v>
      </c>
      <c r="K195" s="218" t="s">
        <v>120</v>
      </c>
      <c r="L195" s="42"/>
      <c r="M195" s="223" t="s">
        <v>1</v>
      </c>
      <c r="N195" s="224" t="s">
        <v>39</v>
      </c>
      <c r="O195" s="85"/>
      <c r="P195" s="225">
        <f>O195*H195</f>
        <v>0</v>
      </c>
      <c r="Q195" s="225">
        <v>0</v>
      </c>
      <c r="R195" s="225">
        <f>Q195*H195</f>
        <v>0</v>
      </c>
      <c r="S195" s="225">
        <v>0</v>
      </c>
      <c r="T195" s="226">
        <f>S195*H195</f>
        <v>0</v>
      </c>
      <c r="AR195" s="227" t="s">
        <v>121</v>
      </c>
      <c r="AT195" s="227" t="s">
        <v>116</v>
      </c>
      <c r="AU195" s="227" t="s">
        <v>81</v>
      </c>
      <c r="AY195" s="16" t="s">
        <v>114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16" t="s">
        <v>79</v>
      </c>
      <c r="BK195" s="228">
        <f>ROUND(I195*H195,2)</f>
        <v>0</v>
      </c>
      <c r="BL195" s="16" t="s">
        <v>121</v>
      </c>
      <c r="BM195" s="227" t="s">
        <v>181</v>
      </c>
    </row>
    <row r="196" s="12" customFormat="1">
      <c r="B196" s="229"/>
      <c r="C196" s="230"/>
      <c r="D196" s="231" t="s">
        <v>123</v>
      </c>
      <c r="E196" s="232" t="s">
        <v>1</v>
      </c>
      <c r="F196" s="233" t="s">
        <v>175</v>
      </c>
      <c r="G196" s="230"/>
      <c r="H196" s="232" t="s">
        <v>1</v>
      </c>
      <c r="I196" s="234"/>
      <c r="J196" s="230"/>
      <c r="K196" s="230"/>
      <c r="L196" s="235"/>
      <c r="M196" s="236"/>
      <c r="N196" s="237"/>
      <c r="O196" s="237"/>
      <c r="P196" s="237"/>
      <c r="Q196" s="237"/>
      <c r="R196" s="237"/>
      <c r="S196" s="237"/>
      <c r="T196" s="238"/>
      <c r="AT196" s="239" t="s">
        <v>123</v>
      </c>
      <c r="AU196" s="239" t="s">
        <v>81</v>
      </c>
      <c r="AV196" s="12" t="s">
        <v>79</v>
      </c>
      <c r="AW196" s="12" t="s">
        <v>31</v>
      </c>
      <c r="AX196" s="12" t="s">
        <v>74</v>
      </c>
      <c r="AY196" s="239" t="s">
        <v>114</v>
      </c>
    </row>
    <row r="197" s="12" customFormat="1">
      <c r="B197" s="229"/>
      <c r="C197" s="230"/>
      <c r="D197" s="231" t="s">
        <v>123</v>
      </c>
      <c r="E197" s="232" t="s">
        <v>1</v>
      </c>
      <c r="F197" s="233" t="s">
        <v>162</v>
      </c>
      <c r="G197" s="230"/>
      <c r="H197" s="232" t="s">
        <v>1</v>
      </c>
      <c r="I197" s="234"/>
      <c r="J197" s="230"/>
      <c r="K197" s="230"/>
      <c r="L197" s="235"/>
      <c r="M197" s="236"/>
      <c r="N197" s="237"/>
      <c r="O197" s="237"/>
      <c r="P197" s="237"/>
      <c r="Q197" s="237"/>
      <c r="R197" s="237"/>
      <c r="S197" s="237"/>
      <c r="T197" s="238"/>
      <c r="AT197" s="239" t="s">
        <v>123</v>
      </c>
      <c r="AU197" s="239" t="s">
        <v>81</v>
      </c>
      <c r="AV197" s="12" t="s">
        <v>79</v>
      </c>
      <c r="AW197" s="12" t="s">
        <v>31</v>
      </c>
      <c r="AX197" s="12" t="s">
        <v>74</v>
      </c>
      <c r="AY197" s="239" t="s">
        <v>114</v>
      </c>
    </row>
    <row r="198" s="12" customFormat="1">
      <c r="B198" s="229"/>
      <c r="C198" s="230"/>
      <c r="D198" s="231" t="s">
        <v>123</v>
      </c>
      <c r="E198" s="232" t="s">
        <v>1</v>
      </c>
      <c r="F198" s="233" t="s">
        <v>124</v>
      </c>
      <c r="G198" s="230"/>
      <c r="H198" s="232" t="s">
        <v>1</v>
      </c>
      <c r="I198" s="234"/>
      <c r="J198" s="230"/>
      <c r="K198" s="230"/>
      <c r="L198" s="235"/>
      <c r="M198" s="236"/>
      <c r="N198" s="237"/>
      <c r="O198" s="237"/>
      <c r="P198" s="237"/>
      <c r="Q198" s="237"/>
      <c r="R198" s="237"/>
      <c r="S198" s="237"/>
      <c r="T198" s="238"/>
      <c r="AT198" s="239" t="s">
        <v>123</v>
      </c>
      <c r="AU198" s="239" t="s">
        <v>81</v>
      </c>
      <c r="AV198" s="12" t="s">
        <v>79</v>
      </c>
      <c r="AW198" s="12" t="s">
        <v>31</v>
      </c>
      <c r="AX198" s="12" t="s">
        <v>74</v>
      </c>
      <c r="AY198" s="239" t="s">
        <v>114</v>
      </c>
    </row>
    <row r="199" s="13" customFormat="1">
      <c r="B199" s="240"/>
      <c r="C199" s="241"/>
      <c r="D199" s="231" t="s">
        <v>123</v>
      </c>
      <c r="E199" s="242" t="s">
        <v>1</v>
      </c>
      <c r="F199" s="243" t="s">
        <v>176</v>
      </c>
      <c r="G199" s="241"/>
      <c r="H199" s="244">
        <v>20.789999999999999</v>
      </c>
      <c r="I199" s="245"/>
      <c r="J199" s="241"/>
      <c r="K199" s="241"/>
      <c r="L199" s="246"/>
      <c r="M199" s="247"/>
      <c r="N199" s="248"/>
      <c r="O199" s="248"/>
      <c r="P199" s="248"/>
      <c r="Q199" s="248"/>
      <c r="R199" s="248"/>
      <c r="S199" s="248"/>
      <c r="T199" s="249"/>
      <c r="AT199" s="250" t="s">
        <v>123</v>
      </c>
      <c r="AU199" s="250" t="s">
        <v>81</v>
      </c>
      <c r="AV199" s="13" t="s">
        <v>81</v>
      </c>
      <c r="AW199" s="13" t="s">
        <v>31</v>
      </c>
      <c r="AX199" s="13" t="s">
        <v>74</v>
      </c>
      <c r="AY199" s="250" t="s">
        <v>114</v>
      </c>
    </row>
    <row r="200" s="12" customFormat="1">
      <c r="B200" s="229"/>
      <c r="C200" s="230"/>
      <c r="D200" s="231" t="s">
        <v>123</v>
      </c>
      <c r="E200" s="232" t="s">
        <v>1</v>
      </c>
      <c r="F200" s="233" t="s">
        <v>126</v>
      </c>
      <c r="G200" s="230"/>
      <c r="H200" s="232" t="s">
        <v>1</v>
      </c>
      <c r="I200" s="234"/>
      <c r="J200" s="230"/>
      <c r="K200" s="230"/>
      <c r="L200" s="235"/>
      <c r="M200" s="236"/>
      <c r="N200" s="237"/>
      <c r="O200" s="237"/>
      <c r="P200" s="237"/>
      <c r="Q200" s="237"/>
      <c r="R200" s="237"/>
      <c r="S200" s="237"/>
      <c r="T200" s="238"/>
      <c r="AT200" s="239" t="s">
        <v>123</v>
      </c>
      <c r="AU200" s="239" t="s">
        <v>81</v>
      </c>
      <c r="AV200" s="12" t="s">
        <v>79</v>
      </c>
      <c r="AW200" s="12" t="s">
        <v>31</v>
      </c>
      <c r="AX200" s="12" t="s">
        <v>74</v>
      </c>
      <c r="AY200" s="239" t="s">
        <v>114</v>
      </c>
    </row>
    <row r="201" s="13" customFormat="1">
      <c r="B201" s="240"/>
      <c r="C201" s="241"/>
      <c r="D201" s="231" t="s">
        <v>123</v>
      </c>
      <c r="E201" s="242" t="s">
        <v>1</v>
      </c>
      <c r="F201" s="243" t="s">
        <v>177</v>
      </c>
      <c r="G201" s="241"/>
      <c r="H201" s="244">
        <v>305.08499999999998</v>
      </c>
      <c r="I201" s="245"/>
      <c r="J201" s="241"/>
      <c r="K201" s="241"/>
      <c r="L201" s="246"/>
      <c r="M201" s="247"/>
      <c r="N201" s="248"/>
      <c r="O201" s="248"/>
      <c r="P201" s="248"/>
      <c r="Q201" s="248"/>
      <c r="R201" s="248"/>
      <c r="S201" s="248"/>
      <c r="T201" s="249"/>
      <c r="AT201" s="250" t="s">
        <v>123</v>
      </c>
      <c r="AU201" s="250" t="s">
        <v>81</v>
      </c>
      <c r="AV201" s="13" t="s">
        <v>81</v>
      </c>
      <c r="AW201" s="13" t="s">
        <v>31</v>
      </c>
      <c r="AX201" s="13" t="s">
        <v>74</v>
      </c>
      <c r="AY201" s="250" t="s">
        <v>114</v>
      </c>
    </row>
    <row r="202" s="12" customFormat="1">
      <c r="B202" s="229"/>
      <c r="C202" s="230"/>
      <c r="D202" s="231" t="s">
        <v>123</v>
      </c>
      <c r="E202" s="232" t="s">
        <v>1</v>
      </c>
      <c r="F202" s="233" t="s">
        <v>128</v>
      </c>
      <c r="G202" s="230"/>
      <c r="H202" s="232" t="s">
        <v>1</v>
      </c>
      <c r="I202" s="234"/>
      <c r="J202" s="230"/>
      <c r="K202" s="230"/>
      <c r="L202" s="235"/>
      <c r="M202" s="236"/>
      <c r="N202" s="237"/>
      <c r="O202" s="237"/>
      <c r="P202" s="237"/>
      <c r="Q202" s="237"/>
      <c r="R202" s="237"/>
      <c r="S202" s="237"/>
      <c r="T202" s="238"/>
      <c r="AT202" s="239" t="s">
        <v>123</v>
      </c>
      <c r="AU202" s="239" t="s">
        <v>81</v>
      </c>
      <c r="AV202" s="12" t="s">
        <v>79</v>
      </c>
      <c r="AW202" s="12" t="s">
        <v>31</v>
      </c>
      <c r="AX202" s="12" t="s">
        <v>74</v>
      </c>
      <c r="AY202" s="239" t="s">
        <v>114</v>
      </c>
    </row>
    <row r="203" s="13" customFormat="1">
      <c r="B203" s="240"/>
      <c r="C203" s="241"/>
      <c r="D203" s="231" t="s">
        <v>123</v>
      </c>
      <c r="E203" s="242" t="s">
        <v>1</v>
      </c>
      <c r="F203" s="243" t="s">
        <v>178</v>
      </c>
      <c r="G203" s="241"/>
      <c r="H203" s="244">
        <v>9.9000000000000004</v>
      </c>
      <c r="I203" s="245"/>
      <c r="J203" s="241"/>
      <c r="K203" s="241"/>
      <c r="L203" s="246"/>
      <c r="M203" s="247"/>
      <c r="N203" s="248"/>
      <c r="O203" s="248"/>
      <c r="P203" s="248"/>
      <c r="Q203" s="248"/>
      <c r="R203" s="248"/>
      <c r="S203" s="248"/>
      <c r="T203" s="249"/>
      <c r="AT203" s="250" t="s">
        <v>123</v>
      </c>
      <c r="AU203" s="250" t="s">
        <v>81</v>
      </c>
      <c r="AV203" s="13" t="s">
        <v>81</v>
      </c>
      <c r="AW203" s="13" t="s">
        <v>31</v>
      </c>
      <c r="AX203" s="13" t="s">
        <v>74</v>
      </c>
      <c r="AY203" s="250" t="s">
        <v>114</v>
      </c>
    </row>
    <row r="204" s="14" customFormat="1">
      <c r="B204" s="251"/>
      <c r="C204" s="252"/>
      <c r="D204" s="231" t="s">
        <v>123</v>
      </c>
      <c r="E204" s="253" t="s">
        <v>1</v>
      </c>
      <c r="F204" s="254" t="s">
        <v>132</v>
      </c>
      <c r="G204" s="252"/>
      <c r="H204" s="255">
        <v>335.77499999999998</v>
      </c>
      <c r="I204" s="256"/>
      <c r="J204" s="252"/>
      <c r="K204" s="252"/>
      <c r="L204" s="257"/>
      <c r="M204" s="258"/>
      <c r="N204" s="259"/>
      <c r="O204" s="259"/>
      <c r="P204" s="259"/>
      <c r="Q204" s="259"/>
      <c r="R204" s="259"/>
      <c r="S204" s="259"/>
      <c r="T204" s="260"/>
      <c r="AT204" s="261" t="s">
        <v>123</v>
      </c>
      <c r="AU204" s="261" t="s">
        <v>81</v>
      </c>
      <c r="AV204" s="14" t="s">
        <v>121</v>
      </c>
      <c r="AW204" s="14" t="s">
        <v>31</v>
      </c>
      <c r="AX204" s="14" t="s">
        <v>79</v>
      </c>
      <c r="AY204" s="261" t="s">
        <v>114</v>
      </c>
    </row>
    <row r="205" s="11" customFormat="1" ht="22.8" customHeight="1">
      <c r="B205" s="200"/>
      <c r="C205" s="201"/>
      <c r="D205" s="202" t="s">
        <v>73</v>
      </c>
      <c r="E205" s="214" t="s">
        <v>182</v>
      </c>
      <c r="F205" s="214" t="s">
        <v>183</v>
      </c>
      <c r="G205" s="201"/>
      <c r="H205" s="201"/>
      <c r="I205" s="204"/>
      <c r="J205" s="215">
        <f>BK205</f>
        <v>0</v>
      </c>
      <c r="K205" s="201"/>
      <c r="L205" s="206"/>
      <c r="M205" s="207"/>
      <c r="N205" s="208"/>
      <c r="O205" s="208"/>
      <c r="P205" s="209">
        <f>P206</f>
        <v>0</v>
      </c>
      <c r="Q205" s="208"/>
      <c r="R205" s="209">
        <f>R206</f>
        <v>0</v>
      </c>
      <c r="S205" s="208"/>
      <c r="T205" s="210">
        <f>T206</f>
        <v>0</v>
      </c>
      <c r="AR205" s="211" t="s">
        <v>79</v>
      </c>
      <c r="AT205" s="212" t="s">
        <v>73</v>
      </c>
      <c r="AU205" s="212" t="s">
        <v>79</v>
      </c>
      <c r="AY205" s="211" t="s">
        <v>114</v>
      </c>
      <c r="BK205" s="213">
        <f>BK206</f>
        <v>0</v>
      </c>
    </row>
    <row r="206" s="1" customFormat="1" ht="24" customHeight="1">
      <c r="B206" s="37"/>
      <c r="C206" s="216" t="s">
        <v>184</v>
      </c>
      <c r="D206" s="216" t="s">
        <v>116</v>
      </c>
      <c r="E206" s="217" t="s">
        <v>185</v>
      </c>
      <c r="F206" s="218" t="s">
        <v>186</v>
      </c>
      <c r="G206" s="219" t="s">
        <v>173</v>
      </c>
      <c r="H206" s="220">
        <v>559.72799999999995</v>
      </c>
      <c r="I206" s="221"/>
      <c r="J206" s="222">
        <f>ROUND(I206*H206,2)</f>
        <v>0</v>
      </c>
      <c r="K206" s="218" t="s">
        <v>120</v>
      </c>
      <c r="L206" s="42"/>
      <c r="M206" s="223" t="s">
        <v>1</v>
      </c>
      <c r="N206" s="224" t="s">
        <v>39</v>
      </c>
      <c r="O206" s="85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AR206" s="227" t="s">
        <v>121</v>
      </c>
      <c r="AT206" s="227" t="s">
        <v>116</v>
      </c>
      <c r="AU206" s="227" t="s">
        <v>81</v>
      </c>
      <c r="AY206" s="16" t="s">
        <v>114</v>
      </c>
      <c r="BE206" s="228">
        <f>IF(N206="základní",J206,0)</f>
        <v>0</v>
      </c>
      <c r="BF206" s="228">
        <f>IF(N206="snížená",J206,0)</f>
        <v>0</v>
      </c>
      <c r="BG206" s="228">
        <f>IF(N206="zákl. přenesená",J206,0)</f>
        <v>0</v>
      </c>
      <c r="BH206" s="228">
        <f>IF(N206="sníž. přenesená",J206,0)</f>
        <v>0</v>
      </c>
      <c r="BI206" s="228">
        <f>IF(N206="nulová",J206,0)</f>
        <v>0</v>
      </c>
      <c r="BJ206" s="16" t="s">
        <v>79</v>
      </c>
      <c r="BK206" s="228">
        <f>ROUND(I206*H206,2)</f>
        <v>0</v>
      </c>
      <c r="BL206" s="16" t="s">
        <v>121</v>
      </c>
      <c r="BM206" s="227" t="s">
        <v>187</v>
      </c>
    </row>
    <row r="207" s="11" customFormat="1" ht="25.92" customHeight="1">
      <c r="B207" s="200"/>
      <c r="C207" s="201"/>
      <c r="D207" s="202" t="s">
        <v>73</v>
      </c>
      <c r="E207" s="203" t="s">
        <v>188</v>
      </c>
      <c r="F207" s="203" t="s">
        <v>189</v>
      </c>
      <c r="G207" s="201"/>
      <c r="H207" s="201"/>
      <c r="I207" s="204"/>
      <c r="J207" s="205">
        <f>BK207</f>
        <v>0</v>
      </c>
      <c r="K207" s="201"/>
      <c r="L207" s="206"/>
      <c r="M207" s="207"/>
      <c r="N207" s="208"/>
      <c r="O207" s="208"/>
      <c r="P207" s="209">
        <f>P208</f>
        <v>0</v>
      </c>
      <c r="Q207" s="208"/>
      <c r="R207" s="209">
        <f>R208</f>
        <v>0</v>
      </c>
      <c r="S207" s="208"/>
      <c r="T207" s="210">
        <f>T208</f>
        <v>0</v>
      </c>
      <c r="AR207" s="211" t="s">
        <v>121</v>
      </c>
      <c r="AT207" s="212" t="s">
        <v>73</v>
      </c>
      <c r="AU207" s="212" t="s">
        <v>74</v>
      </c>
      <c r="AY207" s="211" t="s">
        <v>114</v>
      </c>
      <c r="BK207" s="213">
        <f>BK208</f>
        <v>0</v>
      </c>
    </row>
    <row r="208" s="11" customFormat="1" ht="22.8" customHeight="1">
      <c r="B208" s="200"/>
      <c r="C208" s="201"/>
      <c r="D208" s="202" t="s">
        <v>73</v>
      </c>
      <c r="E208" s="214" t="s">
        <v>190</v>
      </c>
      <c r="F208" s="214" t="s">
        <v>189</v>
      </c>
      <c r="G208" s="201"/>
      <c r="H208" s="201"/>
      <c r="I208" s="204"/>
      <c r="J208" s="215">
        <f>BK208</f>
        <v>0</v>
      </c>
      <c r="K208" s="201"/>
      <c r="L208" s="206"/>
      <c r="M208" s="207"/>
      <c r="N208" s="208"/>
      <c r="O208" s="208"/>
      <c r="P208" s="209">
        <f>SUM(P209:P211)</f>
        <v>0</v>
      </c>
      <c r="Q208" s="208"/>
      <c r="R208" s="209">
        <f>SUM(R209:R211)</f>
        <v>0</v>
      </c>
      <c r="S208" s="208"/>
      <c r="T208" s="210">
        <f>SUM(T209:T211)</f>
        <v>0</v>
      </c>
      <c r="AR208" s="211" t="s">
        <v>121</v>
      </c>
      <c r="AT208" s="212" t="s">
        <v>73</v>
      </c>
      <c r="AU208" s="212" t="s">
        <v>79</v>
      </c>
      <c r="AY208" s="211" t="s">
        <v>114</v>
      </c>
      <c r="BK208" s="213">
        <f>SUM(BK209:BK211)</f>
        <v>0</v>
      </c>
    </row>
    <row r="209" s="1" customFormat="1" ht="16.5" customHeight="1">
      <c r="B209" s="37"/>
      <c r="C209" s="216" t="s">
        <v>191</v>
      </c>
      <c r="D209" s="216" t="s">
        <v>116</v>
      </c>
      <c r="E209" s="217" t="s">
        <v>192</v>
      </c>
      <c r="F209" s="218" t="s">
        <v>193</v>
      </c>
      <c r="G209" s="219" t="s">
        <v>194</v>
      </c>
      <c r="H209" s="220">
        <v>1</v>
      </c>
      <c r="I209" s="221"/>
      <c r="J209" s="222">
        <f>ROUND(I209*H209,2)</f>
        <v>0</v>
      </c>
      <c r="K209" s="218" t="s">
        <v>1</v>
      </c>
      <c r="L209" s="42"/>
      <c r="M209" s="223" t="s">
        <v>1</v>
      </c>
      <c r="N209" s="224" t="s">
        <v>39</v>
      </c>
      <c r="O209" s="85"/>
      <c r="P209" s="225">
        <f>O209*H209</f>
        <v>0</v>
      </c>
      <c r="Q209" s="225">
        <v>0</v>
      </c>
      <c r="R209" s="225">
        <f>Q209*H209</f>
        <v>0</v>
      </c>
      <c r="S209" s="225">
        <v>0</v>
      </c>
      <c r="T209" s="226">
        <f>S209*H209</f>
        <v>0</v>
      </c>
      <c r="AR209" s="227" t="s">
        <v>148</v>
      </c>
      <c r="AT209" s="227" t="s">
        <v>116</v>
      </c>
      <c r="AU209" s="227" t="s">
        <v>81</v>
      </c>
      <c r="AY209" s="16" t="s">
        <v>114</v>
      </c>
      <c r="BE209" s="228">
        <f>IF(N209="základní",J209,0)</f>
        <v>0</v>
      </c>
      <c r="BF209" s="228">
        <f>IF(N209="snížená",J209,0)</f>
        <v>0</v>
      </c>
      <c r="BG209" s="228">
        <f>IF(N209="zákl. přenesená",J209,0)</f>
        <v>0</v>
      </c>
      <c r="BH209" s="228">
        <f>IF(N209="sníž. přenesená",J209,0)</f>
        <v>0</v>
      </c>
      <c r="BI209" s="228">
        <f>IF(N209="nulová",J209,0)</f>
        <v>0</v>
      </c>
      <c r="BJ209" s="16" t="s">
        <v>79</v>
      </c>
      <c r="BK209" s="228">
        <f>ROUND(I209*H209,2)</f>
        <v>0</v>
      </c>
      <c r="BL209" s="16" t="s">
        <v>148</v>
      </c>
      <c r="BM209" s="227" t="s">
        <v>195</v>
      </c>
    </row>
    <row r="210" s="12" customFormat="1">
      <c r="B210" s="229"/>
      <c r="C210" s="230"/>
      <c r="D210" s="231" t="s">
        <v>123</v>
      </c>
      <c r="E210" s="232" t="s">
        <v>1</v>
      </c>
      <c r="F210" s="233" t="s">
        <v>196</v>
      </c>
      <c r="G210" s="230"/>
      <c r="H210" s="232" t="s">
        <v>1</v>
      </c>
      <c r="I210" s="234"/>
      <c r="J210" s="230"/>
      <c r="K210" s="230"/>
      <c r="L210" s="235"/>
      <c r="M210" s="236"/>
      <c r="N210" s="237"/>
      <c r="O210" s="237"/>
      <c r="P210" s="237"/>
      <c r="Q210" s="237"/>
      <c r="R210" s="237"/>
      <c r="S210" s="237"/>
      <c r="T210" s="238"/>
      <c r="AT210" s="239" t="s">
        <v>123</v>
      </c>
      <c r="AU210" s="239" t="s">
        <v>81</v>
      </c>
      <c r="AV210" s="12" t="s">
        <v>79</v>
      </c>
      <c r="AW210" s="12" t="s">
        <v>31</v>
      </c>
      <c r="AX210" s="12" t="s">
        <v>74</v>
      </c>
      <c r="AY210" s="239" t="s">
        <v>114</v>
      </c>
    </row>
    <row r="211" s="13" customFormat="1">
      <c r="B211" s="240"/>
      <c r="C211" s="241"/>
      <c r="D211" s="231" t="s">
        <v>123</v>
      </c>
      <c r="E211" s="242" t="s">
        <v>1</v>
      </c>
      <c r="F211" s="243" t="s">
        <v>79</v>
      </c>
      <c r="G211" s="241"/>
      <c r="H211" s="244">
        <v>1</v>
      </c>
      <c r="I211" s="245"/>
      <c r="J211" s="241"/>
      <c r="K211" s="241"/>
      <c r="L211" s="246"/>
      <c r="M211" s="247"/>
      <c r="N211" s="248"/>
      <c r="O211" s="248"/>
      <c r="P211" s="248"/>
      <c r="Q211" s="248"/>
      <c r="R211" s="248"/>
      <c r="S211" s="248"/>
      <c r="T211" s="249"/>
      <c r="AT211" s="250" t="s">
        <v>123</v>
      </c>
      <c r="AU211" s="250" t="s">
        <v>81</v>
      </c>
      <c r="AV211" s="13" t="s">
        <v>81</v>
      </c>
      <c r="AW211" s="13" t="s">
        <v>31</v>
      </c>
      <c r="AX211" s="13" t="s">
        <v>79</v>
      </c>
      <c r="AY211" s="250" t="s">
        <v>114</v>
      </c>
    </row>
    <row r="212" s="11" customFormat="1" ht="25.92" customHeight="1">
      <c r="B212" s="200"/>
      <c r="C212" s="201"/>
      <c r="D212" s="202" t="s">
        <v>73</v>
      </c>
      <c r="E212" s="203" t="s">
        <v>197</v>
      </c>
      <c r="F212" s="203" t="s">
        <v>198</v>
      </c>
      <c r="G212" s="201"/>
      <c r="H212" s="201"/>
      <c r="I212" s="204"/>
      <c r="J212" s="205">
        <f>BK212</f>
        <v>0</v>
      </c>
      <c r="K212" s="201"/>
      <c r="L212" s="206"/>
      <c r="M212" s="207"/>
      <c r="N212" s="208"/>
      <c r="O212" s="208"/>
      <c r="P212" s="209">
        <f>P213+P215</f>
        <v>0</v>
      </c>
      <c r="Q212" s="208"/>
      <c r="R212" s="209">
        <f>R213+R215</f>
        <v>0</v>
      </c>
      <c r="S212" s="208"/>
      <c r="T212" s="210">
        <f>T213+T215</f>
        <v>0</v>
      </c>
      <c r="AR212" s="211" t="s">
        <v>133</v>
      </c>
      <c r="AT212" s="212" t="s">
        <v>73</v>
      </c>
      <c r="AU212" s="212" t="s">
        <v>74</v>
      </c>
      <c r="AY212" s="211" t="s">
        <v>114</v>
      </c>
      <c r="BK212" s="213">
        <f>BK213+BK215</f>
        <v>0</v>
      </c>
    </row>
    <row r="213" s="11" customFormat="1" ht="22.8" customHeight="1">
      <c r="B213" s="200"/>
      <c r="C213" s="201"/>
      <c r="D213" s="202" t="s">
        <v>73</v>
      </c>
      <c r="E213" s="214" t="s">
        <v>74</v>
      </c>
      <c r="F213" s="214" t="s">
        <v>198</v>
      </c>
      <c r="G213" s="201"/>
      <c r="H213" s="201"/>
      <c r="I213" s="204"/>
      <c r="J213" s="215">
        <f>BK213</f>
        <v>0</v>
      </c>
      <c r="K213" s="201"/>
      <c r="L213" s="206"/>
      <c r="M213" s="207"/>
      <c r="N213" s="208"/>
      <c r="O213" s="208"/>
      <c r="P213" s="209">
        <f>P214</f>
        <v>0</v>
      </c>
      <c r="Q213" s="208"/>
      <c r="R213" s="209">
        <f>R214</f>
        <v>0</v>
      </c>
      <c r="S213" s="208"/>
      <c r="T213" s="210">
        <f>T214</f>
        <v>0</v>
      </c>
      <c r="AR213" s="211" t="s">
        <v>133</v>
      </c>
      <c r="AT213" s="212" t="s">
        <v>73</v>
      </c>
      <c r="AU213" s="212" t="s">
        <v>79</v>
      </c>
      <c r="AY213" s="211" t="s">
        <v>114</v>
      </c>
      <c r="BK213" s="213">
        <f>BK214</f>
        <v>0</v>
      </c>
    </row>
    <row r="214" s="1" customFormat="1" ht="16.5" customHeight="1">
      <c r="B214" s="37"/>
      <c r="C214" s="216" t="s">
        <v>199</v>
      </c>
      <c r="D214" s="216" t="s">
        <v>116</v>
      </c>
      <c r="E214" s="217" t="s">
        <v>200</v>
      </c>
      <c r="F214" s="218" t="s">
        <v>201</v>
      </c>
      <c r="G214" s="219" t="s">
        <v>202</v>
      </c>
      <c r="H214" s="220">
        <v>2</v>
      </c>
      <c r="I214" s="221"/>
      <c r="J214" s="222">
        <f>ROUND(I214*H214,2)</f>
        <v>0</v>
      </c>
      <c r="K214" s="218" t="s">
        <v>120</v>
      </c>
      <c r="L214" s="42"/>
      <c r="M214" s="223" t="s">
        <v>1</v>
      </c>
      <c r="N214" s="224" t="s">
        <v>39</v>
      </c>
      <c r="O214" s="85"/>
      <c r="P214" s="225">
        <f>O214*H214</f>
        <v>0</v>
      </c>
      <c r="Q214" s="225">
        <v>0</v>
      </c>
      <c r="R214" s="225">
        <f>Q214*H214</f>
        <v>0</v>
      </c>
      <c r="S214" s="225">
        <v>0</v>
      </c>
      <c r="T214" s="226">
        <f>S214*H214</f>
        <v>0</v>
      </c>
      <c r="AR214" s="227" t="s">
        <v>203</v>
      </c>
      <c r="AT214" s="227" t="s">
        <v>116</v>
      </c>
      <c r="AU214" s="227" t="s">
        <v>81</v>
      </c>
      <c r="AY214" s="16" t="s">
        <v>114</v>
      </c>
      <c r="BE214" s="228">
        <f>IF(N214="základní",J214,0)</f>
        <v>0</v>
      </c>
      <c r="BF214" s="228">
        <f>IF(N214="snížená",J214,0)</f>
        <v>0</v>
      </c>
      <c r="BG214" s="228">
        <f>IF(N214="zákl. přenesená",J214,0)</f>
        <v>0</v>
      </c>
      <c r="BH214" s="228">
        <f>IF(N214="sníž. přenesená",J214,0)</f>
        <v>0</v>
      </c>
      <c r="BI214" s="228">
        <f>IF(N214="nulová",J214,0)</f>
        <v>0</v>
      </c>
      <c r="BJ214" s="16" t="s">
        <v>79</v>
      </c>
      <c r="BK214" s="228">
        <f>ROUND(I214*H214,2)</f>
        <v>0</v>
      </c>
      <c r="BL214" s="16" t="s">
        <v>203</v>
      </c>
      <c r="BM214" s="227" t="s">
        <v>204</v>
      </c>
    </row>
    <row r="215" s="11" customFormat="1" ht="22.8" customHeight="1">
      <c r="B215" s="200"/>
      <c r="C215" s="201"/>
      <c r="D215" s="202" t="s">
        <v>73</v>
      </c>
      <c r="E215" s="214" t="s">
        <v>205</v>
      </c>
      <c r="F215" s="214" t="s">
        <v>206</v>
      </c>
      <c r="G215" s="201"/>
      <c r="H215" s="201"/>
      <c r="I215" s="204"/>
      <c r="J215" s="215">
        <f>BK215</f>
        <v>0</v>
      </c>
      <c r="K215" s="201"/>
      <c r="L215" s="206"/>
      <c r="M215" s="207"/>
      <c r="N215" s="208"/>
      <c r="O215" s="208"/>
      <c r="P215" s="209">
        <f>P216</f>
        <v>0</v>
      </c>
      <c r="Q215" s="208"/>
      <c r="R215" s="209">
        <f>R216</f>
        <v>0</v>
      </c>
      <c r="S215" s="208"/>
      <c r="T215" s="210">
        <f>T216</f>
        <v>0</v>
      </c>
      <c r="AR215" s="211" t="s">
        <v>133</v>
      </c>
      <c r="AT215" s="212" t="s">
        <v>73</v>
      </c>
      <c r="AU215" s="212" t="s">
        <v>79</v>
      </c>
      <c r="AY215" s="211" t="s">
        <v>114</v>
      </c>
      <c r="BK215" s="213">
        <f>BK216</f>
        <v>0</v>
      </c>
    </row>
    <row r="216" s="1" customFormat="1" ht="16.5" customHeight="1">
      <c r="B216" s="37"/>
      <c r="C216" s="216" t="s">
        <v>207</v>
      </c>
      <c r="D216" s="216" t="s">
        <v>116</v>
      </c>
      <c r="E216" s="217" t="s">
        <v>208</v>
      </c>
      <c r="F216" s="218" t="s">
        <v>209</v>
      </c>
      <c r="G216" s="219" t="s">
        <v>202</v>
      </c>
      <c r="H216" s="220">
        <v>1</v>
      </c>
      <c r="I216" s="221"/>
      <c r="J216" s="222">
        <f>ROUND(I216*H216,2)</f>
        <v>0</v>
      </c>
      <c r="K216" s="218" t="s">
        <v>120</v>
      </c>
      <c r="L216" s="42"/>
      <c r="M216" s="262" t="s">
        <v>1</v>
      </c>
      <c r="N216" s="263" t="s">
        <v>39</v>
      </c>
      <c r="O216" s="264"/>
      <c r="P216" s="265">
        <f>O216*H216</f>
        <v>0</v>
      </c>
      <c r="Q216" s="265">
        <v>0</v>
      </c>
      <c r="R216" s="265">
        <f>Q216*H216</f>
        <v>0</v>
      </c>
      <c r="S216" s="265">
        <v>0</v>
      </c>
      <c r="T216" s="266">
        <f>S216*H216</f>
        <v>0</v>
      </c>
      <c r="AR216" s="227" t="s">
        <v>203</v>
      </c>
      <c r="AT216" s="227" t="s">
        <v>116</v>
      </c>
      <c r="AU216" s="227" t="s">
        <v>81</v>
      </c>
      <c r="AY216" s="16" t="s">
        <v>114</v>
      </c>
      <c r="BE216" s="228">
        <f>IF(N216="základní",J216,0)</f>
        <v>0</v>
      </c>
      <c r="BF216" s="228">
        <f>IF(N216="snížená",J216,0)</f>
        <v>0</v>
      </c>
      <c r="BG216" s="228">
        <f>IF(N216="zákl. přenesená",J216,0)</f>
        <v>0</v>
      </c>
      <c r="BH216" s="228">
        <f>IF(N216="sníž. přenesená",J216,0)</f>
        <v>0</v>
      </c>
      <c r="BI216" s="228">
        <f>IF(N216="nulová",J216,0)</f>
        <v>0</v>
      </c>
      <c r="BJ216" s="16" t="s">
        <v>79</v>
      </c>
      <c r="BK216" s="228">
        <f>ROUND(I216*H216,2)</f>
        <v>0</v>
      </c>
      <c r="BL216" s="16" t="s">
        <v>203</v>
      </c>
      <c r="BM216" s="227" t="s">
        <v>210</v>
      </c>
    </row>
    <row r="217" s="1" customFormat="1" ht="6.96" customHeight="1">
      <c r="B217" s="60"/>
      <c r="C217" s="61"/>
      <c r="D217" s="61"/>
      <c r="E217" s="61"/>
      <c r="F217" s="61"/>
      <c r="G217" s="61"/>
      <c r="H217" s="61"/>
      <c r="I217" s="166"/>
      <c r="J217" s="61"/>
      <c r="K217" s="61"/>
      <c r="L217" s="42"/>
    </row>
  </sheetData>
  <sheetProtection sheet="1" autoFilter="0" formatColumns="0" formatRows="0" objects="1" scenarios="1" spinCount="100000" saltValue="CdCaCtwWw2agwbPmB+3hDDn7jsgeBv0JbBqG1Y/P11HJE2woVh/w5ZZlVnscxWQynO0RoOj3WQT02tdZlLDngw==" hashValue="dZ8W83SgdYfyDNzIsYycTGUfKaSfOBNjkcqYPlXiMmY/b/nyqERg1dQDRxJzZRvlEUfbUPVoSJeKTKEychymaw==" algorithmName="SHA-512" password="CC35"/>
  <autoFilter ref="C122:K216"/>
  <mergeCells count="6">
    <mergeCell ref="E7:H7"/>
    <mergeCell ref="E16:H16"/>
    <mergeCell ref="E25:H25"/>
    <mergeCell ref="E85:H85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DESKTOP-LR3EJNP\Sváťa</dc:creator>
  <cp:lastModifiedBy>DESKTOP-LR3EJNP\Sváťa</cp:lastModifiedBy>
  <dcterms:created xsi:type="dcterms:W3CDTF">2023-07-13T09:09:03Z</dcterms:created>
  <dcterms:modified xsi:type="dcterms:W3CDTF">2023-07-13T09:09:04Z</dcterms:modified>
</cp:coreProperties>
</file>