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S:\Kysilka\Stavby\Archiv\Choceň - zámek střecha\podklady pro další etapu\rozpočet zadání II. etapa\Nová složka\"/>
    </mc:Choice>
  </mc:AlternateContent>
  <bookViews>
    <workbookView xWindow="0" yWindow="0" windowWidth="0" windowHeight="0"/>
  </bookViews>
  <sheets>
    <sheet name="Rekapitulace stavby" sheetId="1" r:id="rId1"/>
    <sheet name="16054R6-II - Obnova střec..." sheetId="2" r:id="rId2"/>
    <sheet name="VRN - Vedlejší rozpočtové..." sheetId="3" r:id="rId3"/>
    <sheet name="EL.02.01 - Silnoproudá el..." sheetId="4" r:id="rId4"/>
    <sheet name="SLP.02 - Slaboproudé rozv...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'16054R6-II - Obnova střec...'!$C$133:$K$305</definedName>
    <definedName name="_xlnm.Print_Area" localSheetId="1">'16054R6-II - Obnova střec...'!$C$4:$J$76,'16054R6-II - Obnova střec...'!$C$82:$J$115,'16054R6-II - Obnova střec...'!$C$121:$J$305</definedName>
    <definedName name="_xlnm.Print_Titles" localSheetId="1">'16054R6-II - Obnova střec...'!$133:$133</definedName>
    <definedName name="_xlnm._FilterDatabase" localSheetId="2" hidden="1">'VRN - Vedlejší rozpočtové...'!$C$121:$K$136</definedName>
    <definedName name="_xlnm.Print_Area" localSheetId="2">'VRN - Vedlejší rozpočtové...'!$C$4:$J$76,'VRN - Vedlejší rozpočtové...'!$C$82:$J$103,'VRN - Vedlejší rozpočtové...'!$C$109:$J$136</definedName>
    <definedName name="_xlnm.Print_Titles" localSheetId="2">'VRN - Vedlejší rozpočtové...'!$121:$121</definedName>
    <definedName name="_xlnm._FilterDatabase" localSheetId="3" hidden="1">'EL.02.01 - Silnoproudá el...'!$C$118:$K$148</definedName>
    <definedName name="_xlnm.Print_Area" localSheetId="3">'EL.02.01 - Silnoproudá el...'!$C$4:$J$76,'EL.02.01 - Silnoproudá el...'!$C$82:$J$100,'EL.02.01 - Silnoproudá el...'!$C$106:$J$148</definedName>
    <definedName name="_xlnm.Print_Titles" localSheetId="3">'EL.02.01 - Silnoproudá el...'!$118:$118</definedName>
    <definedName name="_xlnm._FilterDatabase" localSheetId="4" hidden="1">'SLP.02 - Slaboproudé rozv...'!$C$117:$K$139</definedName>
    <definedName name="_xlnm.Print_Area" localSheetId="4">'SLP.02 - Slaboproudé rozv...'!$C$4:$J$76,'SLP.02 - Slaboproudé rozv...'!$C$82:$J$99,'SLP.02 - Slaboproudé rozv...'!$C$105:$J$139</definedName>
    <definedName name="_xlnm.Print_Titles" localSheetId="4">'SLP.02 - Slaboproudé rozv...'!$117:$117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F112"/>
  <c r="E110"/>
  <c r="F89"/>
  <c r="E87"/>
  <c r="J24"/>
  <c r="E24"/>
  <c r="J92"/>
  <c r="J23"/>
  <c r="J21"/>
  <c r="E21"/>
  <c r="J91"/>
  <c r="J20"/>
  <c r="J18"/>
  <c r="E18"/>
  <c r="F92"/>
  <c r="J17"/>
  <c r="J15"/>
  <c r="E15"/>
  <c r="F91"/>
  <c r="J14"/>
  <c r="J12"/>
  <c r="J112"/>
  <c r="E7"/>
  <c r="E85"/>
  <c i="4" r="J37"/>
  <c r="J36"/>
  <c i="1" r="AY97"/>
  <c i="4" r="J35"/>
  <c i="1" r="AX97"/>
  <c i="4"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F113"/>
  <c r="E111"/>
  <c r="F89"/>
  <c r="E87"/>
  <c r="J24"/>
  <c r="E24"/>
  <c r="J116"/>
  <c r="J23"/>
  <c r="J21"/>
  <c r="E21"/>
  <c r="J91"/>
  <c r="J20"/>
  <c r="J18"/>
  <c r="E18"/>
  <c r="F116"/>
  <c r="J17"/>
  <c r="J15"/>
  <c r="E15"/>
  <c r="F91"/>
  <c r="J14"/>
  <c r="J12"/>
  <c r="J113"/>
  <c r="E7"/>
  <c r="E109"/>
  <c i="3" r="J37"/>
  <c r="J36"/>
  <c i="1" r="AY96"/>
  <c i="3" r="J35"/>
  <c i="1" r="AX96"/>
  <c i="3"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T130"/>
  <c r="R131"/>
  <c r="R130"/>
  <c r="P131"/>
  <c r="P130"/>
  <c r="BI129"/>
  <c r="BH129"/>
  <c r="BG129"/>
  <c r="BF129"/>
  <c r="T129"/>
  <c r="T128"/>
  <c r="R129"/>
  <c r="R128"/>
  <c r="P129"/>
  <c r="P128"/>
  <c r="BI127"/>
  <c r="BH127"/>
  <c r="BG127"/>
  <c r="BF127"/>
  <c r="T127"/>
  <c r="T126"/>
  <c r="R127"/>
  <c r="R126"/>
  <c r="P127"/>
  <c r="P126"/>
  <c r="BI125"/>
  <c r="BH125"/>
  <c r="BG125"/>
  <c r="BF125"/>
  <c r="T125"/>
  <c r="T124"/>
  <c r="R125"/>
  <c r="R124"/>
  <c r="P125"/>
  <c r="P124"/>
  <c r="F116"/>
  <c r="E114"/>
  <c r="F89"/>
  <c r="E87"/>
  <c r="J24"/>
  <c r="E24"/>
  <c r="J119"/>
  <c r="J23"/>
  <c r="J21"/>
  <c r="E21"/>
  <c r="J91"/>
  <c r="J20"/>
  <c r="J18"/>
  <c r="E18"/>
  <c r="F119"/>
  <c r="J17"/>
  <c r="J15"/>
  <c r="E15"/>
  <c r="F118"/>
  <c r="J14"/>
  <c r="J12"/>
  <c r="J116"/>
  <c r="E7"/>
  <c r="E85"/>
  <c i="2" r="J37"/>
  <c r="J36"/>
  <c i="1" r="AY95"/>
  <c i="2" r="J35"/>
  <c i="1" r="AX95"/>
  <c i="2" r="BI305"/>
  <c r="BH305"/>
  <c r="BG305"/>
  <c r="BF305"/>
  <c r="T305"/>
  <c r="R305"/>
  <c r="P305"/>
  <c r="BI304"/>
  <c r="BH304"/>
  <c r="BG304"/>
  <c r="BF304"/>
  <c r="T304"/>
  <c r="R304"/>
  <c r="P304"/>
  <c r="BI303"/>
  <c r="BH303"/>
  <c r="BG303"/>
  <c r="BF303"/>
  <c r="T303"/>
  <c r="R303"/>
  <c r="P303"/>
  <c r="BI302"/>
  <c r="BH302"/>
  <c r="BG302"/>
  <c r="BF302"/>
  <c r="T302"/>
  <c r="R302"/>
  <c r="P302"/>
  <c r="BI300"/>
  <c r="BH300"/>
  <c r="BG300"/>
  <c r="BF300"/>
  <c r="T300"/>
  <c r="R300"/>
  <c r="P300"/>
  <c r="BI299"/>
  <c r="BH299"/>
  <c r="BG299"/>
  <c r="BF299"/>
  <c r="T299"/>
  <c r="R299"/>
  <c r="P299"/>
  <c r="BI298"/>
  <c r="BH298"/>
  <c r="BG298"/>
  <c r="BF298"/>
  <c r="T298"/>
  <c r="R298"/>
  <c r="P298"/>
  <c r="BI297"/>
  <c r="BH297"/>
  <c r="BG297"/>
  <c r="BF297"/>
  <c r="T297"/>
  <c r="R297"/>
  <c r="P297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F128"/>
  <c r="E126"/>
  <c r="F89"/>
  <c r="E87"/>
  <c r="J24"/>
  <c r="E24"/>
  <c r="J92"/>
  <c r="J23"/>
  <c r="J21"/>
  <c r="E21"/>
  <c r="J91"/>
  <c r="J20"/>
  <c r="J18"/>
  <c r="E18"/>
  <c r="F131"/>
  <c r="J17"/>
  <c r="J15"/>
  <c r="E15"/>
  <c r="F91"/>
  <c r="J14"/>
  <c r="J12"/>
  <c r="J89"/>
  <c r="E7"/>
  <c r="E85"/>
  <c i="1" r="L90"/>
  <c r="AM90"/>
  <c r="AM89"/>
  <c r="L89"/>
  <c r="AM87"/>
  <c r="L87"/>
  <c r="L85"/>
  <c r="L84"/>
  <c i="2" r="J258"/>
  <c r="BK218"/>
  <c r="J172"/>
  <c r="BK161"/>
  <c r="J142"/>
  <c r="BK302"/>
  <c r="J295"/>
  <c r="J290"/>
  <c r="J281"/>
  <c r="J266"/>
  <c r="BK252"/>
  <c r="J245"/>
  <c r="BK237"/>
  <c r="J221"/>
  <c r="J203"/>
  <c r="J178"/>
  <c r="J154"/>
  <c r="J297"/>
  <c r="J285"/>
  <c r="BK265"/>
  <c r="BK190"/>
  <c r="J158"/>
  <c r="BK276"/>
  <c r="BK254"/>
  <c r="J234"/>
  <c r="BK214"/>
  <c r="BK195"/>
  <c r="BK172"/>
  <c r="J148"/>
  <c r="J237"/>
  <c r="BK208"/>
  <c r="J192"/>
  <c i="3" r="J131"/>
  <c r="BK127"/>
  <c i="4" r="J133"/>
  <c r="BK122"/>
  <c r="BK121"/>
  <c r="J121"/>
  <c r="J143"/>
  <c i="5" r="J121"/>
  <c r="BK122"/>
  <c r="J128"/>
  <c r="J130"/>
  <c i="2" r="BK275"/>
  <c r="J254"/>
  <c r="BK232"/>
  <c r="BK211"/>
  <c r="J177"/>
  <c r="BK160"/>
  <c r="BK304"/>
  <c r="J298"/>
  <c r="BK285"/>
  <c r="J271"/>
  <c r="BK260"/>
  <c r="J251"/>
  <c r="BK242"/>
  <c r="BK228"/>
  <c r="BK206"/>
  <c r="BK192"/>
  <c r="J171"/>
  <c r="J159"/>
  <c r="J292"/>
  <c r="BK283"/>
  <c r="BK272"/>
  <c r="BK194"/>
  <c r="J166"/>
  <c r="BK140"/>
  <c r="J270"/>
  <c r="BK236"/>
  <c r="J222"/>
  <c r="BK203"/>
  <c r="BK189"/>
  <c r="BK174"/>
  <c r="J144"/>
  <c r="BK217"/>
  <c r="J206"/>
  <c r="BK166"/>
  <c i="3" r="BK135"/>
  <c r="BK125"/>
  <c i="4" r="J130"/>
  <c r="BK127"/>
  <c r="BK134"/>
  <c r="BK133"/>
  <c i="5" r="BK139"/>
  <c r="BK126"/>
  <c r="BK130"/>
  <c r="J131"/>
  <c r="BK123"/>
  <c i="2" r="F35"/>
  <c r="BK168"/>
  <c r="J146"/>
  <c r="J274"/>
  <c r="BK250"/>
  <c r="J239"/>
  <c r="BK225"/>
  <c r="J218"/>
  <c r="BK199"/>
  <c r="J175"/>
  <c r="BK154"/>
  <c r="BK233"/>
  <c r="BK193"/>
  <c i="3" r="BK134"/>
  <c r="BK133"/>
  <c i="4" r="BK135"/>
  <c r="BK138"/>
  <c r="BK148"/>
  <c r="BK136"/>
  <c r="BK129"/>
  <c i="5" r="J137"/>
  <c r="J122"/>
  <c r="J129"/>
  <c r="J139"/>
  <c i="2" r="BK274"/>
  <c r="J236"/>
  <c r="J219"/>
  <c r="BK205"/>
  <c r="J170"/>
  <c r="BK158"/>
  <c r="BK144"/>
  <c r="BK303"/>
  <c r="J299"/>
  <c r="BK292"/>
  <c r="J287"/>
  <c r="J276"/>
  <c r="J259"/>
  <c r="J249"/>
  <c r="BK244"/>
  <c r="J229"/>
  <c r="J214"/>
  <c r="J201"/>
  <c r="J165"/>
  <c r="BK141"/>
  <c r="BK287"/>
  <c r="J279"/>
  <c r="J197"/>
  <c r="J169"/>
  <c r="J156"/>
  <c r="BK277"/>
  <c r="BK251"/>
  <c r="J240"/>
  <c r="J227"/>
  <c r="BK216"/>
  <c r="J198"/>
  <c r="J179"/>
  <c i="1" r="AS94"/>
  <c i="2" r="J182"/>
  <c r="BK147"/>
  <c i="3" r="J134"/>
  <c i="4" r="J131"/>
  <c r="J144"/>
  <c r="J127"/>
  <c r="J123"/>
  <c r="BK145"/>
  <c r="J126"/>
  <c i="5" r="BK127"/>
  <c r="J133"/>
  <c r="BK137"/>
  <c i="2" r="J268"/>
  <c r="J248"/>
  <c r="BK221"/>
  <c r="J202"/>
  <c r="BK165"/>
  <c r="J143"/>
  <c r="J302"/>
  <c r="J293"/>
  <c r="J283"/>
  <c r="J275"/>
  <c r="BK263"/>
  <c r="J250"/>
  <c r="BK234"/>
  <c r="J216"/>
  <c r="BK210"/>
  <c r="BK197"/>
  <c r="J174"/>
  <c r="BK155"/>
  <c r="BK291"/>
  <c r="BK280"/>
  <c r="BK261"/>
  <c r="J176"/>
  <c r="J147"/>
  <c r="BK278"/>
  <c r="J261"/>
  <c r="BK245"/>
  <c r="BK230"/>
  <c r="J211"/>
  <c r="J194"/>
  <c r="BK171"/>
  <c r="J253"/>
  <c r="BK209"/>
  <c r="BK180"/>
  <c r="BK152"/>
  <c i="3" r="J127"/>
  <c i="4" r="BK144"/>
  <c r="J124"/>
  <c r="J146"/>
  <c r="J148"/>
  <c r="J134"/>
  <c i="5" r="J124"/>
  <c r="J134"/>
  <c r="BK129"/>
  <c i="2" r="BK305"/>
  <c r="BK257"/>
  <c r="J228"/>
  <c r="BK213"/>
  <c r="J187"/>
  <c r="J167"/>
  <c r="J157"/>
  <c r="BK137"/>
  <c r="BK300"/>
  <c r="BK294"/>
  <c r="J288"/>
  <c r="J280"/>
  <c r="BK270"/>
  <c r="BK258"/>
  <c r="J243"/>
  <c r="BK235"/>
  <c r="BK222"/>
  <c r="BK212"/>
  <c r="BK187"/>
  <c r="BK163"/>
  <c r="BK143"/>
  <c r="BK288"/>
  <c r="J278"/>
  <c r="J189"/>
  <c r="BK148"/>
  <c r="J294"/>
  <c r="J262"/>
  <c r="BK226"/>
  <c r="J212"/>
  <c r="BK200"/>
  <c r="J180"/>
  <c r="F36"/>
  <c r="J272"/>
  <c r="J246"/>
  <c r="BK227"/>
  <c r="BK186"/>
  <c r="J153"/>
  <c r="J304"/>
  <c r="J300"/>
  <c r="J291"/>
  <c r="BK279"/>
  <c r="J269"/>
  <c r="BK253"/>
  <c r="BK246"/>
  <c r="BK239"/>
  <c r="J226"/>
  <c r="BK204"/>
  <c r="BK188"/>
  <c r="J161"/>
  <c r="BK142"/>
  <c r="J286"/>
  <c r="BK259"/>
  <c r="BK183"/>
  <c r="J151"/>
  <c r="BK264"/>
  <c r="J242"/>
  <c r="J220"/>
  <c r="J196"/>
  <c r="BK169"/>
  <c r="BK146"/>
  <c r="J210"/>
  <c r="J200"/>
  <c r="J140"/>
  <c i="3" r="BK129"/>
  <c i="4" r="BK146"/>
  <c r="J145"/>
  <c r="J140"/>
  <c r="BK139"/>
  <c r="BK132"/>
  <c i="5" r="J135"/>
  <c r="J138"/>
  <c r="J120"/>
  <c r="BK134"/>
  <c r="J126"/>
  <c i="2" r="BK293"/>
  <c r="J244"/>
  <c r="BK224"/>
  <c r="J208"/>
  <c r="BK179"/>
  <c r="J155"/>
  <c r="J138"/>
  <c r="J303"/>
  <c r="BK298"/>
  <c r="BK286"/>
  <c r="J277"/>
  <c r="J265"/>
  <c r="J257"/>
  <c r="J247"/>
  <c r="J238"/>
  <c r="J225"/>
  <c r="J213"/>
  <c r="J193"/>
  <c r="J164"/>
  <c r="BK156"/>
  <c r="BK138"/>
  <c r="BK289"/>
  <c r="BK281"/>
  <c r="BK268"/>
  <c r="J188"/>
  <c r="J163"/>
  <c r="J305"/>
  <c r="BK266"/>
  <c r="BK249"/>
  <c r="J232"/>
  <c r="BK219"/>
  <c r="J205"/>
  <c r="J186"/>
  <c r="BK167"/>
  <c r="BK297"/>
  <c r="J233"/>
  <c r="J199"/>
  <c r="BK175"/>
  <c i="3" r="J129"/>
  <c r="J133"/>
  <c i="4" r="J136"/>
  <c r="BK140"/>
  <c r="BK131"/>
  <c r="J139"/>
  <c r="J125"/>
  <c r="BK130"/>
  <c r="BK125"/>
  <c i="5" r="J132"/>
  <c r="BK121"/>
  <c r="J127"/>
  <c r="BK124"/>
  <c i="2" r="BK295"/>
  <c r="J255"/>
  <c r="BK243"/>
  <c r="J217"/>
  <c r="J195"/>
  <c r="J162"/>
  <c r="BK150"/>
  <c r="BK299"/>
  <c r="J289"/>
  <c r="J282"/>
  <c r="BK269"/>
  <c r="BK255"/>
  <c r="BK248"/>
  <c r="BK240"/>
  <c r="J230"/>
  <c r="BK215"/>
  <c r="BK202"/>
  <c r="J183"/>
  <c r="BK162"/>
  <c r="J152"/>
  <c r="BK290"/>
  <c r="BK282"/>
  <c r="J264"/>
  <c r="BK178"/>
  <c r="J150"/>
  <c r="BK271"/>
  <c r="J260"/>
  <c r="BK247"/>
  <c r="BK229"/>
  <c r="J215"/>
  <c r="BK201"/>
  <c r="BK177"/>
  <c r="BK153"/>
  <c r="J34"/>
  <c r="J160"/>
  <c i="3" r="J135"/>
  <c r="BK131"/>
  <c i="4" r="BK123"/>
  <c r="J138"/>
  <c r="BK126"/>
  <c r="J142"/>
  <c r="BK142"/>
  <c i="5" r="BK136"/>
  <c r="BK135"/>
  <c r="BK138"/>
  <c r="BK131"/>
  <c i="2" r="F34"/>
  <c r="BK198"/>
  <c r="BK170"/>
  <c r="J141"/>
  <c r="J263"/>
  <c r="BK238"/>
  <c r="J224"/>
  <c r="J204"/>
  <c r="BK182"/>
  <c r="BK151"/>
  <c r="J235"/>
  <c r="J207"/>
  <c r="BK176"/>
  <c i="3" r="J136"/>
  <c r="BK136"/>
  <c i="4" r="BK124"/>
  <c r="J122"/>
  <c r="BK141"/>
  <c r="J132"/>
  <c r="BK143"/>
  <c i="5" r="BK133"/>
  <c r="BK128"/>
  <c r="J123"/>
  <c i="2" r="BK262"/>
  <c r="J252"/>
  <c r="BK223"/>
  <c r="BK207"/>
  <c r="J168"/>
  <c r="BK157"/>
  <c r="F37"/>
  <c r="J223"/>
  <c r="J209"/>
  <c r="J190"/>
  <c r="BK164"/>
  <c r="J137"/>
  <c r="BK220"/>
  <c r="BK196"/>
  <c r="BK159"/>
  <c i="3" r="J125"/>
  <c i="4" r="J129"/>
  <c r="BK137"/>
  <c r="J141"/>
  <c r="J135"/>
  <c r="J137"/>
  <c i="5" r="J136"/>
  <c r="BK120"/>
  <c r="BK132"/>
  <c i="2" l="1" r="P149"/>
  <c r="BK181"/>
  <c r="J181"/>
  <c r="J103"/>
  <c r="BK185"/>
  <c r="J185"/>
  <c r="J105"/>
  <c r="P231"/>
  <c r="BK267"/>
  <c r="J267"/>
  <c r="J110"/>
  <c r="R273"/>
  <c r="T301"/>
  <c i="3" r="P132"/>
  <c r="P123"/>
  <c r="P122"/>
  <c i="1" r="AU96"/>
  <c i="4" r="T120"/>
  <c i="2" r="P136"/>
  <c r="BK191"/>
  <c r="T231"/>
  <c r="BK273"/>
  <c r="J273"/>
  <c r="J111"/>
  <c r="P296"/>
  <c i="3" r="R132"/>
  <c r="R123"/>
  <c r="R122"/>
  <c i="4" r="BK128"/>
  <c r="J128"/>
  <c r="J98"/>
  <c i="2" r="BK139"/>
  <c r="J139"/>
  <c r="J99"/>
  <c r="T149"/>
  <c r="R185"/>
  <c r="BK256"/>
  <c r="J256"/>
  <c r="J109"/>
  <c r="BK284"/>
  <c r="J284"/>
  <c r="J112"/>
  <c r="R301"/>
  <c i="3" r="BK132"/>
  <c r="J132"/>
  <c r="J102"/>
  <c i="4" r="BK120"/>
  <c r="J120"/>
  <c r="J97"/>
  <c r="T128"/>
  <c i="2" r="R139"/>
  <c r="T145"/>
  <c r="P173"/>
  <c r="R181"/>
  <c r="R231"/>
  <c r="P284"/>
  <c i="3" r="T132"/>
  <c r="T123"/>
  <c r="T122"/>
  <c i="2" r="P139"/>
  <c r="R191"/>
  <c r="BK241"/>
  <c r="J241"/>
  <c r="J108"/>
  <c r="R284"/>
  <c r="T136"/>
  <c r="P191"/>
  <c r="T256"/>
  <c r="T273"/>
  <c r="BK301"/>
  <c r="J301"/>
  <c r="J114"/>
  <c i="4" r="P120"/>
  <c r="R128"/>
  <c i="2" r="R136"/>
  <c r="T191"/>
  <c r="P241"/>
  <c r="T267"/>
  <c r="BK296"/>
  <c r="J296"/>
  <c r="J113"/>
  <c i="4" r="R120"/>
  <c r="R119"/>
  <c r="P128"/>
  <c i="5" r="BK119"/>
  <c r="J119"/>
  <c r="J97"/>
  <c i="2" r="T139"/>
  <c r="P145"/>
  <c r="R173"/>
  <c r="BK231"/>
  <c r="J231"/>
  <c r="J107"/>
  <c r="R241"/>
  <c r="P273"/>
  <c r="P301"/>
  <c i="5" r="R119"/>
  <c i="2" r="BK149"/>
  <c r="J149"/>
  <c r="J101"/>
  <c r="T173"/>
  <c r="T185"/>
  <c r="T241"/>
  <c r="T284"/>
  <c i="5" r="BK125"/>
  <c r="J125"/>
  <c r="J98"/>
  <c i="2" r="BK136"/>
  <c r="J136"/>
  <c r="J98"/>
  <c r="BK145"/>
  <c r="J145"/>
  <c r="J100"/>
  <c r="R145"/>
  <c r="BK173"/>
  <c r="J173"/>
  <c r="J102"/>
  <c r="T181"/>
  <c r="R256"/>
  <c r="R267"/>
  <c r="R296"/>
  <c i="5" r="P125"/>
  <c i="2" r="R149"/>
  <c r="P181"/>
  <c r="P185"/>
  <c r="P256"/>
  <c r="P267"/>
  <c r="T296"/>
  <c i="5" r="P119"/>
  <c r="P118"/>
  <c i="1" r="AU98"/>
  <c i="5" r="T119"/>
  <c r="R125"/>
  <c r="T125"/>
  <c i="3" r="BK126"/>
  <c r="J126"/>
  <c r="J99"/>
  <c i="4" r="BK147"/>
  <c r="J147"/>
  <c r="J99"/>
  <c i="3" r="BK128"/>
  <c r="J128"/>
  <c r="J100"/>
  <c r="BK124"/>
  <c r="J124"/>
  <c r="J98"/>
  <c r="BK130"/>
  <c r="J130"/>
  <c r="J101"/>
  <c i="5" r="E108"/>
  <c r="BE121"/>
  <c r="BE126"/>
  <c r="F114"/>
  <c r="BE132"/>
  <c i="4" r="BK119"/>
  <c r="J119"/>
  <c r="J96"/>
  <c i="5" r="J114"/>
  <c r="BE127"/>
  <c r="BE137"/>
  <c r="J89"/>
  <c r="F115"/>
  <c r="BE138"/>
  <c r="BE136"/>
  <c r="BE139"/>
  <c r="BE128"/>
  <c r="BE134"/>
  <c r="BE135"/>
  <c r="J115"/>
  <c r="BE122"/>
  <c r="BE123"/>
  <c r="BE130"/>
  <c r="BE120"/>
  <c r="BE133"/>
  <c r="BE124"/>
  <c r="BE129"/>
  <c r="BE131"/>
  <c i="4" r="J89"/>
  <c r="F115"/>
  <c r="BE139"/>
  <c r="F92"/>
  <c r="BE124"/>
  <c r="BE140"/>
  <c r="BE144"/>
  <c r="BE145"/>
  <c r="BE131"/>
  <c r="BE132"/>
  <c r="BE142"/>
  <c r="J115"/>
  <c r="BE121"/>
  <c r="BE123"/>
  <c r="BE143"/>
  <c r="E85"/>
  <c r="BE129"/>
  <c r="BE136"/>
  <c r="BE146"/>
  <c r="BE133"/>
  <c r="BE148"/>
  <c r="J92"/>
  <c r="BE125"/>
  <c r="BE126"/>
  <c r="BE135"/>
  <c r="BE137"/>
  <c r="BE122"/>
  <c r="BE127"/>
  <c r="BE130"/>
  <c r="BE134"/>
  <c r="BE138"/>
  <c r="BE141"/>
  <c i="2" r="J191"/>
  <c r="J106"/>
  <c i="3" r="BE125"/>
  <c r="J92"/>
  <c r="J89"/>
  <c r="J118"/>
  <c r="BE129"/>
  <c r="BE135"/>
  <c r="BE136"/>
  <c r="E112"/>
  <c r="BE131"/>
  <c r="BE134"/>
  <c r="F91"/>
  <c r="BE133"/>
  <c r="F92"/>
  <c r="BE127"/>
  <c i="2" r="F92"/>
  <c r="J128"/>
  <c r="J131"/>
  <c r="BE138"/>
  <c r="BE151"/>
  <c r="BE165"/>
  <c r="BE189"/>
  <c r="BE193"/>
  <c r="BE194"/>
  <c r="BE197"/>
  <c r="BE199"/>
  <c r="BE201"/>
  <c r="BE203"/>
  <c r="BE212"/>
  <c r="BE213"/>
  <c r="BE215"/>
  <c r="BE219"/>
  <c r="BE221"/>
  <c r="BE224"/>
  <c r="BE233"/>
  <c r="BE234"/>
  <c r="BE236"/>
  <c r="BE238"/>
  <c r="BE239"/>
  <c r="BE243"/>
  <c r="BE246"/>
  <c r="BE250"/>
  <c r="BE251"/>
  <c r="BE254"/>
  <c i="1" r="BA95"/>
  <c r="BC95"/>
  <c i="2" r="E124"/>
  <c r="F130"/>
  <c r="BE137"/>
  <c r="BE141"/>
  <c r="BE143"/>
  <c r="BE144"/>
  <c r="BE147"/>
  <c r="BE157"/>
  <c r="BE160"/>
  <c r="BE162"/>
  <c r="BE168"/>
  <c r="BE174"/>
  <c r="BE183"/>
  <c r="BE187"/>
  <c r="BE200"/>
  <c r="BE202"/>
  <c r="BE205"/>
  <c r="BE206"/>
  <c r="BE207"/>
  <c r="BE209"/>
  <c r="BE220"/>
  <c r="BE227"/>
  <c r="BE228"/>
  <c r="BE235"/>
  <c r="BE237"/>
  <c r="BE240"/>
  <c r="BE244"/>
  <c r="BE252"/>
  <c r="BE253"/>
  <c r="BE255"/>
  <c r="BE259"/>
  <c r="BE265"/>
  <c r="BE268"/>
  <c r="BE294"/>
  <c i="1" r="BB95"/>
  <c i="2" r="J130"/>
  <c r="BE142"/>
  <c r="BE148"/>
  <c r="BE150"/>
  <c r="BE155"/>
  <c r="BE156"/>
  <c r="BE159"/>
  <c r="BE161"/>
  <c r="BE163"/>
  <c r="BE164"/>
  <c r="BE167"/>
  <c r="BE171"/>
  <c r="BE175"/>
  <c r="BE177"/>
  <c r="BE180"/>
  <c r="BE186"/>
  <c r="BE192"/>
  <c r="BE257"/>
  <c r="BE266"/>
  <c r="BE275"/>
  <c r="BE277"/>
  <c r="BE278"/>
  <c r="BE279"/>
  <c r="BE280"/>
  <c r="BE281"/>
  <c r="BE282"/>
  <c r="BE288"/>
  <c r="BE289"/>
  <c r="BE290"/>
  <c r="BE292"/>
  <c r="BE305"/>
  <c r="BE153"/>
  <c r="BE158"/>
  <c r="BE170"/>
  <c r="BE172"/>
  <c r="BE179"/>
  <c r="BE182"/>
  <c r="BE188"/>
  <c r="BE190"/>
  <c r="BE195"/>
  <c r="BE198"/>
  <c r="BE204"/>
  <c r="BE210"/>
  <c r="BE211"/>
  <c r="BE216"/>
  <c r="BE217"/>
  <c r="BE218"/>
  <c r="BE222"/>
  <c r="BE223"/>
  <c r="BE226"/>
  <c r="BE230"/>
  <c r="BE232"/>
  <c r="BE247"/>
  <c r="BE260"/>
  <c r="BE261"/>
  <c r="BE262"/>
  <c r="BE263"/>
  <c r="BE276"/>
  <c r="BE283"/>
  <c r="BE285"/>
  <c r="BE286"/>
  <c r="BE287"/>
  <c r="BE291"/>
  <c r="BE293"/>
  <c r="BE297"/>
  <c r="BE298"/>
  <c r="BE299"/>
  <c r="BE300"/>
  <c r="BE302"/>
  <c r="BE303"/>
  <c r="BE304"/>
  <c r="BE140"/>
  <c r="BE146"/>
  <c r="BE152"/>
  <c r="BE154"/>
  <c r="BE166"/>
  <c r="BE169"/>
  <c r="BE176"/>
  <c r="BE178"/>
  <c r="BE196"/>
  <c r="BE208"/>
  <c r="BE214"/>
  <c r="BE225"/>
  <c r="BE229"/>
  <c r="BE242"/>
  <c r="BE245"/>
  <c r="BE248"/>
  <c r="BE249"/>
  <c r="BE258"/>
  <c r="BE264"/>
  <c r="BE269"/>
  <c r="BE270"/>
  <c r="BE271"/>
  <c r="BE272"/>
  <c r="BE274"/>
  <c r="BE295"/>
  <c i="1" r="AW95"/>
  <c r="BD95"/>
  <c i="3" r="F34"/>
  <c i="1" r="BA96"/>
  <c i="5" r="F36"/>
  <c i="1" r="BC98"/>
  <c i="4" r="F35"/>
  <c i="1" r="BB97"/>
  <c i="3" r="F35"/>
  <c i="1" r="BB96"/>
  <c i="5" r="F35"/>
  <c i="1" r="BB98"/>
  <c i="4" r="J34"/>
  <c i="1" r="AW97"/>
  <c i="4" r="F37"/>
  <c i="1" r="BD97"/>
  <c i="3" r="J34"/>
  <c i="1" r="AW96"/>
  <c i="5" r="F34"/>
  <c i="1" r="BA98"/>
  <c i="4" r="F34"/>
  <c i="1" r="BA97"/>
  <c i="3" r="F37"/>
  <c i="1" r="BD96"/>
  <c i="5" r="J34"/>
  <c i="1" r="AW98"/>
  <c i="3" r="F36"/>
  <c i="1" r="BC96"/>
  <c i="5" r="F37"/>
  <c i="1" r="BD98"/>
  <c i="4" r="F36"/>
  <c i="1" r="BC97"/>
  <c i="5" l="1" r="R118"/>
  <c i="2" r="T135"/>
  <c r="T184"/>
  <c r="R184"/>
  <c i="4" r="T119"/>
  <c i="5" r="T118"/>
  <c i="2" r="P184"/>
  <c r="P135"/>
  <c r="P134"/>
  <c i="1" r="AU95"/>
  <c i="4" r="P119"/>
  <c i="1" r="AU97"/>
  <c i="2" r="R135"/>
  <c r="R134"/>
  <c r="BK184"/>
  <c r="J184"/>
  <c r="J104"/>
  <c r="BK135"/>
  <c r="J135"/>
  <c r="J97"/>
  <c i="3" r="BK123"/>
  <c r="J123"/>
  <c r="J97"/>
  <c i="5" r="BK118"/>
  <c r="J118"/>
  <c r="J96"/>
  <c i="2" r="J33"/>
  <c i="1" r="AV95"/>
  <c r="AT95"/>
  <c i="3" r="J33"/>
  <c i="1" r="AV96"/>
  <c r="AT96"/>
  <c i="4" r="J33"/>
  <c i="1" r="AV97"/>
  <c r="AT97"/>
  <c r="BD94"/>
  <c r="W33"/>
  <c i="2" r="F33"/>
  <c i="1" r="AZ95"/>
  <c i="3" r="F33"/>
  <c i="1" r="AZ96"/>
  <c i="5" r="F33"/>
  <c i="1" r="AZ98"/>
  <c i="4" r="F33"/>
  <c i="1" r="AZ97"/>
  <c i="4" r="J30"/>
  <c i="1" r="AG97"/>
  <c r="BB94"/>
  <c r="W31"/>
  <c r="BC94"/>
  <c r="W32"/>
  <c r="BA94"/>
  <c r="W30"/>
  <c i="5" r="J33"/>
  <c i="1" r="AV98"/>
  <c r="AT98"/>
  <c i="2" l="1" r="T134"/>
  <c i="3" r="BK122"/>
  <c r="J122"/>
  <c i="2" r="BK134"/>
  <c r="J134"/>
  <c r="J96"/>
  <c i="1" r="AN97"/>
  <c i="4" r="J39"/>
  <c i="1" r="AU94"/>
  <c i="5" r="J30"/>
  <c i="1" r="AG98"/>
  <c i="3" r="J30"/>
  <c i="1" r="AG96"/>
  <c r="AZ94"/>
  <c r="W29"/>
  <c r="AX94"/>
  <c r="AW94"/>
  <c r="AK30"/>
  <c r="AY94"/>
  <c i="5" l="1" r="J39"/>
  <c i="3" r="J39"/>
  <c r="J96"/>
  <c i="1" r="AN96"/>
  <c r="AN98"/>
  <c i="2" r="J30"/>
  <c i="1" r="AG95"/>
  <c r="AN95"/>
  <c r="AV94"/>
  <c r="AK29"/>
  <c i="2" l="1" r="J39"/>
  <c i="1" r="AG94"/>
  <c r="AK2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<sst xmlns="http://schemas.openxmlformats.org/spreadsheetml/2006/main">
  <si>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</si>
  <si>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</si>
  <si>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</si>
  <si>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</si>
  <si>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</si>
  <si>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{f53f40fd-e6c5-44d3-bb35-54800f740e94}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</si>
  <si>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</si>
  <si>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</si>
  <si>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</si>
  <si>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</si>
  <si>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</si>
  <si>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</si>
  <si>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</si>
  <si>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</si>
  <si>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IMPORT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</si>
  <si>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</si>
  <si>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</si>
  <si>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241118 - Obnova střechy a krovu II.ETAPA</t>
  </si>
  <si>
    <t>KSO:</t>
  </si>
  <si>
    <t>CC-CZ:</t>
  </si>
  <si>
    <t>Místo:</t>
  </si>
  <si>
    <t xml:space="preserve"> </t>
  </si>
  <si>
    <t>Datum:</t>
  </si>
  <si>
    <t>18. 11. 2024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</si>
  <si>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</si>
  <si>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</si>
  <si>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</si>
  <si>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</si>
  <si>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</si>
  <si>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</si>
  <si>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</si>
  <si>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</si>
  <si>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</si>
  <si>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</si>
  <si>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</si>
  <si>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</si>
  <si>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</si>
  <si>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</si>
  <si>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</si>
  <si>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</si>
  <si>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</si>
  <si>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</si>
  <si>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</si>
  <si>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</si>
  <si>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</si>
  <si>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</si>
  <si>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</si>
  <si>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</si>
  <si>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</si>
  <si>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</si>
  <si>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</si>
  <si>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</si>
  <si>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</si>
  <si>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</si>
  <si>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</si>
  <si>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</si>
  <si>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</si>
  <si>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</si>
  <si>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</si>
  <si>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</si>
  <si>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</si>
  <si>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</si>
  <si>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</si>
  <si>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</si>
  <si>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</si>
  <si>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</si>
  <si>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</si>
  <si>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</si>
  <si>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</si>
  <si>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</si>
  <si>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</si>
  <si>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</si>
  <si>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</si>
  <si>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</si>
  <si>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</si>
  <si>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</si>
  <si>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</si>
  <si>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16054R6-II</t>
  </si>
  <si>
    <t>Obnova střec...</t>
  </si>
  <si>
    <t>STA</t>
  </si>
  <si>
    <t>1</t>
  </si>
  <si>
    <t>{5b085914-e9c4-4d4d-91d9-fa16c72f013d}</t>
  </si>
  <si>
    <t>2</t>
  </si>
  <si>
    <t>VRN</t>
  </si>
  <si>
    <t>Vedlejší rozpočtové...</t>
  </si>
  <si>
    <t>{f0eca52d-3470-4628-8406-eb4112779a38}</t>
  </si>
  <si>
    <t>EL.02.01</t>
  </si>
  <si>
    <t>Silnoproudá el...</t>
  </si>
  <si>
    <t>{20a1cd49-2541-4e03-aa80-56df564d0329}</t>
  </si>
  <si>
    <t>SLP.02</t>
  </si>
  <si>
    <t>Slaboproudé rozv...</t>
  </si>
  <si>
    <t>{2d00dee9-31d9-453c-b3dd-692d9018bff5}</t>
  </si>
  <si>
    <t>KRYCÍ LIST SOUPISU PRACÍ</t>
  </si>
  <si>
    <t>Objekt:</t>
  </si>
  <si>
    <t>16054R6-II - Obnova střec...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</si>
  <si>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</si>
  <si>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</si>
  <si>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</si>
  <si>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</si>
  <si>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</si>
  <si>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</si>
  <si>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</si>
  <si>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</si>
  <si>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</si>
  <si>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</si>
  <si>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</si>
  <si>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</si>
  <si>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</si>
  <si>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</si>
  <si>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</si>
  <si>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</si>
  <si>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</si>
  <si>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</si>
  <si>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</si>
  <si>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</si>
  <si>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</si>
  <si>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</si>
  <si>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</si>
  <si>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</si>
  <si>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</si>
  <si>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</si>
  <si>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</si>
  <si>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</si>
  <si>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</si>
  <si>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</si>
  <si>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</si>
  <si>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</si>
  <si>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</si>
  <si>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</si>
  <si>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</si>
  <si>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</si>
  <si>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</si>
  <si>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</si>
  <si>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</si>
  <si>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</si>
  <si>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</si>
  <si>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119003223</t>
  </si>
  <si>
    <t>Mobilní plotová zábrana s profilovaným plechem výšky do 2,2 m pro zabezpečení výkopu zřízení</t>
  </si>
  <si>
    <t>m</t>
  </si>
  <si>
    <t>4</t>
  </si>
  <si>
    <t>119003224</t>
  </si>
  <si>
    <t>Mobilní plotová zábrana s profilovaným plechem výšky do 2,2 m pro zabezpečení výkopu odstranění</t>
  </si>
  <si>
    <t>3</t>
  </si>
  <si>
    <t>Svislé a kompletní konstrukce</t>
  </si>
  <si>
    <t>317122651</t>
  </si>
  <si>
    <t>Doplnění říms z betonových tvárnic nebo desek vyložených do 500 mm</t>
  </si>
  <si>
    <t>6</t>
  </si>
  <si>
    <t>317235811</t>
  </si>
  <si>
    <t>Doplnění zdiva hlavních a kordónových říms cihlami pálenými na maltu</t>
  </si>
  <si>
    <t>m3</t>
  </si>
  <si>
    <t>8</t>
  </si>
  <si>
    <t>5</t>
  </si>
  <si>
    <t>M</t>
  </si>
  <si>
    <t>317-VL1</t>
  </si>
  <si>
    <t>PZD deska - PZD 90-34-7</t>
  </si>
  <si>
    <t>ks</t>
  </si>
  <si>
    <t>10</t>
  </si>
  <si>
    <t>Reprofilace omítky římsy dle stávající, nekolikanásobné nanášení omítky do požadované tloušťky a tvaru</t>
  </si>
  <si>
    <t>m2</t>
  </si>
  <si>
    <t>7</t>
  </si>
  <si>
    <t>319201321</t>
  </si>
  <si>
    <t>Vyrovnání nerovného povrchu zdiva tl do 30 mm maltou</t>
  </si>
  <si>
    <t>14</t>
  </si>
  <si>
    <t>Úpravy povrchů, podlahy a osazování výplní</t>
  </si>
  <si>
    <t>612325225</t>
  </si>
  <si>
    <t>Vápenocementová štuková omítka malých ploch do 4,0 m2 na stěnách</t>
  </si>
  <si>
    <t>kus</t>
  </si>
  <si>
    <t>16</t>
  </si>
  <si>
    <t>9</t>
  </si>
  <si>
    <t>622325659</t>
  </si>
  <si>
    <t>Oprava vnější vápenné omítky s celoplošným přeštukováním členitosti 5 v rozsahu do 100%</t>
  </si>
  <si>
    <t>18</t>
  </si>
  <si>
    <t>612991111R</t>
  </si>
  <si>
    <t>Vnější omítka čelní stěny vikýře vč vyztužení pletivem a nátěru</t>
  </si>
  <si>
    <t>20</t>
  </si>
  <si>
    <t>Ostatní konstrukce a práce, bourání</t>
  </si>
  <si>
    <t>11</t>
  </si>
  <si>
    <t>941111111</t>
  </si>
  <si>
    <t>Montáž lešení řadového trubkového lehkého s podlahami zatížení do 200 kg/m2 š do 0,9 m v do 10 m</t>
  </si>
  <si>
    <t>22</t>
  </si>
  <si>
    <t>941111122</t>
  </si>
  <si>
    <t>Montáž lešení řadového trubkového lehkého s podlahami zatížení do 200 kg/m2 š do 1,2 m v do 25 m</t>
  </si>
  <si>
    <t>24</t>
  </si>
  <si>
    <t>13</t>
  </si>
  <si>
    <t>941111211</t>
  </si>
  <si>
    <t>Příplatek k lešení řadovému trubkovému lehkému s podlahami š 0,9 m v 10 m za první a ZKD den použití</t>
  </si>
  <si>
    <t>26</t>
  </si>
  <si>
    <t>941111222</t>
  </si>
  <si>
    <t>Příplatek k lešení řadovému trubkovému lehkému s podlahami š 1,2 m v 25 m za první a ZKD den použití</t>
  </si>
  <si>
    <t>28</t>
  </si>
  <si>
    <t>15</t>
  </si>
  <si>
    <t>941111811</t>
  </si>
  <si>
    <t>Demontáž lešení řadového trubkového lehkého s podlahami zatížení do 200 kg/m2 š do 0,9 m v do 10 m</t>
  </si>
  <si>
    <t>30</t>
  </si>
  <si>
    <t>941111822</t>
  </si>
  <si>
    <t>Demontáž lešení řadového trubkového lehkého s podlahami zatížení do 200 kg/m2 š do 1,2 m v do 25 m</t>
  </si>
  <si>
    <t>32</t>
  </si>
  <si>
    <t>17</t>
  </si>
  <si>
    <t>944611111</t>
  </si>
  <si>
    <t>Montáž ochranné plachty z textilie z umělých vláken</t>
  </si>
  <si>
    <t>34</t>
  </si>
  <si>
    <t>944611211</t>
  </si>
  <si>
    <t>Příplatek k ochranné plachtě za první a ZKD den použití</t>
  </si>
  <si>
    <t>36</t>
  </si>
  <si>
    <t>19</t>
  </si>
  <si>
    <t>944611811</t>
  </si>
  <si>
    <t>Demontáž ochranné plachty z textilie z umělých vláken</t>
  </si>
  <si>
    <t>38</t>
  </si>
  <si>
    <t>944711112</t>
  </si>
  <si>
    <t>Montáž záchytné stříšky š do 2 m</t>
  </si>
  <si>
    <t>40</t>
  </si>
  <si>
    <t>944711212</t>
  </si>
  <si>
    <t>Příplatek k záchytné stříšce š do 2 m za první a ZKD den použití</t>
  </si>
  <si>
    <t>42</t>
  </si>
  <si>
    <t>944711812</t>
  </si>
  <si>
    <t>Demontáž záchytné stříšky š do 2 m</t>
  </si>
  <si>
    <t>44</t>
  </si>
  <si>
    <t>23</t>
  </si>
  <si>
    <t>949101111</t>
  </si>
  <si>
    <t>Lešení pomocné pro objekty pozemních staveb s lešeňovou podlahou v do 1,9 m zatížení do 150 kg/m2</t>
  </si>
  <si>
    <t>46</t>
  </si>
  <si>
    <t>152</t>
  </si>
  <si>
    <t>949512111</t>
  </si>
  <si>
    <t>Zednické zapravení otvoru v římse po dešťovém svodu</t>
  </si>
  <si>
    <t>-1907124726</t>
  </si>
  <si>
    <t>952901411</t>
  </si>
  <si>
    <t>Vyčištění ostatních objektů (kanálů, zásobníků, kůlen) při jakékoliv výšce podlaží</t>
  </si>
  <si>
    <t>48</t>
  </si>
  <si>
    <t>156</t>
  </si>
  <si>
    <t>954105R1</t>
  </si>
  <si>
    <t>Sanace koruny zdiva od dřevokazných hub a hmyzu a jejich zárodků</t>
  </si>
  <si>
    <t>m.b zdi</t>
  </si>
  <si>
    <t>-709412004</t>
  </si>
  <si>
    <t>154</t>
  </si>
  <si>
    <t>9592129</t>
  </si>
  <si>
    <t>Demontáž a zpětní montáž svítidla na fasádě</t>
  </si>
  <si>
    <t>-979726561</t>
  </si>
  <si>
    <t>25</t>
  </si>
  <si>
    <t>966031314</t>
  </si>
  <si>
    <t>Vybourání částí říms z cihel vyložených do 250 mm tl přes 300 mm</t>
  </si>
  <si>
    <t>50</t>
  </si>
  <si>
    <t>967031743</t>
  </si>
  <si>
    <t>Přisekání plošné zdiva z cihel pálených na MC tl do 150 mm</t>
  </si>
  <si>
    <t>52</t>
  </si>
  <si>
    <t>27</t>
  </si>
  <si>
    <t>978019391</t>
  </si>
  <si>
    <t>Otlučení (osekání) vnější vápenné nebo vápenocementové omítky stupně členitosti 3 až 5 do 100%</t>
  </si>
  <si>
    <t>54</t>
  </si>
  <si>
    <t>981511113</t>
  </si>
  <si>
    <t>Demolice konstrukcí objektů z kamenného zdiva postupným rozebíráním</t>
  </si>
  <si>
    <t>56</t>
  </si>
  <si>
    <t>29</t>
  </si>
  <si>
    <t>985223110</t>
  </si>
  <si>
    <t>Přezdívání cihelného zdiva do aktivované malty do 1 m3</t>
  </si>
  <si>
    <t>58</t>
  </si>
  <si>
    <t>949591119</t>
  </si>
  <si>
    <t>Podepření římsy o lešení</t>
  </si>
  <si>
    <t>60</t>
  </si>
  <si>
    <t>997</t>
  </si>
  <si>
    <t>Přesun sutě</t>
  </si>
  <si>
    <t>31</t>
  </si>
  <si>
    <t>997013002</t>
  </si>
  <si>
    <t>Vyklizení ulehlé suti z prostorů s naložením</t>
  </si>
  <si>
    <t>62</t>
  </si>
  <si>
    <t>997013115</t>
  </si>
  <si>
    <t>Vnitrostaveništní doprava suti a vybouraných hmot pro budovy v do 18 m s použitím mechanizace</t>
  </si>
  <si>
    <t>t</t>
  </si>
  <si>
    <t>64</t>
  </si>
  <si>
    <t>33</t>
  </si>
  <si>
    <t>997013501</t>
  </si>
  <si>
    <t>Odvoz suti a vybouraných hmot na skládku nebo meziskládku do 1 km se složením</t>
  </si>
  <si>
    <t>66</t>
  </si>
  <si>
    <t>997013509</t>
  </si>
  <si>
    <t>Příplatek k odvozu suti a vybouraných hmot na skládku ZKD 1 km přes 1 km</t>
  </si>
  <si>
    <t>68</t>
  </si>
  <si>
    <t>35</t>
  </si>
  <si>
    <t>997013830R2</t>
  </si>
  <si>
    <t>Výkup kovů - původní plechová krytina</t>
  </si>
  <si>
    <t>70</t>
  </si>
  <si>
    <t>997013830R2.1</t>
  </si>
  <si>
    <t>Výkup kovů - původní Cu dešťové svody a žlaby</t>
  </si>
  <si>
    <t>72</t>
  </si>
  <si>
    <t>37</t>
  </si>
  <si>
    <t>997013831</t>
  </si>
  <si>
    <t>Poplatek za uložení stavebního směsného odpadu na skládce (skládkovné)</t>
  </si>
  <si>
    <t>74</t>
  </si>
  <si>
    <t>998</t>
  </si>
  <si>
    <t>Přesun hmot</t>
  </si>
  <si>
    <t>998018003</t>
  </si>
  <si>
    <t>Přesun hmot ruční pro budovy v do 24 m</t>
  </si>
  <si>
    <t>76</t>
  </si>
  <si>
    <t>39</t>
  </si>
  <si>
    <t>998018011</t>
  </si>
  <si>
    <t>Příplatek k ručnímu přesunu hmot pro budovy zděné za zvětšený přesun ZKD 100 m</t>
  </si>
  <si>
    <t>78</t>
  </si>
  <si>
    <t>PSV</t>
  </si>
  <si>
    <t>Práce a dodávky PSV</t>
  </si>
  <si>
    <t>713</t>
  </si>
  <si>
    <t>Izolace tepelné</t>
  </si>
  <si>
    <t>143</t>
  </si>
  <si>
    <t>713110813</t>
  </si>
  <si>
    <t>Odstranění tepelné izolace stropů volně kladené z vláknitých materiálů suchých tl přes 100 do 200 mm</t>
  </si>
  <si>
    <t>300090648</t>
  </si>
  <si>
    <t>144</t>
  </si>
  <si>
    <t>713111121</t>
  </si>
  <si>
    <t>Montáž izolace tepelné spodem stropů s uchycením drátem rohoží, pásů, dílců, desek</t>
  </si>
  <si>
    <t>-593394617</t>
  </si>
  <si>
    <t>145</t>
  </si>
  <si>
    <t>63152098</t>
  </si>
  <si>
    <t>pás tepelně izolační univerzální λ=0,032-0,033 tl 80mm</t>
  </si>
  <si>
    <t>-856508364</t>
  </si>
  <si>
    <t>146</t>
  </si>
  <si>
    <t>713291132</t>
  </si>
  <si>
    <t>Montáž izolace tepelné parotěsné zábrany stropů vrchem fólií</t>
  </si>
  <si>
    <t>11997734</t>
  </si>
  <si>
    <t>147</t>
  </si>
  <si>
    <t>28329012</t>
  </si>
  <si>
    <t>fólie PE vyztužená pro parotěsnou vrstvu (reakce na oheň - třída F) 140g/m2</t>
  </si>
  <si>
    <t>51565320</t>
  </si>
  <si>
    <t>762</t>
  </si>
  <si>
    <t>Konstrukce tesařské</t>
  </si>
  <si>
    <t>762081150</t>
  </si>
  <si>
    <t>Hoblování hraněného řeziva ve staveništní dílně</t>
  </si>
  <si>
    <t>80</t>
  </si>
  <si>
    <t>41</t>
  </si>
  <si>
    <t>762081199R</t>
  </si>
  <si>
    <t>Příplatek za hoblování řeziva zabudovaného do konstrukce</t>
  </si>
  <si>
    <t>82</t>
  </si>
  <si>
    <t>762331931</t>
  </si>
  <si>
    <t>Vyřezání části střešní vazby průřezové plochy řeziva do 288 cm2 délky do 3 m</t>
  </si>
  <si>
    <t>84</t>
  </si>
  <si>
    <t>43</t>
  </si>
  <si>
    <t>762331934</t>
  </si>
  <si>
    <t>Vyřezání části střešní vazby průřezové plochy řeziva do 288 cm2 délky přes 8 m</t>
  </si>
  <si>
    <t>86</t>
  </si>
  <si>
    <t>762331941</t>
  </si>
  <si>
    <t>Vyřezání části střešní vazby průřezové plochy řeziva do 450 cm2 délky do 3 m</t>
  </si>
  <si>
    <t>88</t>
  </si>
  <si>
    <t>45</t>
  </si>
  <si>
    <t>762331951</t>
  </si>
  <si>
    <t>Vyřezání části střešní vazby průřezové plochy řeziva přes 450 cm2 délky do 3 m</t>
  </si>
  <si>
    <t>90</t>
  </si>
  <si>
    <t>762331953</t>
  </si>
  <si>
    <t>Vyřezání části střešní vazby průřezové plochy řeziva přes 450 cm2 délky do 8 m</t>
  </si>
  <si>
    <t>92</t>
  </si>
  <si>
    <t>47</t>
  </si>
  <si>
    <t>762331954</t>
  </si>
  <si>
    <t>Vyřezání části střešní vazby průřezové plochy řeziva přes 450 cm2 délky přes 8 m</t>
  </si>
  <si>
    <t>94</t>
  </si>
  <si>
    <t>762332931</t>
  </si>
  <si>
    <t>Doplnění části střešní vazby z hranolů průřezové plochy do 120cm2 včetně materiálu</t>
  </si>
  <si>
    <t>96</t>
  </si>
  <si>
    <t>49</t>
  </si>
  <si>
    <t>762332932</t>
  </si>
  <si>
    <t>Doplnění části střešní vazby z hranolů průřezové plochy do 224 cm2 včetně materiálu</t>
  </si>
  <si>
    <t>98</t>
  </si>
  <si>
    <t>762332923</t>
  </si>
  <si>
    <t>Doplnění části střešní vazby z hranolů průřezové plochy do 288 cm2 včetně materiálu</t>
  </si>
  <si>
    <t>100</t>
  </si>
  <si>
    <t>51</t>
  </si>
  <si>
    <t>762332924</t>
  </si>
  <si>
    <t>Doplnění části střešní vazby z hranolů průřezové plochy do 450 cm2 včetně materiálu</t>
  </si>
  <si>
    <t>102</t>
  </si>
  <si>
    <t>762332925</t>
  </si>
  <si>
    <t>Doplnění části střešní vazby z hranolů průřezové plochy do 600 cm2 včetně materiálu</t>
  </si>
  <si>
    <t>104</t>
  </si>
  <si>
    <t>53</t>
  </si>
  <si>
    <t>762342211</t>
  </si>
  <si>
    <t>Montáž laťování na střechách jednoduchých sklonu do 60° osové vzdálenosti do 150 mm</t>
  </si>
  <si>
    <t>106</t>
  </si>
  <si>
    <t>605141140</t>
  </si>
  <si>
    <t>řezivo jehličnaté,střešní latě impregnované dl 3 - 5 m</t>
  </si>
  <si>
    <t>108</t>
  </si>
  <si>
    <t>55</t>
  </si>
  <si>
    <t>762342812</t>
  </si>
  <si>
    <t>Demontáž laťování střech z latí osové vzdálenosti do 0,50 m</t>
  </si>
  <si>
    <t>110</t>
  </si>
  <si>
    <t>762343101R1</t>
  </si>
  <si>
    <t>Příplatek za vyrovnání stávajících krokví do roviny střechy před novým laťováním</t>
  </si>
  <si>
    <t>112</t>
  </si>
  <si>
    <t>57</t>
  </si>
  <si>
    <t>762395000</t>
  </si>
  <si>
    <t>Spojovací prostředky pro montáž krovu, bednění, laťování, světlíky, klíny</t>
  </si>
  <si>
    <t>114</t>
  </si>
  <si>
    <t>116</t>
  </si>
  <si>
    <t>59</t>
  </si>
  <si>
    <t>60512130</t>
  </si>
  <si>
    <t>hranol stavební řezivo průřezu do 224cm2 do dl 6m</t>
  </si>
  <si>
    <t>118</t>
  </si>
  <si>
    <t>762341210</t>
  </si>
  <si>
    <t>Montáž bednění střech rovných a šikmých sklonu do 60° z hrubých prken na sraz</t>
  </si>
  <si>
    <t>120</t>
  </si>
  <si>
    <t>61</t>
  </si>
  <si>
    <t>60511081</t>
  </si>
  <si>
    <t>řezivo jehličnaté středové smrk tl 18-32mm dl 4-5m</t>
  </si>
  <si>
    <t>122</t>
  </si>
  <si>
    <t>762341811</t>
  </si>
  <si>
    <t>Demontáž bednění střech z prken</t>
  </si>
  <si>
    <t>124</t>
  </si>
  <si>
    <t>63</t>
  </si>
  <si>
    <t>126</t>
  </si>
  <si>
    <t>60514114</t>
  </si>
  <si>
    <t>řezivo jehličnaté lať impregnovaná dl 4 m</t>
  </si>
  <si>
    <t>128</t>
  </si>
  <si>
    <t>65</t>
  </si>
  <si>
    <t>762354330</t>
  </si>
  <si>
    <t>Montáž střešního vikýře sedlového z hoblovaného řeziva plochy do 224 cm2</t>
  </si>
  <si>
    <t>130</t>
  </si>
  <si>
    <t>762395000.1</t>
  </si>
  <si>
    <t>Spojovací prostředky krovů, bednění, laťování, nadstřešních konstrukcí</t>
  </si>
  <si>
    <t>132</t>
  </si>
  <si>
    <t>67</t>
  </si>
  <si>
    <t>762-VL1</t>
  </si>
  <si>
    <t>Příplatek za zhotovení tasařských spojů - napojení vikýře na stávající krokve</t>
  </si>
  <si>
    <t>134</t>
  </si>
  <si>
    <t>762332132</t>
  </si>
  <si>
    <t>Montáž prostorových vázaných konstrukcí z řeziva hraněného do 224 cm</t>
  </si>
  <si>
    <t>136</t>
  </si>
  <si>
    <t>69</t>
  </si>
  <si>
    <t>762332133</t>
  </si>
  <si>
    <t>Montáž prostorových vázaných konstrukcí z řeziva hraněného do 288 cm</t>
  </si>
  <si>
    <t>138</t>
  </si>
  <si>
    <t>762332134</t>
  </si>
  <si>
    <t>Montáž prostorových vázaných konstrukcí z řeziva hraněného do 450 cm</t>
  </si>
  <si>
    <t>140</t>
  </si>
  <si>
    <t>71</t>
  </si>
  <si>
    <t>762332135</t>
  </si>
  <si>
    <t>Montáž prostorových vázaných konstrukcí z řeziva hraněného nad 450 cm</t>
  </si>
  <si>
    <t>142</t>
  </si>
  <si>
    <t>762713121</t>
  </si>
  <si>
    <t>Demontáž prostorových vázaných konstrukcí z řeziva hraněného do 224 cm</t>
  </si>
  <si>
    <t>73</t>
  </si>
  <si>
    <t>762713122</t>
  </si>
  <si>
    <t>Demontáž prostorových vázaných konstrukcí z řeziva hraněného do 288 cm</t>
  </si>
  <si>
    <t>762713123</t>
  </si>
  <si>
    <t>Demontáž prostorových vázaných konstrukcí z řeziva hraněného do 450 cm</t>
  </si>
  <si>
    <t>148</t>
  </si>
  <si>
    <t>75</t>
  </si>
  <si>
    <t>762713124</t>
  </si>
  <si>
    <t>Demontáž prostorových vázaných konstrukcí z řeziva hraněného nad 450 cm</t>
  </si>
  <si>
    <t>150</t>
  </si>
  <si>
    <t>998762103</t>
  </si>
  <si>
    <t>Přesun hmot tonážní pro kce tesařské v objektech v do 24 m</t>
  </si>
  <si>
    <t>77</t>
  </si>
  <si>
    <t>998762181</t>
  </si>
  <si>
    <t>Příplatek k přesunu hmot tonážní 762 prováděný bez použití mechanizace</t>
  </si>
  <si>
    <t>998762194</t>
  </si>
  <si>
    <t>Příplatek k přesunu hmot tonážní 762 za zvětšený přesun do 1000 m</t>
  </si>
  <si>
    <t>763</t>
  </si>
  <si>
    <t>Konstrukce suché výstavby</t>
  </si>
  <si>
    <t>763111314</t>
  </si>
  <si>
    <t>SDK příčka tl 100 mm profil CW+UW 75 desky 1xA 12,5 s izolací EI 30 Rw do 45 dB</t>
  </si>
  <si>
    <t>646626640</t>
  </si>
  <si>
    <t>149</t>
  </si>
  <si>
    <t>763111811</t>
  </si>
  <si>
    <t>Demontáž SDK příčky s jednoduchou ocelovou nosnou konstrukcí opláštění jednoduché</t>
  </si>
  <si>
    <t>-1755249090</t>
  </si>
  <si>
    <t>79</t>
  </si>
  <si>
    <t>763131441</t>
  </si>
  <si>
    <t>SDK podhled desky 2xDF 12,5 bez TI dvouvrstvá spodní kce profil CD+UD</t>
  </si>
  <si>
    <t>158</t>
  </si>
  <si>
    <t>763131761</t>
  </si>
  <si>
    <t>Příplatek k SDK podhledu za plochu do 3 m2 jednotlivě</t>
  </si>
  <si>
    <t>-1784047431</t>
  </si>
  <si>
    <t>81</t>
  </si>
  <si>
    <t>763131821</t>
  </si>
  <si>
    <t>Demontáž SDK podhledu s dvouvrstvou nosnou kcí z ocelových profilů opláštění jednoduché</t>
  </si>
  <si>
    <t>162</t>
  </si>
  <si>
    <t>83</t>
  </si>
  <si>
    <t>763995121</t>
  </si>
  <si>
    <t>demontáž a zpětná montáž PO dveří vč ocel zárubně</t>
  </si>
  <si>
    <t>166</t>
  </si>
  <si>
    <t>998763102</t>
  </si>
  <si>
    <t>Přesun hmot tonážní pro dřevostavby v objektech v do 24 m</t>
  </si>
  <si>
    <t>168</t>
  </si>
  <si>
    <t>85</t>
  </si>
  <si>
    <t>998763181</t>
  </si>
  <si>
    <t>Příplatek k přesunu hmot tonážní pro 763 dřevostavby prováděný bez použití mechanizace</t>
  </si>
  <si>
    <t>170</t>
  </si>
  <si>
    <t>998763194</t>
  </si>
  <si>
    <t>Příplatek k přesunu hmot tonážní pro 763 dřevostavby za zvětšený přesun do 1000 m</t>
  </si>
  <si>
    <t>172</t>
  </si>
  <si>
    <t>764</t>
  </si>
  <si>
    <t>Konstrukce klempířské</t>
  </si>
  <si>
    <t>87</t>
  </si>
  <si>
    <t>764001821</t>
  </si>
  <si>
    <t>Demontáž krytiny ze svitků nebo tabulí do suti</t>
  </si>
  <si>
    <t>174</t>
  </si>
  <si>
    <t>764131456R</t>
  </si>
  <si>
    <t>Montáž a dodávka klempířského prvku dle specifikace v jejich tabulkách</t>
  </si>
  <si>
    <t>176</t>
  </si>
  <si>
    <t>89</t>
  </si>
  <si>
    <t>764233452</t>
  </si>
  <si>
    <t>Střešní výlez pro krytinu skládanou nebo plechovou z Cu plechu</t>
  </si>
  <si>
    <t>178</t>
  </si>
  <si>
    <t>764991111R</t>
  </si>
  <si>
    <t>Demontáž klempířských prvků</t>
  </si>
  <si>
    <t>hod</t>
  </si>
  <si>
    <t>180</t>
  </si>
  <si>
    <t>91</t>
  </si>
  <si>
    <t>7640018211</t>
  </si>
  <si>
    <t>Demontáž krytiny ze svitků nebo tabulí do suti - krytina vikýřů</t>
  </si>
  <si>
    <t>182</t>
  </si>
  <si>
    <t>764203156</t>
  </si>
  <si>
    <t>Montáž sněhového zachytávače pro krytiny průběžného dvoutrubkového</t>
  </si>
  <si>
    <t>184</t>
  </si>
  <si>
    <t>93</t>
  </si>
  <si>
    <t>764-1</t>
  </si>
  <si>
    <t>Cu 3tr zach. za latě do tašek 530 mm</t>
  </si>
  <si>
    <t>186</t>
  </si>
  <si>
    <t>764-2</t>
  </si>
  <si>
    <t>Cu spojka trubky 22mm</t>
  </si>
  <si>
    <t>188</t>
  </si>
  <si>
    <t>95</t>
  </si>
  <si>
    <t>764-3</t>
  </si>
  <si>
    <t>Cu trubka zachytače 2500x22mm</t>
  </si>
  <si>
    <t>190</t>
  </si>
  <si>
    <t>764VL1</t>
  </si>
  <si>
    <t>D+M atypického Cu kotlíku dle zadání</t>
  </si>
  <si>
    <t>192</t>
  </si>
  <si>
    <t>153</t>
  </si>
  <si>
    <t>764VL2</t>
  </si>
  <si>
    <t>D+M odvětrací tvarovka CU do pálené krytiny</t>
  </si>
  <si>
    <t>1302816737</t>
  </si>
  <si>
    <t>97</t>
  </si>
  <si>
    <t>998764103</t>
  </si>
  <si>
    <t>Přesun hmot tonážní pro konstrukce klempířské v objektech v do 24 m</t>
  </si>
  <si>
    <t>194</t>
  </si>
  <si>
    <t>998764181</t>
  </si>
  <si>
    <t>Příplatek k přesunu hmot tonážní 764 prováděný bez použití mechanizace</t>
  </si>
  <si>
    <t>196</t>
  </si>
  <si>
    <t>99</t>
  </si>
  <si>
    <t>998764194</t>
  </si>
  <si>
    <t>Příplatek k přesunu hmot tonážní 764 za zvětšený přesun do 1000 m</t>
  </si>
  <si>
    <t>198</t>
  </si>
  <si>
    <t>765</t>
  </si>
  <si>
    <t>Krytina skládaná</t>
  </si>
  <si>
    <t>765114053</t>
  </si>
  <si>
    <t>Krytina keramická bobrovka glazovaná korunová krytí sklonu do 30° na sucho - dle I. a III. etapy (creaton, klassik, finesse, rot glasiert)</t>
  </si>
  <si>
    <t>200</t>
  </si>
  <si>
    <t>101</t>
  </si>
  <si>
    <t>765114351</t>
  </si>
  <si>
    <t>Krytina keramická bobrovka hřeben z hřebenáčů režných zplna do malty</t>
  </si>
  <si>
    <t>202</t>
  </si>
  <si>
    <t>765192001</t>
  </si>
  <si>
    <t>Nouzové (provizorní) zakrytí střechy plachtou</t>
  </si>
  <si>
    <t>204</t>
  </si>
  <si>
    <t>103</t>
  </si>
  <si>
    <t>765114013</t>
  </si>
  <si>
    <t>Krytina keramická bobrovka glazovaná šupinové krytí sklonu do 30° na sucho - dle I.etapy (creaton, klassik, finesse, rot glasiert)</t>
  </si>
  <si>
    <t>206</t>
  </si>
  <si>
    <t>208</t>
  </si>
  <si>
    <t>105</t>
  </si>
  <si>
    <t>765311572</t>
  </si>
  <si>
    <t>Hák protisněhový bobrovka</t>
  </si>
  <si>
    <t>210</t>
  </si>
  <si>
    <t>765311583</t>
  </si>
  <si>
    <t>Bobrovka - přiřezání a uchycení tašek</t>
  </si>
  <si>
    <t>212</t>
  </si>
  <si>
    <t>107</t>
  </si>
  <si>
    <t>998765103</t>
  </si>
  <si>
    <t>Přesun hmot tonážní pro krytiny skládané v objektech v do 24 m</t>
  </si>
  <si>
    <t>214</t>
  </si>
  <si>
    <t>998765181</t>
  </si>
  <si>
    <t>Příplatek k přesunu hmot tonážní 765 prováděný bez použití mechanizace</t>
  </si>
  <si>
    <t>216</t>
  </si>
  <si>
    <t>109</t>
  </si>
  <si>
    <t>998765199</t>
  </si>
  <si>
    <t>Příplatek k přesunu hmot tonážní 765 za zvětšený přesun ZKD 1000 m přes 1000 m</t>
  </si>
  <si>
    <t>218</t>
  </si>
  <si>
    <t>766</t>
  </si>
  <si>
    <t>Konstrukce truhlářské</t>
  </si>
  <si>
    <t>766621601</t>
  </si>
  <si>
    <t>Montáž dřevěných oken plochy do 1 m2 jednoduchých pevných do dřevěné konstrukce</t>
  </si>
  <si>
    <t>220</t>
  </si>
  <si>
    <t>111</t>
  </si>
  <si>
    <t>766622811</t>
  </si>
  <si>
    <t>Demontáž rámu jednoduchých oken dřevěných do 1m2 k opětovnému použití</t>
  </si>
  <si>
    <t>222</t>
  </si>
  <si>
    <t>766622861</t>
  </si>
  <si>
    <t>Vyvěšení křídel dřevěných nebo plastových okenních do 1,5 m2</t>
  </si>
  <si>
    <t>224</t>
  </si>
  <si>
    <t>113</t>
  </si>
  <si>
    <t>798991111RB</t>
  </si>
  <si>
    <t xml:space="preserve">Replika okna  OR 1 dle specifikace v tab. výplní otvorů</t>
  </si>
  <si>
    <t>226</t>
  </si>
  <si>
    <t>998766103</t>
  </si>
  <si>
    <t>228</t>
  </si>
  <si>
    <t>767</t>
  </si>
  <si>
    <t>Konstrukce zámečnické</t>
  </si>
  <si>
    <t>115</t>
  </si>
  <si>
    <t>767881132</t>
  </si>
  <si>
    <t>Montáž bodů záchytného systému do šikmé střechy se střešní krytinou falcovanou</t>
  </si>
  <si>
    <t>230</t>
  </si>
  <si>
    <t>70921422</t>
  </si>
  <si>
    <t>kotvicí bod pro šikmé střechy hák zalomený určený pro šikmé střechy se skládanou taškovou krytinou</t>
  </si>
  <si>
    <t>232</t>
  </si>
  <si>
    <t>117</t>
  </si>
  <si>
    <t>767991111R</t>
  </si>
  <si>
    <t>Montáž a dodávka spoje z výkresu detailu D1 - vazný trámk</t>
  </si>
  <si>
    <t>234</t>
  </si>
  <si>
    <t>767991112R</t>
  </si>
  <si>
    <t>Montáž a dodávka spoje z výkresu detailu D2 - krokev</t>
  </si>
  <si>
    <t>236</t>
  </si>
  <si>
    <t>119</t>
  </si>
  <si>
    <t>767991114R</t>
  </si>
  <si>
    <t>Montáž a dodávka spoje z výkresu detailu D4 - pozednice</t>
  </si>
  <si>
    <t>238</t>
  </si>
  <si>
    <t>767991115R</t>
  </si>
  <si>
    <t>Montáž a dodávka spoje z výkresu detailu D5 - výměna kr.</t>
  </si>
  <si>
    <t>240</t>
  </si>
  <si>
    <t>121</t>
  </si>
  <si>
    <t>767991116RA</t>
  </si>
  <si>
    <t>Montáž a dodávka prvků specifikovaných v tab zámečnických prvků ZN2 - nášlap</t>
  </si>
  <si>
    <t>242</t>
  </si>
  <si>
    <t>767991116RB</t>
  </si>
  <si>
    <t>Montáž a dodávka prvků specifikovaných v tab zámečnických prvků ZN3 - komínové lávka</t>
  </si>
  <si>
    <t>244</t>
  </si>
  <si>
    <t>123</t>
  </si>
  <si>
    <t>998767103</t>
  </si>
  <si>
    <t>Přesun hmot procentní pro zámečnické konstrukce v objektech v do 24 m</t>
  </si>
  <si>
    <t>246</t>
  </si>
  <si>
    <t>998767194</t>
  </si>
  <si>
    <t>Příplatek k přesunu hmot procentní 767 za zvětšený přesun do 1000 m</t>
  </si>
  <si>
    <t>248</t>
  </si>
  <si>
    <t>783</t>
  </si>
  <si>
    <t>Dokončovací práce - nátěry</t>
  </si>
  <si>
    <t>125</t>
  </si>
  <si>
    <t>783201401</t>
  </si>
  <si>
    <t>Okartáčování tesařských konstrukcí před provedením nátěru</t>
  </si>
  <si>
    <t>250</t>
  </si>
  <si>
    <t>783213121</t>
  </si>
  <si>
    <t>Dvojnásobný napouštěcí fungicidní nátěr tesařských konstrukcí</t>
  </si>
  <si>
    <t>252</t>
  </si>
  <si>
    <t>127</t>
  </si>
  <si>
    <t>783213121.1</t>
  </si>
  <si>
    <t>Napouštěcí dvojnásobný syntetický biocidní nátěr tesařských konstrukcí zabudovaných do konstrukce</t>
  </si>
  <si>
    <t>254</t>
  </si>
  <si>
    <t>783801501</t>
  </si>
  <si>
    <t>Omytí omítek před provedením nátěru</t>
  </si>
  <si>
    <t>256</t>
  </si>
  <si>
    <t>129</t>
  </si>
  <si>
    <t>783806801</t>
  </si>
  <si>
    <t>Odstranění nátěrů z omítek obroušením</t>
  </si>
  <si>
    <t>258</t>
  </si>
  <si>
    <t>783806811</t>
  </si>
  <si>
    <t>Odstranění nátěrů z omítek oškrábáním</t>
  </si>
  <si>
    <t>260</t>
  </si>
  <si>
    <t>131</t>
  </si>
  <si>
    <t>783823101</t>
  </si>
  <si>
    <t>Penetrační akrylátový nátěr hladkých betonových povrchů</t>
  </si>
  <si>
    <t>262</t>
  </si>
  <si>
    <t>783827421</t>
  </si>
  <si>
    <t>Krycí dvojnásobný akrylátový nátěr omítek stupně členitosti 1 a 2</t>
  </si>
  <si>
    <t>264</t>
  </si>
  <si>
    <t>133</t>
  </si>
  <si>
    <t>783901403</t>
  </si>
  <si>
    <t>Vysátí podlahy půdního prostoru</t>
  </si>
  <si>
    <t>266</t>
  </si>
  <si>
    <t>783823183</t>
  </si>
  <si>
    <t>Penetrační silikátový nátěr omítek stupně členitosti 5</t>
  </si>
  <si>
    <t>268</t>
  </si>
  <si>
    <t>135</t>
  </si>
  <si>
    <t>783827483</t>
  </si>
  <si>
    <t>Krycí dvojnásobný silikátový nátěr omítek stupně členitosti 5</t>
  </si>
  <si>
    <t>270</t>
  </si>
  <si>
    <t>784</t>
  </si>
  <si>
    <t>Dokončovací práce - malby a tapety</t>
  </si>
  <si>
    <t>784121001</t>
  </si>
  <si>
    <t>Oškrabání malby v mísnostech výšky do 3,80 m</t>
  </si>
  <si>
    <t>272</t>
  </si>
  <si>
    <t>137</t>
  </si>
  <si>
    <t>784121011</t>
  </si>
  <si>
    <t>Rozmývání podkladu po oškrabání malby v místnostech výšky do 3,80 m</t>
  </si>
  <si>
    <t>274</t>
  </si>
  <si>
    <t>151</t>
  </si>
  <si>
    <t>784211101</t>
  </si>
  <si>
    <t>Dvojnásobné bílé malby ze směsí za mokra výborně oděruvzdorných v místnostech v do 3,80 m</t>
  </si>
  <si>
    <t>-1195155073</t>
  </si>
  <si>
    <t>784312021</t>
  </si>
  <si>
    <t>Dvojnásobné bílé vápenné malby v místnostech výšky do 3,80 m</t>
  </si>
  <si>
    <t>276</t>
  </si>
  <si>
    <t>HZS</t>
  </si>
  <si>
    <t>Hodinové zúčtovací sazby</t>
  </si>
  <si>
    <t>139</t>
  </si>
  <si>
    <t>HZS1291</t>
  </si>
  <si>
    <t>Hodinová zúčtovací sazba pomocný stavební dělník</t>
  </si>
  <si>
    <t>262144</t>
  </si>
  <si>
    <t>278</t>
  </si>
  <si>
    <t>HZS1301</t>
  </si>
  <si>
    <t>Hodinová zúčtovací sazba zedník</t>
  </si>
  <si>
    <t>280</t>
  </si>
  <si>
    <t>141</t>
  </si>
  <si>
    <t>HZS2111</t>
  </si>
  <si>
    <t>Hodinová zúčtovací sazba tesař</t>
  </si>
  <si>
    <t>282</t>
  </si>
  <si>
    <t>HZS2112</t>
  </si>
  <si>
    <t>Hodinová zúčtovací sazba tesař odborný</t>
  </si>
  <si>
    <t>284</t>
  </si>
  <si>
    <t>VRN - Vedlejší rozpočtové...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</si>
  <si>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</si>
  <si>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</si>
  <si>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</si>
  <si>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</si>
  <si>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</si>
  <si>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</si>
  <si>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Vedlejší rozpočtové náklady</t>
  </si>
  <si>
    <t>VRN3</t>
  </si>
  <si>
    <t>Zařízení staveniště</t>
  </si>
  <si>
    <t>030001000</t>
  </si>
  <si>
    <t>soubor</t>
  </si>
  <si>
    <t>VRN4</t>
  </si>
  <si>
    <t>Inženýrská činnost</t>
  </si>
  <si>
    <t>045203000</t>
  </si>
  <si>
    <t>Kompletační činnost</t>
  </si>
  <si>
    <t>VRN6</t>
  </si>
  <si>
    <t>Územní vlivy</t>
  </si>
  <si>
    <t>060001000</t>
  </si>
  <si>
    <t>VRN7</t>
  </si>
  <si>
    <t>Provozní vlivy</t>
  </si>
  <si>
    <t>070001000</t>
  </si>
  <si>
    <t>VRN9</t>
  </si>
  <si>
    <t>Ostatní náklady</t>
  </si>
  <si>
    <t>090001000</t>
  </si>
  <si>
    <t>091404000</t>
  </si>
  <si>
    <t>Práce na památkovém objektu</t>
  </si>
  <si>
    <t>091404001</t>
  </si>
  <si>
    <t>Zvláštní užívání komunikace - zábor veřejných prostranství města Chocně</t>
  </si>
  <si>
    <t>091404002</t>
  </si>
  <si>
    <t>Zváštní užívání komunikace - zábor veřejných prostranství ve vlastnictví Pardubického kraje</t>
  </si>
  <si>
    <t>EL.02.01 - Silnoproudá el...</t>
  </si>
  <si>
    <t>_4 - Elektroinstalace:</t>
  </si>
  <si>
    <t>_5 - Hromosvodní ochrana a uzemnění:</t>
  </si>
  <si>
    <t>ON - Ostatní náklady</t>
  </si>
  <si>
    <t>_4</t>
  </si>
  <si>
    <t>Elektroinstalace:</t>
  </si>
  <si>
    <t>Pol__0001</t>
  </si>
  <si>
    <t>Trubka pevná O 25 - 4025</t>
  </si>
  <si>
    <t>Pol__0002</t>
  </si>
  <si>
    <t>příchytky trubek - 5325</t>
  </si>
  <si>
    <t>Pol__0003</t>
  </si>
  <si>
    <t>Krabice odbočná 8102, IP 54</t>
  </si>
  <si>
    <t>Pol__0004</t>
  </si>
  <si>
    <t xml:space="preserve">Kabel silnopr.  CYKY 3Dx1,5</t>
  </si>
  <si>
    <t>Pol__0005</t>
  </si>
  <si>
    <t xml:space="preserve">Kabel silnopr.  CYKY 3Cx1,5</t>
  </si>
  <si>
    <t>Pol__0006</t>
  </si>
  <si>
    <t>ovladač tlačítkový 10A,250 V, Variant, IP 54, řaz.1/0</t>
  </si>
  <si>
    <t>Pol__0007</t>
  </si>
  <si>
    <t>S1 svítidlo průmyslové T5 2x54 W, IP 66</t>
  </si>
  <si>
    <t>_5</t>
  </si>
  <si>
    <t>Hromosvodní ochrana a uzemnění:</t>
  </si>
  <si>
    <t>Pol__0008</t>
  </si>
  <si>
    <t>Vodič plný Cu 8 na podpěrách</t>
  </si>
  <si>
    <t>Pol__0009</t>
  </si>
  <si>
    <t xml:space="preserve">Vodič plný FeZn 10  volně</t>
  </si>
  <si>
    <t>Pol__0010</t>
  </si>
  <si>
    <t>Vodič plný FeZn 30x4 v zemi</t>
  </si>
  <si>
    <t>Pol__0011</t>
  </si>
  <si>
    <t>Podpěra PV01/Cu</t>
  </si>
  <si>
    <t>Pol__0012</t>
  </si>
  <si>
    <t>Podpěra PV11/Cu</t>
  </si>
  <si>
    <t>Pol__0013</t>
  </si>
  <si>
    <t>Podpěra PV15/Cu</t>
  </si>
  <si>
    <t>Pol__0014</t>
  </si>
  <si>
    <t>jímač tyčový JT 1,5/Cu</t>
  </si>
  <si>
    <t>Pol__0015</t>
  </si>
  <si>
    <t>Ochranná střížka horní OSH/Cu</t>
  </si>
  <si>
    <t>Pol__0016</t>
  </si>
  <si>
    <t>Ochranná střížka dolní OSD/Cu</t>
  </si>
  <si>
    <t>Pol__0017</t>
  </si>
  <si>
    <t>Svorka k jímači SJ01/Cu</t>
  </si>
  <si>
    <t>Pol__0018</t>
  </si>
  <si>
    <t>Svorka spojovací SS/Cu</t>
  </si>
  <si>
    <t>Pol__0019</t>
  </si>
  <si>
    <t>Svorka okapová SO/Cu</t>
  </si>
  <si>
    <t>Pol__0020</t>
  </si>
  <si>
    <t>Svorka křížová SK/Cu</t>
  </si>
  <si>
    <t>Pol__0021</t>
  </si>
  <si>
    <t>Svorka spojovací SR2/Zn</t>
  </si>
  <si>
    <t>Pol__0022</t>
  </si>
  <si>
    <t>Svorka spojovací SR3/Zn</t>
  </si>
  <si>
    <t>Pol__0023</t>
  </si>
  <si>
    <t>Svorka zkušební SZ/Cu</t>
  </si>
  <si>
    <t>Pol__0027</t>
  </si>
  <si>
    <t>pomocný jímač</t>
  </si>
  <si>
    <t>Pol__0028</t>
  </si>
  <si>
    <t>olověné vložky</t>
  </si>
  <si>
    <t>ON</t>
  </si>
  <si>
    <t>Pol__0032</t>
  </si>
  <si>
    <t>Výchozí revize vč. revizní zprávy</t>
  </si>
  <si>
    <t>SLP.02 - Slaboproudé rozv...</t>
  </si>
  <si>
    <t>_2 - Automatická detekce a signalizace požáru ADS</t>
  </si>
  <si>
    <t>220990006 - Kabely a elektroinstalační materiál</t>
  </si>
  <si>
    <t>_2</t>
  </si>
  <si>
    <t>Automatická detekce a signalizace požáru ADS</t>
  </si>
  <si>
    <t>220990001</t>
  </si>
  <si>
    <t>Koncentrátor v kovovém krytu pro 8 zón a 4 PGM výstupy</t>
  </si>
  <si>
    <t>220990002</t>
  </si>
  <si>
    <t>Detektor optickokouřový, samoresetovací, 12VDC</t>
  </si>
  <si>
    <t>220990003</t>
  </si>
  <si>
    <t>Červené tlačítko, NC/NO výstup, zápustná montáž, prolam. plast, symbol EN54-11</t>
  </si>
  <si>
    <t>220990004</t>
  </si>
  <si>
    <t>plastová nízká propojovací krabice pro povrchovou montáž s ochranným meandrem, pájecí svorky, početsvorek 7+1, ochranný kontakt NC, barva bílá, rozměry: 96 x 41 x 18 mm</t>
  </si>
  <si>
    <t>220990005</t>
  </si>
  <si>
    <t>vnitřní siréna 12VDC</t>
  </si>
  <si>
    <t>220990006</t>
  </si>
  <si>
    <t>Kabely a elektroinstalační materiál</t>
  </si>
  <si>
    <t>220990007</t>
  </si>
  <si>
    <t>kabel FTP 4p cat5E</t>
  </si>
  <si>
    <t>220990008</t>
  </si>
  <si>
    <t>kabel FI-HT06 3x2x0,5</t>
  </si>
  <si>
    <t>220990009</t>
  </si>
  <si>
    <t>kabel JYTY 2x1</t>
  </si>
  <si>
    <t>220990010</t>
  </si>
  <si>
    <t>trubka ohebná PVC 16 2316</t>
  </si>
  <si>
    <t>220990011</t>
  </si>
  <si>
    <t>trubka ohebná PVC 23 2323</t>
  </si>
  <si>
    <t>220990012</t>
  </si>
  <si>
    <t>trubka ohebná PVC 29 2329</t>
  </si>
  <si>
    <t>220990013</t>
  </si>
  <si>
    <t>krabice do sádrokartonu</t>
  </si>
  <si>
    <t>220990014</t>
  </si>
  <si>
    <t>protipožární tmel EI90min, min. tl.stěny 150, až do 300 cm2</t>
  </si>
  <si>
    <t>bal</t>
  </si>
  <si>
    <t>220990015</t>
  </si>
  <si>
    <t>trubka tuhá bezhalogenová PVC 320N 1520 (3m) včetně příchytek a spoj.mat.</t>
  </si>
  <si>
    <t>220990016</t>
  </si>
  <si>
    <t>trubka tuhá bezhalogenová PVC 320N 1532 (3m) včetně příchytek a spoj.mat.</t>
  </si>
  <si>
    <t>220990017</t>
  </si>
  <si>
    <t>prostup kcí 150mm, 80x80, cihla</t>
  </si>
  <si>
    <t>220990018</t>
  </si>
  <si>
    <t>programování ústředny</t>
  </si>
  <si>
    <t>220990019</t>
  </si>
  <si>
    <t>revize zařízení</t>
  </si>
  <si>
    <t>220990020</t>
  </si>
  <si>
    <t>drobný elektroinstalační materiál (5kg)</t>
  </si>
  <si>
    <t>kpl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</si>
</sst>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31" fillId="2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30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30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37</v>
      </c>
      <c r="E29" s="44"/>
      <c r="F29" s="29" t="s">
        <v>38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39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40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41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42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44</v>
      </c>
      <c r="U35" s="51"/>
      <c r="V35" s="51"/>
      <c r="W35" s="51"/>
      <c r="X35" s="53" t="s">
        <v>45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47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48</v>
      </c>
      <c r="AI60" s="39"/>
      <c r="AJ60" s="39"/>
      <c r="AK60" s="39"/>
      <c r="AL60" s="39"/>
      <c r="AM60" s="61" t="s">
        <v>49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50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51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48</v>
      </c>
      <c r="AI75" s="39"/>
      <c r="AJ75" s="39"/>
      <c r="AK75" s="39"/>
      <c r="AL75" s="39"/>
      <c r="AM75" s="61" t="s">
        <v>49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IMPORT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241118 - Obnova střechy a krovu II.ETAPA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18. 11. 2024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53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54</v>
      </c>
      <c r="D92" s="91"/>
      <c r="E92" s="91"/>
      <c r="F92" s="91"/>
      <c r="G92" s="91"/>
      <c r="H92" s="92"/>
      <c r="I92" s="93" t="s">
        <v>55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56</v>
      </c>
      <c r="AH92" s="91"/>
      <c r="AI92" s="91"/>
      <c r="AJ92" s="91"/>
      <c r="AK92" s="91"/>
      <c r="AL92" s="91"/>
      <c r="AM92" s="91"/>
      <c r="AN92" s="93" t="s">
        <v>57</v>
      </c>
      <c r="AO92" s="91"/>
      <c r="AP92" s="95"/>
      <c r="AQ92" s="96" t="s">
        <v>58</v>
      </c>
      <c r="AR92" s="41"/>
      <c r="AS92" s="97" t="s">
        <v>59</v>
      </c>
      <c r="AT92" s="98" t="s">
        <v>60</v>
      </c>
      <c r="AU92" s="98" t="s">
        <v>61</v>
      </c>
      <c r="AV92" s="98" t="s">
        <v>62</v>
      </c>
      <c r="AW92" s="98" t="s">
        <v>63</v>
      </c>
      <c r="AX92" s="98" t="s">
        <v>64</v>
      </c>
      <c r="AY92" s="98" t="s">
        <v>65</v>
      </c>
      <c r="AZ92" s="98" t="s">
        <v>66</v>
      </c>
      <c r="BA92" s="98" t="s">
        <v>67</v>
      </c>
      <c r="BB92" s="98" t="s">
        <v>68</v>
      </c>
      <c r="BC92" s="98" t="s">
        <v>69</v>
      </c>
      <c r="BD92" s="99" t="s">
        <v>70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71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ROUND(SUM(AG95:AG98),2)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ROUND(SUM(AS95:AS98),2)</f>
        <v>0</v>
      </c>
      <c r="AT94" s="111">
        <f>ROUND(SUM(AV94:AW94),2)</f>
        <v>0</v>
      </c>
      <c r="AU94" s="112">
        <f>ROUND(SUM(AU95:AU98),5)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ROUND(SUM(AZ95:AZ98),2)</f>
        <v>0</v>
      </c>
      <c r="BA94" s="111">
        <f>ROUND(SUM(BA95:BA98),2)</f>
        <v>0</v>
      </c>
      <c r="BB94" s="111">
        <f>ROUND(SUM(BB95:BB98),2)</f>
        <v>0</v>
      </c>
      <c r="BC94" s="111">
        <f>ROUND(SUM(BC95:BC98),2)</f>
        <v>0</v>
      </c>
      <c r="BD94" s="113">
        <f>ROUND(SUM(BD95:BD98),2)</f>
        <v>0</v>
      </c>
      <c r="BE94" s="6"/>
      <c r="BS94" s="114" t="s">
        <v>72</v>
      </c>
      <c r="BT94" s="114" t="s">
        <v>73</v>
      </c>
      <c r="BU94" s="115" t="s">
        <v>74</v>
      </c>
      <c r="BV94" s="114" t="s">
        <v>14</v>
      </c>
      <c r="BW94" s="114" t="s">
        <v>5</v>
      </c>
      <c r="BX94" s="114" t="s">
        <v>75</v>
      </c>
      <c r="CL94" s="114" t="s">
        <v>1</v>
      </c>
    </row>
    <row r="95" s="7" customFormat="1" ht="24.75" customHeight="1">
      <c r="A95" s="116" t="s">
        <v>76</v>
      </c>
      <c r="B95" s="117"/>
      <c r="C95" s="118"/>
      <c r="D95" s="119" t="s">
        <v>77</v>
      </c>
      <c r="E95" s="119"/>
      <c r="F95" s="119"/>
      <c r="G95" s="119"/>
      <c r="H95" s="119"/>
      <c r="I95" s="120"/>
      <c r="J95" s="119" t="s">
        <v>78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'16054R6-II - Obnova střec...'!J30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79</v>
      </c>
      <c r="AR95" s="123"/>
      <c r="AS95" s="124">
        <v>0</v>
      </c>
      <c r="AT95" s="125">
        <f>ROUND(SUM(AV95:AW95),2)</f>
        <v>0</v>
      </c>
      <c r="AU95" s="126">
        <f>'16054R6-II - Obnova střec...'!P134</f>
        <v>0</v>
      </c>
      <c r="AV95" s="125">
        <f>'16054R6-II - Obnova střec...'!J33</f>
        <v>0</v>
      </c>
      <c r="AW95" s="125">
        <f>'16054R6-II - Obnova střec...'!J34</f>
        <v>0</v>
      </c>
      <c r="AX95" s="125">
        <f>'16054R6-II - Obnova střec...'!J35</f>
        <v>0</v>
      </c>
      <c r="AY95" s="125">
        <f>'16054R6-II - Obnova střec...'!J36</f>
        <v>0</v>
      </c>
      <c r="AZ95" s="125">
        <f>'16054R6-II - Obnova střec...'!F33</f>
        <v>0</v>
      </c>
      <c r="BA95" s="125">
        <f>'16054R6-II - Obnova střec...'!F34</f>
        <v>0</v>
      </c>
      <c r="BB95" s="125">
        <f>'16054R6-II - Obnova střec...'!F35</f>
        <v>0</v>
      </c>
      <c r="BC95" s="125">
        <f>'16054R6-II - Obnova střec...'!F36</f>
        <v>0</v>
      </c>
      <c r="BD95" s="127">
        <f>'16054R6-II - Obnova střec...'!F37</f>
        <v>0</v>
      </c>
      <c r="BE95" s="7"/>
      <c r="BT95" s="128" t="s">
        <v>80</v>
      </c>
      <c r="BV95" s="128" t="s">
        <v>14</v>
      </c>
      <c r="BW95" s="128" t="s">
        <v>81</v>
      </c>
      <c r="BX95" s="128" t="s">
        <v>5</v>
      </c>
      <c r="CL95" s="128" t="s">
        <v>1</v>
      </c>
      <c r="CM95" s="128" t="s">
        <v>82</v>
      </c>
    </row>
    <row r="96" s="7" customFormat="1" ht="16.5" customHeight="1">
      <c r="A96" s="116" t="s">
        <v>76</v>
      </c>
      <c r="B96" s="117"/>
      <c r="C96" s="118"/>
      <c r="D96" s="119" t="s">
        <v>83</v>
      </c>
      <c r="E96" s="119"/>
      <c r="F96" s="119"/>
      <c r="G96" s="119"/>
      <c r="H96" s="119"/>
      <c r="I96" s="120"/>
      <c r="J96" s="119" t="s">
        <v>84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21">
        <f>'VRN - Vedlejší rozpočtové...'!J30</f>
        <v>0</v>
      </c>
      <c r="AH96" s="120"/>
      <c r="AI96" s="120"/>
      <c r="AJ96" s="120"/>
      <c r="AK96" s="120"/>
      <c r="AL96" s="120"/>
      <c r="AM96" s="120"/>
      <c r="AN96" s="121">
        <f>SUM(AG96,AT96)</f>
        <v>0</v>
      </c>
      <c r="AO96" s="120"/>
      <c r="AP96" s="120"/>
      <c r="AQ96" s="122" t="s">
        <v>79</v>
      </c>
      <c r="AR96" s="123"/>
      <c r="AS96" s="124">
        <v>0</v>
      </c>
      <c r="AT96" s="125">
        <f>ROUND(SUM(AV96:AW96),2)</f>
        <v>0</v>
      </c>
      <c r="AU96" s="126">
        <f>'VRN - Vedlejší rozpočtové...'!P122</f>
        <v>0</v>
      </c>
      <c r="AV96" s="125">
        <f>'VRN - Vedlejší rozpočtové...'!J33</f>
        <v>0</v>
      </c>
      <c r="AW96" s="125">
        <f>'VRN - Vedlejší rozpočtové...'!J34</f>
        <v>0</v>
      </c>
      <c r="AX96" s="125">
        <f>'VRN - Vedlejší rozpočtové...'!J35</f>
        <v>0</v>
      </c>
      <c r="AY96" s="125">
        <f>'VRN - Vedlejší rozpočtové...'!J36</f>
        <v>0</v>
      </c>
      <c r="AZ96" s="125">
        <f>'VRN - Vedlejší rozpočtové...'!F33</f>
        <v>0</v>
      </c>
      <c r="BA96" s="125">
        <f>'VRN - Vedlejší rozpočtové...'!F34</f>
        <v>0</v>
      </c>
      <c r="BB96" s="125">
        <f>'VRN - Vedlejší rozpočtové...'!F35</f>
        <v>0</v>
      </c>
      <c r="BC96" s="125">
        <f>'VRN - Vedlejší rozpočtové...'!F36</f>
        <v>0</v>
      </c>
      <c r="BD96" s="127">
        <f>'VRN - Vedlejší rozpočtové...'!F37</f>
        <v>0</v>
      </c>
      <c r="BE96" s="7"/>
      <c r="BT96" s="128" t="s">
        <v>80</v>
      </c>
      <c r="BV96" s="128" t="s">
        <v>14</v>
      </c>
      <c r="BW96" s="128" t="s">
        <v>85</v>
      </c>
      <c r="BX96" s="128" t="s">
        <v>5</v>
      </c>
      <c r="CL96" s="128" t="s">
        <v>1</v>
      </c>
      <c r="CM96" s="128" t="s">
        <v>82</v>
      </c>
    </row>
    <row r="97" s="7" customFormat="1" ht="16.5" customHeight="1">
      <c r="A97" s="116" t="s">
        <v>76</v>
      </c>
      <c r="B97" s="117"/>
      <c r="C97" s="118"/>
      <c r="D97" s="119" t="s">
        <v>86</v>
      </c>
      <c r="E97" s="119"/>
      <c r="F97" s="119"/>
      <c r="G97" s="119"/>
      <c r="H97" s="119"/>
      <c r="I97" s="120"/>
      <c r="J97" s="119" t="s">
        <v>87</v>
      </c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21">
        <f>'EL.02.01 - Silnoproudá el...'!J30</f>
        <v>0</v>
      </c>
      <c r="AH97" s="120"/>
      <c r="AI97" s="120"/>
      <c r="AJ97" s="120"/>
      <c r="AK97" s="120"/>
      <c r="AL97" s="120"/>
      <c r="AM97" s="120"/>
      <c r="AN97" s="121">
        <f>SUM(AG97,AT97)</f>
        <v>0</v>
      </c>
      <c r="AO97" s="120"/>
      <c r="AP97" s="120"/>
      <c r="AQ97" s="122" t="s">
        <v>79</v>
      </c>
      <c r="AR97" s="123"/>
      <c r="AS97" s="124">
        <v>0</v>
      </c>
      <c r="AT97" s="125">
        <f>ROUND(SUM(AV97:AW97),2)</f>
        <v>0</v>
      </c>
      <c r="AU97" s="126">
        <f>'EL.02.01 - Silnoproudá el...'!P119</f>
        <v>0</v>
      </c>
      <c r="AV97" s="125">
        <f>'EL.02.01 - Silnoproudá el...'!J33</f>
        <v>0</v>
      </c>
      <c r="AW97" s="125">
        <f>'EL.02.01 - Silnoproudá el...'!J34</f>
        <v>0</v>
      </c>
      <c r="AX97" s="125">
        <f>'EL.02.01 - Silnoproudá el...'!J35</f>
        <v>0</v>
      </c>
      <c r="AY97" s="125">
        <f>'EL.02.01 - Silnoproudá el...'!J36</f>
        <v>0</v>
      </c>
      <c r="AZ97" s="125">
        <f>'EL.02.01 - Silnoproudá el...'!F33</f>
        <v>0</v>
      </c>
      <c r="BA97" s="125">
        <f>'EL.02.01 - Silnoproudá el...'!F34</f>
        <v>0</v>
      </c>
      <c r="BB97" s="125">
        <f>'EL.02.01 - Silnoproudá el...'!F35</f>
        <v>0</v>
      </c>
      <c r="BC97" s="125">
        <f>'EL.02.01 - Silnoproudá el...'!F36</f>
        <v>0</v>
      </c>
      <c r="BD97" s="127">
        <f>'EL.02.01 - Silnoproudá el...'!F37</f>
        <v>0</v>
      </c>
      <c r="BE97" s="7"/>
      <c r="BT97" s="128" t="s">
        <v>80</v>
      </c>
      <c r="BV97" s="128" t="s">
        <v>14</v>
      </c>
      <c r="BW97" s="128" t="s">
        <v>88</v>
      </c>
      <c r="BX97" s="128" t="s">
        <v>5</v>
      </c>
      <c r="CL97" s="128" t="s">
        <v>1</v>
      </c>
      <c r="CM97" s="128" t="s">
        <v>82</v>
      </c>
    </row>
    <row r="98" s="7" customFormat="1" ht="16.5" customHeight="1">
      <c r="A98" s="116" t="s">
        <v>76</v>
      </c>
      <c r="B98" s="117"/>
      <c r="C98" s="118"/>
      <c r="D98" s="119" t="s">
        <v>89</v>
      </c>
      <c r="E98" s="119"/>
      <c r="F98" s="119"/>
      <c r="G98" s="119"/>
      <c r="H98" s="119"/>
      <c r="I98" s="120"/>
      <c r="J98" s="119" t="s">
        <v>90</v>
      </c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21">
        <f>'SLP.02 - Slaboproudé rozv...'!J30</f>
        <v>0</v>
      </c>
      <c r="AH98" s="120"/>
      <c r="AI98" s="120"/>
      <c r="AJ98" s="120"/>
      <c r="AK98" s="120"/>
      <c r="AL98" s="120"/>
      <c r="AM98" s="120"/>
      <c r="AN98" s="121">
        <f>SUM(AG98,AT98)</f>
        <v>0</v>
      </c>
      <c r="AO98" s="120"/>
      <c r="AP98" s="120"/>
      <c r="AQ98" s="122" t="s">
        <v>79</v>
      </c>
      <c r="AR98" s="123"/>
      <c r="AS98" s="129">
        <v>0</v>
      </c>
      <c r="AT98" s="130">
        <f>ROUND(SUM(AV98:AW98),2)</f>
        <v>0</v>
      </c>
      <c r="AU98" s="131">
        <f>'SLP.02 - Slaboproudé rozv...'!P118</f>
        <v>0</v>
      </c>
      <c r="AV98" s="130">
        <f>'SLP.02 - Slaboproudé rozv...'!J33</f>
        <v>0</v>
      </c>
      <c r="AW98" s="130">
        <f>'SLP.02 - Slaboproudé rozv...'!J34</f>
        <v>0</v>
      </c>
      <c r="AX98" s="130">
        <f>'SLP.02 - Slaboproudé rozv...'!J35</f>
        <v>0</v>
      </c>
      <c r="AY98" s="130">
        <f>'SLP.02 - Slaboproudé rozv...'!J36</f>
        <v>0</v>
      </c>
      <c r="AZ98" s="130">
        <f>'SLP.02 - Slaboproudé rozv...'!F33</f>
        <v>0</v>
      </c>
      <c r="BA98" s="130">
        <f>'SLP.02 - Slaboproudé rozv...'!F34</f>
        <v>0</v>
      </c>
      <c r="BB98" s="130">
        <f>'SLP.02 - Slaboproudé rozv...'!F35</f>
        <v>0</v>
      </c>
      <c r="BC98" s="130">
        <f>'SLP.02 - Slaboproudé rozv...'!F36</f>
        <v>0</v>
      </c>
      <c r="BD98" s="132">
        <f>'SLP.02 - Slaboproudé rozv...'!F37</f>
        <v>0</v>
      </c>
      <c r="BE98" s="7"/>
      <c r="BT98" s="128" t="s">
        <v>80</v>
      </c>
      <c r="BV98" s="128" t="s">
        <v>14</v>
      </c>
      <c r="BW98" s="128" t="s">
        <v>91</v>
      </c>
      <c r="BX98" s="128" t="s">
        <v>5</v>
      </c>
      <c r="CL98" s="128" t="s">
        <v>1</v>
      </c>
      <c r="CM98" s="128" t="s">
        <v>82</v>
      </c>
    </row>
    <row r="99" s="2" customFormat="1" ht="30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  <row r="100" s="2" customFormat="1" ht="6.96" customHeight="1">
      <c r="A100" s="35"/>
      <c r="B100" s="63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41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</sheetData>
  <sheetProtection sheet="1" formatColumns="0" formatRows="0" objects="1" scenarios="1" spinCount="100000" saltValue="3jyvo3btpE3Fc6eUwozVCT/YXk90QWnjIkpVj6pYiBI+XE7ct2MNgg09zTSQimJ/0AKQboylIPoxYampBLPKGw==" hashValue="U9rRF2HQRr+25/MCQy3DsmE+IGeX86OtRBogs+mRRKE9Prlvew1QLGpqrbaV8WZMaOIPbUhtRp9Q6KTF6qLuAA==" algorithmName="SHA-512" password="CC35"/>
  <mergeCells count="54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16054R6-II - Obnova střec...'!C2" display="/"/>
    <hyperlink ref="A96" location="'VRN - Vedlejší rozpočtové...'!C2" display="/"/>
    <hyperlink ref="A97" location="'EL.02.01 - Silnoproudá el...'!C2" display="/"/>
    <hyperlink ref="A98" location="'SLP.02 - Slaboproudé roz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81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82</v>
      </c>
    </row>
    <row r="4" s="1" customFormat="1" ht="24.96" customHeight="1">
      <c r="B4" s="17"/>
      <c r="D4" s="135" t="s">
        <v>92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>241118 - Obnova střechy a krovu II.ETAPA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93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94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18. 11. 2024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tr">
        <f>IF('Rekapitulace stavby'!E11="","",'Rekapitulace stavby'!E11)</f>
        <v xml:space="preserve"> </v>
      </c>
      <c r="F15" s="35"/>
      <c r="G15" s="35"/>
      <c r="H15" s="35"/>
      <c r="I15" s="137" t="s">
        <v>26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27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26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29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26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31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26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32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33</v>
      </c>
      <c r="E30" s="35"/>
      <c r="F30" s="35"/>
      <c r="G30" s="35"/>
      <c r="H30" s="35"/>
      <c r="I30" s="35"/>
      <c r="J30" s="148">
        <f>ROUND(J134,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35</v>
      </c>
      <c r="G32" s="35"/>
      <c r="H32" s="35"/>
      <c r="I32" s="149" t="s">
        <v>34</v>
      </c>
      <c r="J32" s="149" t="s">
        <v>36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37</v>
      </c>
      <c r="E33" s="137" t="s">
        <v>38</v>
      </c>
      <c r="F33" s="151">
        <f>ROUND((SUM(BE134:BE305)),  2)</f>
        <v>0</v>
      </c>
      <c r="G33" s="35"/>
      <c r="H33" s="35"/>
      <c r="I33" s="152">
        <v>0.20999999999999999</v>
      </c>
      <c r="J33" s="151">
        <f>ROUND(((SUM(BE134:BE305))*I33),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39</v>
      </c>
      <c r="F34" s="151">
        <f>ROUND((SUM(BF134:BF305)),  2)</f>
        <v>0</v>
      </c>
      <c r="G34" s="35"/>
      <c r="H34" s="35"/>
      <c r="I34" s="152">
        <v>0.12</v>
      </c>
      <c r="J34" s="151">
        <f>ROUND(((SUM(BF134:BF305))*I34),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40</v>
      </c>
      <c r="F35" s="151">
        <f>ROUND((SUM(BG134:BG305)),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41</v>
      </c>
      <c r="F36" s="151">
        <f>ROUND((SUM(BH134:BH305)),  2)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42</v>
      </c>
      <c r="F37" s="151">
        <f>ROUND((SUM(BI134:BI305)),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43</v>
      </c>
      <c r="E39" s="155"/>
      <c r="F39" s="155"/>
      <c r="G39" s="156" t="s">
        <v>44</v>
      </c>
      <c r="H39" s="157" t="s">
        <v>45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46</v>
      </c>
      <c r="E50" s="161"/>
      <c r="F50" s="161"/>
      <c r="G50" s="160" t="s">
        <v>47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48</v>
      </c>
      <c r="E61" s="163"/>
      <c r="F61" s="164" t="s">
        <v>49</v>
      </c>
      <c r="G61" s="162" t="s">
        <v>48</v>
      </c>
      <c r="H61" s="163"/>
      <c r="I61" s="163"/>
      <c r="J61" s="165" t="s">
        <v>49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50</v>
      </c>
      <c r="E65" s="166"/>
      <c r="F65" s="166"/>
      <c r="G65" s="160" t="s">
        <v>51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48</v>
      </c>
      <c r="E76" s="163"/>
      <c r="F76" s="164" t="s">
        <v>49</v>
      </c>
      <c r="G76" s="162" t="s">
        <v>48</v>
      </c>
      <c r="H76" s="163"/>
      <c r="I76" s="163"/>
      <c r="J76" s="165" t="s">
        <v>49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>241118 - Obnova střechy a krovu II.ETAPA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16054R6-II - Obnova střec...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18. 11. 2024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96</v>
      </c>
      <c r="D94" s="173"/>
      <c r="E94" s="173"/>
      <c r="F94" s="173"/>
      <c r="G94" s="173"/>
      <c r="H94" s="173"/>
      <c r="I94" s="173"/>
      <c r="J94" s="174" t="s">
        <v>97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98</v>
      </c>
      <c r="D96" s="37"/>
      <c r="E96" s="37"/>
      <c r="F96" s="37"/>
      <c r="G96" s="37"/>
      <c r="H96" s="37"/>
      <c r="I96" s="37"/>
      <c r="J96" s="107">
        <f>J134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99</v>
      </c>
    </row>
    <row r="97" s="9" customFormat="1" ht="24.96" customHeight="1">
      <c r="A97" s="9"/>
      <c r="B97" s="176"/>
      <c r="C97" s="177"/>
      <c r="D97" s="178" t="s">
        <v>100</v>
      </c>
      <c r="E97" s="179"/>
      <c r="F97" s="179"/>
      <c r="G97" s="179"/>
      <c r="H97" s="179"/>
      <c r="I97" s="179"/>
      <c r="J97" s="180">
        <f>J135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2"/>
      <c r="C98" s="183"/>
      <c r="D98" s="184" t="s">
        <v>101</v>
      </c>
      <c r="E98" s="185"/>
      <c r="F98" s="185"/>
      <c r="G98" s="185"/>
      <c r="H98" s="185"/>
      <c r="I98" s="185"/>
      <c r="J98" s="186">
        <f>J136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2"/>
      <c r="C99" s="183"/>
      <c r="D99" s="184" t="s">
        <v>102</v>
      </c>
      <c r="E99" s="185"/>
      <c r="F99" s="185"/>
      <c r="G99" s="185"/>
      <c r="H99" s="185"/>
      <c r="I99" s="185"/>
      <c r="J99" s="186">
        <f>J139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2"/>
      <c r="C100" s="183"/>
      <c r="D100" s="184" t="s">
        <v>103</v>
      </c>
      <c r="E100" s="185"/>
      <c r="F100" s="185"/>
      <c r="G100" s="185"/>
      <c r="H100" s="185"/>
      <c r="I100" s="185"/>
      <c r="J100" s="186">
        <f>J145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2"/>
      <c r="C101" s="183"/>
      <c r="D101" s="184" t="s">
        <v>104</v>
      </c>
      <c r="E101" s="185"/>
      <c r="F101" s="185"/>
      <c r="G101" s="185"/>
      <c r="H101" s="185"/>
      <c r="I101" s="185"/>
      <c r="J101" s="186">
        <f>J149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2"/>
      <c r="C102" s="183"/>
      <c r="D102" s="184" t="s">
        <v>105</v>
      </c>
      <c r="E102" s="185"/>
      <c r="F102" s="185"/>
      <c r="G102" s="185"/>
      <c r="H102" s="185"/>
      <c r="I102" s="185"/>
      <c r="J102" s="186">
        <f>J173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2"/>
      <c r="C103" s="183"/>
      <c r="D103" s="184" t="s">
        <v>106</v>
      </c>
      <c r="E103" s="185"/>
      <c r="F103" s="185"/>
      <c r="G103" s="185"/>
      <c r="H103" s="185"/>
      <c r="I103" s="185"/>
      <c r="J103" s="186">
        <f>J181</f>
        <v>0</v>
      </c>
      <c r="K103" s="183"/>
      <c r="L103" s="18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6"/>
      <c r="C104" s="177"/>
      <c r="D104" s="178" t="s">
        <v>107</v>
      </c>
      <c r="E104" s="179"/>
      <c r="F104" s="179"/>
      <c r="G104" s="179"/>
      <c r="H104" s="179"/>
      <c r="I104" s="179"/>
      <c r="J104" s="180">
        <f>J184</f>
        <v>0</v>
      </c>
      <c r="K104" s="177"/>
      <c r="L104" s="18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2"/>
      <c r="C105" s="183"/>
      <c r="D105" s="184" t="s">
        <v>108</v>
      </c>
      <c r="E105" s="185"/>
      <c r="F105" s="185"/>
      <c r="G105" s="185"/>
      <c r="H105" s="185"/>
      <c r="I105" s="185"/>
      <c r="J105" s="186">
        <f>J185</f>
        <v>0</v>
      </c>
      <c r="K105" s="183"/>
      <c r="L105" s="18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2"/>
      <c r="C106" s="183"/>
      <c r="D106" s="184" t="s">
        <v>109</v>
      </c>
      <c r="E106" s="185"/>
      <c r="F106" s="185"/>
      <c r="G106" s="185"/>
      <c r="H106" s="185"/>
      <c r="I106" s="185"/>
      <c r="J106" s="186">
        <f>J191</f>
        <v>0</v>
      </c>
      <c r="K106" s="183"/>
      <c r="L106" s="18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2"/>
      <c r="C107" s="183"/>
      <c r="D107" s="184" t="s">
        <v>110</v>
      </c>
      <c r="E107" s="185"/>
      <c r="F107" s="185"/>
      <c r="G107" s="185"/>
      <c r="H107" s="185"/>
      <c r="I107" s="185"/>
      <c r="J107" s="186">
        <f>J231</f>
        <v>0</v>
      </c>
      <c r="K107" s="183"/>
      <c r="L107" s="18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2"/>
      <c r="C108" s="183"/>
      <c r="D108" s="184" t="s">
        <v>111</v>
      </c>
      <c r="E108" s="185"/>
      <c r="F108" s="185"/>
      <c r="G108" s="185"/>
      <c r="H108" s="185"/>
      <c r="I108" s="185"/>
      <c r="J108" s="186">
        <f>J241</f>
        <v>0</v>
      </c>
      <c r="K108" s="183"/>
      <c r="L108" s="18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2"/>
      <c r="C109" s="183"/>
      <c r="D109" s="184" t="s">
        <v>112</v>
      </c>
      <c r="E109" s="185"/>
      <c r="F109" s="185"/>
      <c r="G109" s="185"/>
      <c r="H109" s="185"/>
      <c r="I109" s="185"/>
      <c r="J109" s="186">
        <f>J256</f>
        <v>0</v>
      </c>
      <c r="K109" s="183"/>
      <c r="L109" s="18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2"/>
      <c r="C110" s="183"/>
      <c r="D110" s="184" t="s">
        <v>113</v>
      </c>
      <c r="E110" s="185"/>
      <c r="F110" s="185"/>
      <c r="G110" s="185"/>
      <c r="H110" s="185"/>
      <c r="I110" s="185"/>
      <c r="J110" s="186">
        <f>J267</f>
        <v>0</v>
      </c>
      <c r="K110" s="183"/>
      <c r="L110" s="18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2"/>
      <c r="C111" s="183"/>
      <c r="D111" s="184" t="s">
        <v>114</v>
      </c>
      <c r="E111" s="185"/>
      <c r="F111" s="185"/>
      <c r="G111" s="185"/>
      <c r="H111" s="185"/>
      <c r="I111" s="185"/>
      <c r="J111" s="186">
        <f>J273</f>
        <v>0</v>
      </c>
      <c r="K111" s="183"/>
      <c r="L111" s="18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2"/>
      <c r="C112" s="183"/>
      <c r="D112" s="184" t="s">
        <v>115</v>
      </c>
      <c r="E112" s="185"/>
      <c r="F112" s="185"/>
      <c r="G112" s="185"/>
      <c r="H112" s="185"/>
      <c r="I112" s="185"/>
      <c r="J112" s="186">
        <f>J284</f>
        <v>0</v>
      </c>
      <c r="K112" s="183"/>
      <c r="L112" s="18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2"/>
      <c r="C113" s="183"/>
      <c r="D113" s="184" t="s">
        <v>116</v>
      </c>
      <c r="E113" s="185"/>
      <c r="F113" s="185"/>
      <c r="G113" s="185"/>
      <c r="H113" s="185"/>
      <c r="I113" s="185"/>
      <c r="J113" s="186">
        <f>J296</f>
        <v>0</v>
      </c>
      <c r="K113" s="183"/>
      <c r="L113" s="18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4.96" customHeight="1">
      <c r="A114" s="9"/>
      <c r="B114" s="176"/>
      <c r="C114" s="177"/>
      <c r="D114" s="178" t="s">
        <v>117</v>
      </c>
      <c r="E114" s="179"/>
      <c r="F114" s="179"/>
      <c r="G114" s="179"/>
      <c r="H114" s="179"/>
      <c r="I114" s="179"/>
      <c r="J114" s="180">
        <f>J301</f>
        <v>0</v>
      </c>
      <c r="K114" s="177"/>
      <c r="L114" s="181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2" customFormat="1" ht="21.84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20" s="2" customFormat="1" ht="6.96" customHeight="1">
      <c r="A120" s="35"/>
      <c r="B120" s="65"/>
      <c r="C120" s="66"/>
      <c r="D120" s="66"/>
      <c r="E120" s="66"/>
      <c r="F120" s="66"/>
      <c r="G120" s="66"/>
      <c r="H120" s="66"/>
      <c r="I120" s="66"/>
      <c r="J120" s="66"/>
      <c r="K120" s="66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24.96" customHeight="1">
      <c r="A121" s="35"/>
      <c r="B121" s="36"/>
      <c r="C121" s="20" t="s">
        <v>118</v>
      </c>
      <c r="D121" s="37"/>
      <c r="E121" s="37"/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16</v>
      </c>
      <c r="D123" s="37"/>
      <c r="E123" s="37"/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6.5" customHeight="1">
      <c r="A124" s="35"/>
      <c r="B124" s="36"/>
      <c r="C124" s="37"/>
      <c r="D124" s="37"/>
      <c r="E124" s="171" t="str">
        <f>E7</f>
        <v>241118 - Obnova střechy a krovu II.ETAPA</v>
      </c>
      <c r="F124" s="29"/>
      <c r="G124" s="29"/>
      <c r="H124" s="29"/>
      <c r="I124" s="37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2" customHeight="1">
      <c r="A125" s="35"/>
      <c r="B125" s="36"/>
      <c r="C125" s="29" t="s">
        <v>93</v>
      </c>
      <c r="D125" s="37"/>
      <c r="E125" s="37"/>
      <c r="F125" s="37"/>
      <c r="G125" s="37"/>
      <c r="H125" s="37"/>
      <c r="I125" s="37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6.5" customHeight="1">
      <c r="A126" s="35"/>
      <c r="B126" s="36"/>
      <c r="C126" s="37"/>
      <c r="D126" s="37"/>
      <c r="E126" s="73" t="str">
        <f>E9</f>
        <v>16054R6-II - Obnova střec...</v>
      </c>
      <c r="F126" s="37"/>
      <c r="G126" s="37"/>
      <c r="H126" s="37"/>
      <c r="I126" s="37"/>
      <c r="J126" s="37"/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6.96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2" customHeight="1">
      <c r="A128" s="35"/>
      <c r="B128" s="36"/>
      <c r="C128" s="29" t="s">
        <v>20</v>
      </c>
      <c r="D128" s="37"/>
      <c r="E128" s="37"/>
      <c r="F128" s="24" t="str">
        <f>F12</f>
        <v xml:space="preserve"> </v>
      </c>
      <c r="G128" s="37"/>
      <c r="H128" s="37"/>
      <c r="I128" s="29" t="s">
        <v>22</v>
      </c>
      <c r="J128" s="76" t="str">
        <f>IF(J12="","",J12)</f>
        <v>18. 11. 2024</v>
      </c>
      <c r="K128" s="37"/>
      <c r="L128" s="60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6.96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60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5.15" customHeight="1">
      <c r="A130" s="35"/>
      <c r="B130" s="36"/>
      <c r="C130" s="29" t="s">
        <v>24</v>
      </c>
      <c r="D130" s="37"/>
      <c r="E130" s="37"/>
      <c r="F130" s="24" t="str">
        <f>E15</f>
        <v xml:space="preserve"> </v>
      </c>
      <c r="G130" s="37"/>
      <c r="H130" s="37"/>
      <c r="I130" s="29" t="s">
        <v>29</v>
      </c>
      <c r="J130" s="33" t="str">
        <f>E21</f>
        <v xml:space="preserve"> </v>
      </c>
      <c r="K130" s="37"/>
      <c r="L130" s="60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15.15" customHeight="1">
      <c r="A131" s="35"/>
      <c r="B131" s="36"/>
      <c r="C131" s="29" t="s">
        <v>27</v>
      </c>
      <c r="D131" s="37"/>
      <c r="E131" s="37"/>
      <c r="F131" s="24" t="str">
        <f>IF(E18="","",E18)</f>
        <v>Vyplň údaj</v>
      </c>
      <c r="G131" s="37"/>
      <c r="H131" s="37"/>
      <c r="I131" s="29" t="s">
        <v>31</v>
      </c>
      <c r="J131" s="33" t="str">
        <f>E24</f>
        <v xml:space="preserve"> </v>
      </c>
      <c r="K131" s="37"/>
      <c r="L131" s="60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0.32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60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11" customFormat="1" ht="29.28" customHeight="1">
      <c r="A133" s="188"/>
      <c r="B133" s="189"/>
      <c r="C133" s="190" t="s">
        <v>119</v>
      </c>
      <c r="D133" s="191" t="s">
        <v>58</v>
      </c>
      <c r="E133" s="191" t="s">
        <v>54</v>
      </c>
      <c r="F133" s="191" t="s">
        <v>55</v>
      </c>
      <c r="G133" s="191" t="s">
        <v>120</v>
      </c>
      <c r="H133" s="191" t="s">
        <v>121</v>
      </c>
      <c r="I133" s="191" t="s">
        <v>122</v>
      </c>
      <c r="J133" s="192" t="s">
        <v>97</v>
      </c>
      <c r="K133" s="193" t="s">
        <v>123</v>
      </c>
      <c r="L133" s="194"/>
      <c r="M133" s="97" t="s">
        <v>1</v>
      </c>
      <c r="N133" s="98" t="s">
        <v>37</v>
      </c>
      <c r="O133" s="98" t="s">
        <v>124</v>
      </c>
      <c r="P133" s="98" t="s">
        <v>125</v>
      </c>
      <c r="Q133" s="98" t="s">
        <v>126</v>
      </c>
      <c r="R133" s="98" t="s">
        <v>127</v>
      </c>
      <c r="S133" s="98" t="s">
        <v>128</v>
      </c>
      <c r="T133" s="99" t="s">
        <v>129</v>
      </c>
      <c r="U133" s="188"/>
      <c r="V133" s="188"/>
      <c r="W133" s="188"/>
      <c r="X133" s="188"/>
      <c r="Y133" s="188"/>
      <c r="Z133" s="188"/>
      <c r="AA133" s="188"/>
      <c r="AB133" s="188"/>
      <c r="AC133" s="188"/>
      <c r="AD133" s="188"/>
      <c r="AE133" s="188"/>
    </row>
    <row r="134" s="2" customFormat="1" ht="22.8" customHeight="1">
      <c r="A134" s="35"/>
      <c r="B134" s="36"/>
      <c r="C134" s="104" t="s">
        <v>130</v>
      </c>
      <c r="D134" s="37"/>
      <c r="E134" s="37"/>
      <c r="F134" s="37"/>
      <c r="G134" s="37"/>
      <c r="H134" s="37"/>
      <c r="I134" s="37"/>
      <c r="J134" s="195">
        <f>BK134</f>
        <v>0</v>
      </c>
      <c r="K134" s="37"/>
      <c r="L134" s="41"/>
      <c r="M134" s="100"/>
      <c r="N134" s="196"/>
      <c r="O134" s="101"/>
      <c r="P134" s="197">
        <f>P135+P184+P301</f>
        <v>0</v>
      </c>
      <c r="Q134" s="101"/>
      <c r="R134" s="197">
        <f>R135+R184+R301</f>
        <v>2.15409381</v>
      </c>
      <c r="S134" s="101"/>
      <c r="T134" s="198">
        <f>T135+T184+T301</f>
        <v>8.6479675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72</v>
      </c>
      <c r="AU134" s="14" t="s">
        <v>99</v>
      </c>
      <c r="BK134" s="199">
        <f>BK135+BK184+BK301</f>
        <v>0</v>
      </c>
    </row>
    <row r="135" s="12" customFormat="1" ht="25.92" customHeight="1">
      <c r="A135" s="12"/>
      <c r="B135" s="200"/>
      <c r="C135" s="201"/>
      <c r="D135" s="202" t="s">
        <v>72</v>
      </c>
      <c r="E135" s="203" t="s">
        <v>131</v>
      </c>
      <c r="F135" s="203" t="s">
        <v>132</v>
      </c>
      <c r="G135" s="201"/>
      <c r="H135" s="201"/>
      <c r="I135" s="204"/>
      <c r="J135" s="205">
        <f>BK135</f>
        <v>0</v>
      </c>
      <c r="K135" s="201"/>
      <c r="L135" s="206"/>
      <c r="M135" s="207"/>
      <c r="N135" s="208"/>
      <c r="O135" s="208"/>
      <c r="P135" s="209">
        <f>P136+P139+P145+P149+P173+P181</f>
        <v>0</v>
      </c>
      <c r="Q135" s="208"/>
      <c r="R135" s="209">
        <f>R136+R139+R145+R149+R173+R181</f>
        <v>0</v>
      </c>
      <c r="S135" s="208"/>
      <c r="T135" s="210">
        <f>T136+T139+T145+T149+T173+T181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1" t="s">
        <v>80</v>
      </c>
      <c r="AT135" s="212" t="s">
        <v>72</v>
      </c>
      <c r="AU135" s="212" t="s">
        <v>73</v>
      </c>
      <c r="AY135" s="211" t="s">
        <v>133</v>
      </c>
      <c r="BK135" s="213">
        <f>BK136+BK139+BK145+BK149+BK173+BK181</f>
        <v>0</v>
      </c>
    </row>
    <row r="136" s="12" customFormat="1" ht="22.8" customHeight="1">
      <c r="A136" s="12"/>
      <c r="B136" s="200"/>
      <c r="C136" s="201"/>
      <c r="D136" s="202" t="s">
        <v>72</v>
      </c>
      <c r="E136" s="214" t="s">
        <v>80</v>
      </c>
      <c r="F136" s="214" t="s">
        <v>134</v>
      </c>
      <c r="G136" s="201"/>
      <c r="H136" s="201"/>
      <c r="I136" s="204"/>
      <c r="J136" s="215">
        <f>BK136</f>
        <v>0</v>
      </c>
      <c r="K136" s="201"/>
      <c r="L136" s="206"/>
      <c r="M136" s="207"/>
      <c r="N136" s="208"/>
      <c r="O136" s="208"/>
      <c r="P136" s="209">
        <f>SUM(P137:P138)</f>
        <v>0</v>
      </c>
      <c r="Q136" s="208"/>
      <c r="R136" s="209">
        <f>SUM(R137:R138)</f>
        <v>0</v>
      </c>
      <c r="S136" s="208"/>
      <c r="T136" s="210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1" t="s">
        <v>80</v>
      </c>
      <c r="AT136" s="212" t="s">
        <v>72</v>
      </c>
      <c r="AU136" s="212" t="s">
        <v>80</v>
      </c>
      <c r="AY136" s="211" t="s">
        <v>133</v>
      </c>
      <c r="BK136" s="213">
        <f>SUM(BK137:BK138)</f>
        <v>0</v>
      </c>
    </row>
    <row r="137" s="2" customFormat="1" ht="24.15" customHeight="1">
      <c r="A137" s="35"/>
      <c r="B137" s="36"/>
      <c r="C137" s="216" t="s">
        <v>80</v>
      </c>
      <c r="D137" s="216" t="s">
        <v>135</v>
      </c>
      <c r="E137" s="217" t="s">
        <v>136</v>
      </c>
      <c r="F137" s="218" t="s">
        <v>137</v>
      </c>
      <c r="G137" s="219" t="s">
        <v>138</v>
      </c>
      <c r="H137" s="220">
        <v>74</v>
      </c>
      <c r="I137" s="221"/>
      <c r="J137" s="222">
        <f>ROUND(I137*H137,2)</f>
        <v>0</v>
      </c>
      <c r="K137" s="223"/>
      <c r="L137" s="41"/>
      <c r="M137" s="224" t="s">
        <v>1</v>
      </c>
      <c r="N137" s="225" t="s">
        <v>38</v>
      </c>
      <c r="O137" s="88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139</v>
      </c>
      <c r="AT137" s="228" t="s">
        <v>135</v>
      </c>
      <c r="AU137" s="228" t="s">
        <v>82</v>
      </c>
      <c r="AY137" s="14" t="s">
        <v>133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80</v>
      </c>
      <c r="BK137" s="229">
        <f>ROUND(I137*H137,2)</f>
        <v>0</v>
      </c>
      <c r="BL137" s="14" t="s">
        <v>139</v>
      </c>
      <c r="BM137" s="228" t="s">
        <v>82</v>
      </c>
    </row>
    <row r="138" s="2" customFormat="1" ht="33" customHeight="1">
      <c r="A138" s="35"/>
      <c r="B138" s="36"/>
      <c r="C138" s="216" t="s">
        <v>82</v>
      </c>
      <c r="D138" s="216" t="s">
        <v>135</v>
      </c>
      <c r="E138" s="217" t="s">
        <v>140</v>
      </c>
      <c r="F138" s="218" t="s">
        <v>141</v>
      </c>
      <c r="G138" s="219" t="s">
        <v>138</v>
      </c>
      <c r="H138" s="220">
        <v>74</v>
      </c>
      <c r="I138" s="221"/>
      <c r="J138" s="222">
        <f>ROUND(I138*H138,2)</f>
        <v>0</v>
      </c>
      <c r="K138" s="223"/>
      <c r="L138" s="41"/>
      <c r="M138" s="224" t="s">
        <v>1</v>
      </c>
      <c r="N138" s="225" t="s">
        <v>38</v>
      </c>
      <c r="O138" s="88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139</v>
      </c>
      <c r="AT138" s="228" t="s">
        <v>135</v>
      </c>
      <c r="AU138" s="228" t="s">
        <v>82</v>
      </c>
      <c r="AY138" s="14" t="s">
        <v>133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80</v>
      </c>
      <c r="BK138" s="229">
        <f>ROUND(I138*H138,2)</f>
        <v>0</v>
      </c>
      <c r="BL138" s="14" t="s">
        <v>139</v>
      </c>
      <c r="BM138" s="228" t="s">
        <v>139</v>
      </c>
    </row>
    <row r="139" s="12" customFormat="1" ht="22.8" customHeight="1">
      <c r="A139" s="12"/>
      <c r="B139" s="200"/>
      <c r="C139" s="201"/>
      <c r="D139" s="202" t="s">
        <v>72</v>
      </c>
      <c r="E139" s="214" t="s">
        <v>142</v>
      </c>
      <c r="F139" s="214" t="s">
        <v>143</v>
      </c>
      <c r="G139" s="201"/>
      <c r="H139" s="201"/>
      <c r="I139" s="204"/>
      <c r="J139" s="215">
        <f>BK139</f>
        <v>0</v>
      </c>
      <c r="K139" s="201"/>
      <c r="L139" s="206"/>
      <c r="M139" s="207"/>
      <c r="N139" s="208"/>
      <c r="O139" s="208"/>
      <c r="P139" s="209">
        <f>SUM(P140:P144)</f>
        <v>0</v>
      </c>
      <c r="Q139" s="208"/>
      <c r="R139" s="209">
        <f>SUM(R140:R144)</f>
        <v>0</v>
      </c>
      <c r="S139" s="208"/>
      <c r="T139" s="210">
        <f>SUM(T140:T144)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1" t="s">
        <v>80</v>
      </c>
      <c r="AT139" s="212" t="s">
        <v>72</v>
      </c>
      <c r="AU139" s="212" t="s">
        <v>80</v>
      </c>
      <c r="AY139" s="211" t="s">
        <v>133</v>
      </c>
      <c r="BK139" s="213">
        <f>SUM(BK140:BK144)</f>
        <v>0</v>
      </c>
    </row>
    <row r="140" s="2" customFormat="1" ht="24.15" customHeight="1">
      <c r="A140" s="35"/>
      <c r="B140" s="36"/>
      <c r="C140" s="216" t="s">
        <v>142</v>
      </c>
      <c r="D140" s="216" t="s">
        <v>135</v>
      </c>
      <c r="E140" s="217" t="s">
        <v>144</v>
      </c>
      <c r="F140" s="218" t="s">
        <v>145</v>
      </c>
      <c r="G140" s="219" t="s">
        <v>138</v>
      </c>
      <c r="H140" s="220">
        <v>6.2999999999999998</v>
      </c>
      <c r="I140" s="221"/>
      <c r="J140" s="222">
        <f>ROUND(I140*H140,2)</f>
        <v>0</v>
      </c>
      <c r="K140" s="223"/>
      <c r="L140" s="41"/>
      <c r="M140" s="224" t="s">
        <v>1</v>
      </c>
      <c r="N140" s="225" t="s">
        <v>38</v>
      </c>
      <c r="O140" s="88"/>
      <c r="P140" s="226">
        <f>O140*H140</f>
        <v>0</v>
      </c>
      <c r="Q140" s="226">
        <v>0</v>
      </c>
      <c r="R140" s="226">
        <f>Q140*H140</f>
        <v>0</v>
      </c>
      <c r="S140" s="226">
        <v>0</v>
      </c>
      <c r="T140" s="22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8" t="s">
        <v>139</v>
      </c>
      <c r="AT140" s="228" t="s">
        <v>135</v>
      </c>
      <c r="AU140" s="228" t="s">
        <v>82</v>
      </c>
      <c r="AY140" s="14" t="s">
        <v>133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4" t="s">
        <v>80</v>
      </c>
      <c r="BK140" s="229">
        <f>ROUND(I140*H140,2)</f>
        <v>0</v>
      </c>
      <c r="BL140" s="14" t="s">
        <v>139</v>
      </c>
      <c r="BM140" s="228" t="s">
        <v>146</v>
      </c>
    </row>
    <row r="141" s="2" customFormat="1" ht="24.15" customHeight="1">
      <c r="A141" s="35"/>
      <c r="B141" s="36"/>
      <c r="C141" s="216" t="s">
        <v>139</v>
      </c>
      <c r="D141" s="216" t="s">
        <v>135</v>
      </c>
      <c r="E141" s="217" t="s">
        <v>147</v>
      </c>
      <c r="F141" s="218" t="s">
        <v>148</v>
      </c>
      <c r="G141" s="219" t="s">
        <v>149</v>
      </c>
      <c r="H141" s="220">
        <v>1.3</v>
      </c>
      <c r="I141" s="221"/>
      <c r="J141" s="222">
        <f>ROUND(I141*H141,2)</f>
        <v>0</v>
      </c>
      <c r="K141" s="223"/>
      <c r="L141" s="41"/>
      <c r="M141" s="224" t="s">
        <v>1</v>
      </c>
      <c r="N141" s="225" t="s">
        <v>38</v>
      </c>
      <c r="O141" s="88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8" t="s">
        <v>139</v>
      </c>
      <c r="AT141" s="228" t="s">
        <v>135</v>
      </c>
      <c r="AU141" s="228" t="s">
        <v>82</v>
      </c>
      <c r="AY141" s="14" t="s">
        <v>133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4" t="s">
        <v>80</v>
      </c>
      <c r="BK141" s="229">
        <f>ROUND(I141*H141,2)</f>
        <v>0</v>
      </c>
      <c r="BL141" s="14" t="s">
        <v>139</v>
      </c>
      <c r="BM141" s="228" t="s">
        <v>150</v>
      </c>
    </row>
    <row r="142" s="2" customFormat="1" ht="16.5" customHeight="1">
      <c r="A142" s="35"/>
      <c r="B142" s="36"/>
      <c r="C142" s="230" t="s">
        <v>151</v>
      </c>
      <c r="D142" s="230" t="s">
        <v>152</v>
      </c>
      <c r="E142" s="231" t="s">
        <v>153</v>
      </c>
      <c r="F142" s="232" t="s">
        <v>154</v>
      </c>
      <c r="G142" s="233" t="s">
        <v>155</v>
      </c>
      <c r="H142" s="234">
        <v>20</v>
      </c>
      <c r="I142" s="235"/>
      <c r="J142" s="236">
        <f>ROUND(I142*H142,2)</f>
        <v>0</v>
      </c>
      <c r="K142" s="237"/>
      <c r="L142" s="238"/>
      <c r="M142" s="239" t="s">
        <v>1</v>
      </c>
      <c r="N142" s="240" t="s">
        <v>38</v>
      </c>
      <c r="O142" s="88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8" t="s">
        <v>150</v>
      </c>
      <c r="AT142" s="228" t="s">
        <v>152</v>
      </c>
      <c r="AU142" s="228" t="s">
        <v>82</v>
      </c>
      <c r="AY142" s="14" t="s">
        <v>133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4" t="s">
        <v>80</v>
      </c>
      <c r="BK142" s="229">
        <f>ROUND(I142*H142,2)</f>
        <v>0</v>
      </c>
      <c r="BL142" s="14" t="s">
        <v>139</v>
      </c>
      <c r="BM142" s="228" t="s">
        <v>156</v>
      </c>
    </row>
    <row r="143" s="2" customFormat="1" ht="33" customHeight="1">
      <c r="A143" s="35"/>
      <c r="B143" s="36"/>
      <c r="C143" s="216" t="s">
        <v>146</v>
      </c>
      <c r="D143" s="216" t="s">
        <v>135</v>
      </c>
      <c r="E143" s="217" t="s">
        <v>153</v>
      </c>
      <c r="F143" s="218" t="s">
        <v>157</v>
      </c>
      <c r="G143" s="219" t="s">
        <v>158</v>
      </c>
      <c r="H143" s="220">
        <v>5.75</v>
      </c>
      <c r="I143" s="221"/>
      <c r="J143" s="222">
        <f>ROUND(I143*H143,2)</f>
        <v>0</v>
      </c>
      <c r="K143" s="223"/>
      <c r="L143" s="41"/>
      <c r="M143" s="224" t="s">
        <v>1</v>
      </c>
      <c r="N143" s="225" t="s">
        <v>38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139</v>
      </c>
      <c r="AT143" s="228" t="s">
        <v>135</v>
      </c>
      <c r="AU143" s="228" t="s">
        <v>82</v>
      </c>
      <c r="AY143" s="14" t="s">
        <v>133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80</v>
      </c>
      <c r="BK143" s="229">
        <f>ROUND(I143*H143,2)</f>
        <v>0</v>
      </c>
      <c r="BL143" s="14" t="s">
        <v>139</v>
      </c>
      <c r="BM143" s="228" t="s">
        <v>8</v>
      </c>
    </row>
    <row r="144" s="2" customFormat="1" ht="21.75" customHeight="1">
      <c r="A144" s="35"/>
      <c r="B144" s="36"/>
      <c r="C144" s="216" t="s">
        <v>159</v>
      </c>
      <c r="D144" s="216" t="s">
        <v>135</v>
      </c>
      <c r="E144" s="217" t="s">
        <v>160</v>
      </c>
      <c r="F144" s="218" t="s">
        <v>161</v>
      </c>
      <c r="G144" s="219" t="s">
        <v>158</v>
      </c>
      <c r="H144" s="220">
        <v>4.25</v>
      </c>
      <c r="I144" s="221"/>
      <c r="J144" s="222">
        <f>ROUND(I144*H144,2)</f>
        <v>0</v>
      </c>
      <c r="K144" s="223"/>
      <c r="L144" s="41"/>
      <c r="M144" s="224" t="s">
        <v>1</v>
      </c>
      <c r="N144" s="225" t="s">
        <v>38</v>
      </c>
      <c r="O144" s="88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8" t="s">
        <v>139</v>
      </c>
      <c r="AT144" s="228" t="s">
        <v>135</v>
      </c>
      <c r="AU144" s="228" t="s">
        <v>82</v>
      </c>
      <c r="AY144" s="14" t="s">
        <v>133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4" t="s">
        <v>80</v>
      </c>
      <c r="BK144" s="229">
        <f>ROUND(I144*H144,2)</f>
        <v>0</v>
      </c>
      <c r="BL144" s="14" t="s">
        <v>139</v>
      </c>
      <c r="BM144" s="228" t="s">
        <v>162</v>
      </c>
    </row>
    <row r="145" s="12" customFormat="1" ht="22.8" customHeight="1">
      <c r="A145" s="12"/>
      <c r="B145" s="200"/>
      <c r="C145" s="201"/>
      <c r="D145" s="202" t="s">
        <v>72</v>
      </c>
      <c r="E145" s="214" t="s">
        <v>146</v>
      </c>
      <c r="F145" s="214" t="s">
        <v>163</v>
      </c>
      <c r="G145" s="201"/>
      <c r="H145" s="201"/>
      <c r="I145" s="204"/>
      <c r="J145" s="215">
        <f>BK145</f>
        <v>0</v>
      </c>
      <c r="K145" s="201"/>
      <c r="L145" s="206"/>
      <c r="M145" s="207"/>
      <c r="N145" s="208"/>
      <c r="O145" s="208"/>
      <c r="P145" s="209">
        <f>SUM(P146:P148)</f>
        <v>0</v>
      </c>
      <c r="Q145" s="208"/>
      <c r="R145" s="209">
        <f>SUM(R146:R148)</f>
        <v>0</v>
      </c>
      <c r="S145" s="208"/>
      <c r="T145" s="210">
        <f>SUM(T146:T148)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1" t="s">
        <v>80</v>
      </c>
      <c r="AT145" s="212" t="s">
        <v>72</v>
      </c>
      <c r="AU145" s="212" t="s">
        <v>80</v>
      </c>
      <c r="AY145" s="211" t="s">
        <v>133</v>
      </c>
      <c r="BK145" s="213">
        <f>SUM(BK146:BK148)</f>
        <v>0</v>
      </c>
    </row>
    <row r="146" s="2" customFormat="1" ht="24.15" customHeight="1">
      <c r="A146" s="35"/>
      <c r="B146" s="36"/>
      <c r="C146" s="216" t="s">
        <v>150</v>
      </c>
      <c r="D146" s="216" t="s">
        <v>135</v>
      </c>
      <c r="E146" s="217" t="s">
        <v>164</v>
      </c>
      <c r="F146" s="218" t="s">
        <v>165</v>
      </c>
      <c r="G146" s="219" t="s">
        <v>166</v>
      </c>
      <c r="H146" s="220">
        <v>3</v>
      </c>
      <c r="I146" s="221"/>
      <c r="J146" s="222">
        <f>ROUND(I146*H146,2)</f>
        <v>0</v>
      </c>
      <c r="K146" s="223"/>
      <c r="L146" s="41"/>
      <c r="M146" s="224" t="s">
        <v>1</v>
      </c>
      <c r="N146" s="225" t="s">
        <v>38</v>
      </c>
      <c r="O146" s="88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8" t="s">
        <v>139</v>
      </c>
      <c r="AT146" s="228" t="s">
        <v>135</v>
      </c>
      <c r="AU146" s="228" t="s">
        <v>82</v>
      </c>
      <c r="AY146" s="14" t="s">
        <v>133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4" t="s">
        <v>80</v>
      </c>
      <c r="BK146" s="229">
        <f>ROUND(I146*H146,2)</f>
        <v>0</v>
      </c>
      <c r="BL146" s="14" t="s">
        <v>139</v>
      </c>
      <c r="BM146" s="228" t="s">
        <v>167</v>
      </c>
    </row>
    <row r="147" s="2" customFormat="1" ht="24.15" customHeight="1">
      <c r="A147" s="35"/>
      <c r="B147" s="36"/>
      <c r="C147" s="216" t="s">
        <v>168</v>
      </c>
      <c r="D147" s="216" t="s">
        <v>135</v>
      </c>
      <c r="E147" s="217" t="s">
        <v>169</v>
      </c>
      <c r="F147" s="218" t="s">
        <v>170</v>
      </c>
      <c r="G147" s="219" t="s">
        <v>158</v>
      </c>
      <c r="H147" s="220">
        <v>5.75</v>
      </c>
      <c r="I147" s="221"/>
      <c r="J147" s="222">
        <f>ROUND(I147*H147,2)</f>
        <v>0</v>
      </c>
      <c r="K147" s="223"/>
      <c r="L147" s="41"/>
      <c r="M147" s="224" t="s">
        <v>1</v>
      </c>
      <c r="N147" s="225" t="s">
        <v>38</v>
      </c>
      <c r="O147" s="88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8" t="s">
        <v>139</v>
      </c>
      <c r="AT147" s="228" t="s">
        <v>135</v>
      </c>
      <c r="AU147" s="228" t="s">
        <v>82</v>
      </c>
      <c r="AY147" s="14" t="s">
        <v>133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4" t="s">
        <v>80</v>
      </c>
      <c r="BK147" s="229">
        <f>ROUND(I147*H147,2)</f>
        <v>0</v>
      </c>
      <c r="BL147" s="14" t="s">
        <v>139</v>
      </c>
      <c r="BM147" s="228" t="s">
        <v>171</v>
      </c>
    </row>
    <row r="148" s="2" customFormat="1" ht="24.15" customHeight="1">
      <c r="A148" s="35"/>
      <c r="B148" s="36"/>
      <c r="C148" s="216" t="s">
        <v>156</v>
      </c>
      <c r="D148" s="216" t="s">
        <v>135</v>
      </c>
      <c r="E148" s="217" t="s">
        <v>172</v>
      </c>
      <c r="F148" s="218" t="s">
        <v>173</v>
      </c>
      <c r="G148" s="219" t="s">
        <v>166</v>
      </c>
      <c r="H148" s="220">
        <v>5</v>
      </c>
      <c r="I148" s="221"/>
      <c r="J148" s="222">
        <f>ROUND(I148*H148,2)</f>
        <v>0</v>
      </c>
      <c r="K148" s="223"/>
      <c r="L148" s="41"/>
      <c r="M148" s="224" t="s">
        <v>1</v>
      </c>
      <c r="N148" s="225" t="s">
        <v>38</v>
      </c>
      <c r="O148" s="88"/>
      <c r="P148" s="226">
        <f>O148*H148</f>
        <v>0</v>
      </c>
      <c r="Q148" s="226">
        <v>0</v>
      </c>
      <c r="R148" s="226">
        <f>Q148*H148</f>
        <v>0</v>
      </c>
      <c r="S148" s="226">
        <v>0</v>
      </c>
      <c r="T148" s="22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8" t="s">
        <v>139</v>
      </c>
      <c r="AT148" s="228" t="s">
        <v>135</v>
      </c>
      <c r="AU148" s="228" t="s">
        <v>82</v>
      </c>
      <c r="AY148" s="14" t="s">
        <v>133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4" t="s">
        <v>80</v>
      </c>
      <c r="BK148" s="229">
        <f>ROUND(I148*H148,2)</f>
        <v>0</v>
      </c>
      <c r="BL148" s="14" t="s">
        <v>139</v>
      </c>
      <c r="BM148" s="228" t="s">
        <v>174</v>
      </c>
    </row>
    <row r="149" s="12" customFormat="1" ht="22.8" customHeight="1">
      <c r="A149" s="12"/>
      <c r="B149" s="200"/>
      <c r="C149" s="201"/>
      <c r="D149" s="202" t="s">
        <v>72</v>
      </c>
      <c r="E149" s="214" t="s">
        <v>168</v>
      </c>
      <c r="F149" s="214" t="s">
        <v>175</v>
      </c>
      <c r="G149" s="201"/>
      <c r="H149" s="201"/>
      <c r="I149" s="204"/>
      <c r="J149" s="215">
        <f>BK149</f>
        <v>0</v>
      </c>
      <c r="K149" s="201"/>
      <c r="L149" s="206"/>
      <c r="M149" s="207"/>
      <c r="N149" s="208"/>
      <c r="O149" s="208"/>
      <c r="P149" s="209">
        <f>SUM(P150:P172)</f>
        <v>0</v>
      </c>
      <c r="Q149" s="208"/>
      <c r="R149" s="209">
        <f>SUM(R150:R172)</f>
        <v>0</v>
      </c>
      <c r="S149" s="208"/>
      <c r="T149" s="210">
        <f>SUM(T150:T172)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1" t="s">
        <v>80</v>
      </c>
      <c r="AT149" s="212" t="s">
        <v>72</v>
      </c>
      <c r="AU149" s="212" t="s">
        <v>80</v>
      </c>
      <c r="AY149" s="211" t="s">
        <v>133</v>
      </c>
      <c r="BK149" s="213">
        <f>SUM(BK150:BK172)</f>
        <v>0</v>
      </c>
    </row>
    <row r="150" s="2" customFormat="1" ht="33" customHeight="1">
      <c r="A150" s="35"/>
      <c r="B150" s="36"/>
      <c r="C150" s="216" t="s">
        <v>176</v>
      </c>
      <c r="D150" s="216" t="s">
        <v>135</v>
      </c>
      <c r="E150" s="217" t="s">
        <v>177</v>
      </c>
      <c r="F150" s="218" t="s">
        <v>178</v>
      </c>
      <c r="G150" s="219" t="s">
        <v>158</v>
      </c>
      <c r="H150" s="220">
        <v>71.400000000000006</v>
      </c>
      <c r="I150" s="221"/>
      <c r="J150" s="222">
        <f>ROUND(I150*H150,2)</f>
        <v>0</v>
      </c>
      <c r="K150" s="223"/>
      <c r="L150" s="41"/>
      <c r="M150" s="224" t="s">
        <v>1</v>
      </c>
      <c r="N150" s="225" t="s">
        <v>38</v>
      </c>
      <c r="O150" s="88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8" t="s">
        <v>139</v>
      </c>
      <c r="AT150" s="228" t="s">
        <v>135</v>
      </c>
      <c r="AU150" s="228" t="s">
        <v>82</v>
      </c>
      <c r="AY150" s="14" t="s">
        <v>133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4" t="s">
        <v>80</v>
      </c>
      <c r="BK150" s="229">
        <f>ROUND(I150*H150,2)</f>
        <v>0</v>
      </c>
      <c r="BL150" s="14" t="s">
        <v>139</v>
      </c>
      <c r="BM150" s="228" t="s">
        <v>179</v>
      </c>
    </row>
    <row r="151" s="2" customFormat="1" ht="33" customHeight="1">
      <c r="A151" s="35"/>
      <c r="B151" s="36"/>
      <c r="C151" s="216" t="s">
        <v>8</v>
      </c>
      <c r="D151" s="216" t="s">
        <v>135</v>
      </c>
      <c r="E151" s="217" t="s">
        <v>180</v>
      </c>
      <c r="F151" s="218" t="s">
        <v>181</v>
      </c>
      <c r="G151" s="219" t="s">
        <v>158</v>
      </c>
      <c r="H151" s="220">
        <v>619.5</v>
      </c>
      <c r="I151" s="221"/>
      <c r="J151" s="222">
        <f>ROUND(I151*H151,2)</f>
        <v>0</v>
      </c>
      <c r="K151" s="223"/>
      <c r="L151" s="41"/>
      <c r="M151" s="224" t="s">
        <v>1</v>
      </c>
      <c r="N151" s="225" t="s">
        <v>38</v>
      </c>
      <c r="O151" s="88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8" t="s">
        <v>139</v>
      </c>
      <c r="AT151" s="228" t="s">
        <v>135</v>
      </c>
      <c r="AU151" s="228" t="s">
        <v>82</v>
      </c>
      <c r="AY151" s="14" t="s">
        <v>133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4" t="s">
        <v>80</v>
      </c>
      <c r="BK151" s="229">
        <f>ROUND(I151*H151,2)</f>
        <v>0</v>
      </c>
      <c r="BL151" s="14" t="s">
        <v>139</v>
      </c>
      <c r="BM151" s="228" t="s">
        <v>182</v>
      </c>
    </row>
    <row r="152" s="2" customFormat="1" ht="33" customHeight="1">
      <c r="A152" s="35"/>
      <c r="B152" s="36"/>
      <c r="C152" s="216" t="s">
        <v>183</v>
      </c>
      <c r="D152" s="216" t="s">
        <v>135</v>
      </c>
      <c r="E152" s="217" t="s">
        <v>184</v>
      </c>
      <c r="F152" s="218" t="s">
        <v>185</v>
      </c>
      <c r="G152" s="219" t="s">
        <v>158</v>
      </c>
      <c r="H152" s="220">
        <v>2142</v>
      </c>
      <c r="I152" s="221"/>
      <c r="J152" s="222">
        <f>ROUND(I152*H152,2)</f>
        <v>0</v>
      </c>
      <c r="K152" s="223"/>
      <c r="L152" s="41"/>
      <c r="M152" s="224" t="s">
        <v>1</v>
      </c>
      <c r="N152" s="225" t="s">
        <v>38</v>
      </c>
      <c r="O152" s="88"/>
      <c r="P152" s="226">
        <f>O152*H152</f>
        <v>0</v>
      </c>
      <c r="Q152" s="226">
        <v>0</v>
      </c>
      <c r="R152" s="226">
        <f>Q152*H152</f>
        <v>0</v>
      </c>
      <c r="S152" s="226">
        <v>0</v>
      </c>
      <c r="T152" s="22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8" t="s">
        <v>139</v>
      </c>
      <c r="AT152" s="228" t="s">
        <v>135</v>
      </c>
      <c r="AU152" s="228" t="s">
        <v>82</v>
      </c>
      <c r="AY152" s="14" t="s">
        <v>133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4" t="s">
        <v>80</v>
      </c>
      <c r="BK152" s="229">
        <f>ROUND(I152*H152,2)</f>
        <v>0</v>
      </c>
      <c r="BL152" s="14" t="s">
        <v>139</v>
      </c>
      <c r="BM152" s="228" t="s">
        <v>186</v>
      </c>
    </row>
    <row r="153" s="2" customFormat="1" ht="33" customHeight="1">
      <c r="A153" s="35"/>
      <c r="B153" s="36"/>
      <c r="C153" s="216" t="s">
        <v>162</v>
      </c>
      <c r="D153" s="216" t="s">
        <v>135</v>
      </c>
      <c r="E153" s="217" t="s">
        <v>187</v>
      </c>
      <c r="F153" s="218" t="s">
        <v>188</v>
      </c>
      <c r="G153" s="219" t="s">
        <v>158</v>
      </c>
      <c r="H153" s="220">
        <v>130095</v>
      </c>
      <c r="I153" s="221"/>
      <c r="J153" s="222">
        <f>ROUND(I153*H153,2)</f>
        <v>0</v>
      </c>
      <c r="K153" s="223"/>
      <c r="L153" s="41"/>
      <c r="M153" s="224" t="s">
        <v>1</v>
      </c>
      <c r="N153" s="225" t="s">
        <v>38</v>
      </c>
      <c r="O153" s="88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8" t="s">
        <v>139</v>
      </c>
      <c r="AT153" s="228" t="s">
        <v>135</v>
      </c>
      <c r="AU153" s="228" t="s">
        <v>82</v>
      </c>
      <c r="AY153" s="14" t="s">
        <v>133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4" t="s">
        <v>80</v>
      </c>
      <c r="BK153" s="229">
        <f>ROUND(I153*H153,2)</f>
        <v>0</v>
      </c>
      <c r="BL153" s="14" t="s">
        <v>139</v>
      </c>
      <c r="BM153" s="228" t="s">
        <v>189</v>
      </c>
    </row>
    <row r="154" s="2" customFormat="1" ht="33" customHeight="1">
      <c r="A154" s="35"/>
      <c r="B154" s="36"/>
      <c r="C154" s="216" t="s">
        <v>190</v>
      </c>
      <c r="D154" s="216" t="s">
        <v>135</v>
      </c>
      <c r="E154" s="217" t="s">
        <v>191</v>
      </c>
      <c r="F154" s="218" t="s">
        <v>192</v>
      </c>
      <c r="G154" s="219" t="s">
        <v>158</v>
      </c>
      <c r="H154" s="220">
        <v>206.33600000000001</v>
      </c>
      <c r="I154" s="221"/>
      <c r="J154" s="222">
        <f>ROUND(I154*H154,2)</f>
        <v>0</v>
      </c>
      <c r="K154" s="223"/>
      <c r="L154" s="41"/>
      <c r="M154" s="224" t="s">
        <v>1</v>
      </c>
      <c r="N154" s="225" t="s">
        <v>38</v>
      </c>
      <c r="O154" s="88"/>
      <c r="P154" s="226">
        <f>O154*H154</f>
        <v>0</v>
      </c>
      <c r="Q154" s="226">
        <v>0</v>
      </c>
      <c r="R154" s="226">
        <f>Q154*H154</f>
        <v>0</v>
      </c>
      <c r="S154" s="226">
        <v>0</v>
      </c>
      <c r="T154" s="22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8" t="s">
        <v>139</v>
      </c>
      <c r="AT154" s="228" t="s">
        <v>135</v>
      </c>
      <c r="AU154" s="228" t="s">
        <v>82</v>
      </c>
      <c r="AY154" s="14" t="s">
        <v>133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4" t="s">
        <v>80</v>
      </c>
      <c r="BK154" s="229">
        <f>ROUND(I154*H154,2)</f>
        <v>0</v>
      </c>
      <c r="BL154" s="14" t="s">
        <v>139</v>
      </c>
      <c r="BM154" s="228" t="s">
        <v>193</v>
      </c>
    </row>
    <row r="155" s="2" customFormat="1" ht="33" customHeight="1">
      <c r="A155" s="35"/>
      <c r="B155" s="36"/>
      <c r="C155" s="216" t="s">
        <v>167</v>
      </c>
      <c r="D155" s="216" t="s">
        <v>135</v>
      </c>
      <c r="E155" s="217" t="s">
        <v>194</v>
      </c>
      <c r="F155" s="218" t="s">
        <v>195</v>
      </c>
      <c r="G155" s="219" t="s">
        <v>158</v>
      </c>
      <c r="H155" s="220">
        <v>619.5</v>
      </c>
      <c r="I155" s="221"/>
      <c r="J155" s="222">
        <f>ROUND(I155*H155,2)</f>
        <v>0</v>
      </c>
      <c r="K155" s="223"/>
      <c r="L155" s="41"/>
      <c r="M155" s="224" t="s">
        <v>1</v>
      </c>
      <c r="N155" s="225" t="s">
        <v>38</v>
      </c>
      <c r="O155" s="88"/>
      <c r="P155" s="226">
        <f>O155*H155</f>
        <v>0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8" t="s">
        <v>139</v>
      </c>
      <c r="AT155" s="228" t="s">
        <v>135</v>
      </c>
      <c r="AU155" s="228" t="s">
        <v>82</v>
      </c>
      <c r="AY155" s="14" t="s">
        <v>133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4" t="s">
        <v>80</v>
      </c>
      <c r="BK155" s="229">
        <f>ROUND(I155*H155,2)</f>
        <v>0</v>
      </c>
      <c r="BL155" s="14" t="s">
        <v>139</v>
      </c>
      <c r="BM155" s="228" t="s">
        <v>196</v>
      </c>
    </row>
    <row r="156" s="2" customFormat="1" ht="21.75" customHeight="1">
      <c r="A156" s="35"/>
      <c r="B156" s="36"/>
      <c r="C156" s="216" t="s">
        <v>197</v>
      </c>
      <c r="D156" s="216" t="s">
        <v>135</v>
      </c>
      <c r="E156" s="217" t="s">
        <v>198</v>
      </c>
      <c r="F156" s="218" t="s">
        <v>199</v>
      </c>
      <c r="G156" s="219" t="s">
        <v>158</v>
      </c>
      <c r="H156" s="220">
        <v>274.762</v>
      </c>
      <c r="I156" s="221"/>
      <c r="J156" s="222">
        <f>ROUND(I156*H156,2)</f>
        <v>0</v>
      </c>
      <c r="K156" s="223"/>
      <c r="L156" s="41"/>
      <c r="M156" s="224" t="s">
        <v>1</v>
      </c>
      <c r="N156" s="225" t="s">
        <v>38</v>
      </c>
      <c r="O156" s="88"/>
      <c r="P156" s="226">
        <f>O156*H156</f>
        <v>0</v>
      </c>
      <c r="Q156" s="226">
        <v>0</v>
      </c>
      <c r="R156" s="226">
        <f>Q156*H156</f>
        <v>0</v>
      </c>
      <c r="S156" s="226">
        <v>0</v>
      </c>
      <c r="T156" s="22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8" t="s">
        <v>139</v>
      </c>
      <c r="AT156" s="228" t="s">
        <v>135</v>
      </c>
      <c r="AU156" s="228" t="s">
        <v>82</v>
      </c>
      <c r="AY156" s="14" t="s">
        <v>133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4" t="s">
        <v>80</v>
      </c>
      <c r="BK156" s="229">
        <f>ROUND(I156*H156,2)</f>
        <v>0</v>
      </c>
      <c r="BL156" s="14" t="s">
        <v>139</v>
      </c>
      <c r="BM156" s="228" t="s">
        <v>200</v>
      </c>
    </row>
    <row r="157" s="2" customFormat="1" ht="21.75" customHeight="1">
      <c r="A157" s="35"/>
      <c r="B157" s="36"/>
      <c r="C157" s="216" t="s">
        <v>171</v>
      </c>
      <c r="D157" s="216" t="s">
        <v>135</v>
      </c>
      <c r="E157" s="217" t="s">
        <v>201</v>
      </c>
      <c r="F157" s="218" t="s">
        <v>202</v>
      </c>
      <c r="G157" s="219" t="s">
        <v>158</v>
      </c>
      <c r="H157" s="220">
        <v>57700.019999999997</v>
      </c>
      <c r="I157" s="221"/>
      <c r="J157" s="222">
        <f>ROUND(I157*H157,2)</f>
        <v>0</v>
      </c>
      <c r="K157" s="223"/>
      <c r="L157" s="41"/>
      <c r="M157" s="224" t="s">
        <v>1</v>
      </c>
      <c r="N157" s="225" t="s">
        <v>38</v>
      </c>
      <c r="O157" s="88"/>
      <c r="P157" s="226">
        <f>O157*H157</f>
        <v>0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8" t="s">
        <v>139</v>
      </c>
      <c r="AT157" s="228" t="s">
        <v>135</v>
      </c>
      <c r="AU157" s="228" t="s">
        <v>82</v>
      </c>
      <c r="AY157" s="14" t="s">
        <v>133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4" t="s">
        <v>80</v>
      </c>
      <c r="BK157" s="229">
        <f>ROUND(I157*H157,2)</f>
        <v>0</v>
      </c>
      <c r="BL157" s="14" t="s">
        <v>139</v>
      </c>
      <c r="BM157" s="228" t="s">
        <v>203</v>
      </c>
    </row>
    <row r="158" s="2" customFormat="1" ht="21.75" customHeight="1">
      <c r="A158" s="35"/>
      <c r="B158" s="36"/>
      <c r="C158" s="216" t="s">
        <v>204</v>
      </c>
      <c r="D158" s="216" t="s">
        <v>135</v>
      </c>
      <c r="E158" s="217" t="s">
        <v>205</v>
      </c>
      <c r="F158" s="218" t="s">
        <v>206</v>
      </c>
      <c r="G158" s="219" t="s">
        <v>158</v>
      </c>
      <c r="H158" s="220">
        <v>274.762</v>
      </c>
      <c r="I158" s="221"/>
      <c r="J158" s="222">
        <f>ROUND(I158*H158,2)</f>
        <v>0</v>
      </c>
      <c r="K158" s="223"/>
      <c r="L158" s="41"/>
      <c r="M158" s="224" t="s">
        <v>1</v>
      </c>
      <c r="N158" s="225" t="s">
        <v>38</v>
      </c>
      <c r="O158" s="88"/>
      <c r="P158" s="226">
        <f>O158*H158</f>
        <v>0</v>
      </c>
      <c r="Q158" s="226">
        <v>0</v>
      </c>
      <c r="R158" s="226">
        <f>Q158*H158</f>
        <v>0</v>
      </c>
      <c r="S158" s="226">
        <v>0</v>
      </c>
      <c r="T158" s="22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8" t="s">
        <v>139</v>
      </c>
      <c r="AT158" s="228" t="s">
        <v>135</v>
      </c>
      <c r="AU158" s="228" t="s">
        <v>82</v>
      </c>
      <c r="AY158" s="14" t="s">
        <v>133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4" t="s">
        <v>80</v>
      </c>
      <c r="BK158" s="229">
        <f>ROUND(I158*H158,2)</f>
        <v>0</v>
      </c>
      <c r="BL158" s="14" t="s">
        <v>139</v>
      </c>
      <c r="BM158" s="228" t="s">
        <v>207</v>
      </c>
    </row>
    <row r="159" s="2" customFormat="1" ht="16.5" customHeight="1">
      <c r="A159" s="35"/>
      <c r="B159" s="36"/>
      <c r="C159" s="216" t="s">
        <v>174</v>
      </c>
      <c r="D159" s="216" t="s">
        <v>135</v>
      </c>
      <c r="E159" s="217" t="s">
        <v>208</v>
      </c>
      <c r="F159" s="218" t="s">
        <v>209</v>
      </c>
      <c r="G159" s="219" t="s">
        <v>138</v>
      </c>
      <c r="H159" s="220">
        <v>24</v>
      </c>
      <c r="I159" s="221"/>
      <c r="J159" s="222">
        <f>ROUND(I159*H159,2)</f>
        <v>0</v>
      </c>
      <c r="K159" s="223"/>
      <c r="L159" s="41"/>
      <c r="M159" s="224" t="s">
        <v>1</v>
      </c>
      <c r="N159" s="225" t="s">
        <v>38</v>
      </c>
      <c r="O159" s="88"/>
      <c r="P159" s="226">
        <f>O159*H159</f>
        <v>0</v>
      </c>
      <c r="Q159" s="226">
        <v>0</v>
      </c>
      <c r="R159" s="226">
        <f>Q159*H159</f>
        <v>0</v>
      </c>
      <c r="S159" s="226">
        <v>0</v>
      </c>
      <c r="T159" s="22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8" t="s">
        <v>139</v>
      </c>
      <c r="AT159" s="228" t="s">
        <v>135</v>
      </c>
      <c r="AU159" s="228" t="s">
        <v>82</v>
      </c>
      <c r="AY159" s="14" t="s">
        <v>133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14" t="s">
        <v>80</v>
      </c>
      <c r="BK159" s="229">
        <f>ROUND(I159*H159,2)</f>
        <v>0</v>
      </c>
      <c r="BL159" s="14" t="s">
        <v>139</v>
      </c>
      <c r="BM159" s="228" t="s">
        <v>210</v>
      </c>
    </row>
    <row r="160" s="2" customFormat="1" ht="24.15" customHeight="1">
      <c r="A160" s="35"/>
      <c r="B160" s="36"/>
      <c r="C160" s="216" t="s">
        <v>7</v>
      </c>
      <c r="D160" s="216" t="s">
        <v>135</v>
      </c>
      <c r="E160" s="217" t="s">
        <v>211</v>
      </c>
      <c r="F160" s="218" t="s">
        <v>212</v>
      </c>
      <c r="G160" s="219" t="s">
        <v>138</v>
      </c>
      <c r="H160" s="220">
        <v>5040</v>
      </c>
      <c r="I160" s="221"/>
      <c r="J160" s="222">
        <f>ROUND(I160*H160,2)</f>
        <v>0</v>
      </c>
      <c r="K160" s="223"/>
      <c r="L160" s="41"/>
      <c r="M160" s="224" t="s">
        <v>1</v>
      </c>
      <c r="N160" s="225" t="s">
        <v>38</v>
      </c>
      <c r="O160" s="88"/>
      <c r="P160" s="226">
        <f>O160*H160</f>
        <v>0</v>
      </c>
      <c r="Q160" s="226">
        <v>0</v>
      </c>
      <c r="R160" s="226">
        <f>Q160*H160</f>
        <v>0</v>
      </c>
      <c r="S160" s="226">
        <v>0</v>
      </c>
      <c r="T160" s="22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8" t="s">
        <v>139</v>
      </c>
      <c r="AT160" s="228" t="s">
        <v>135</v>
      </c>
      <c r="AU160" s="228" t="s">
        <v>82</v>
      </c>
      <c r="AY160" s="14" t="s">
        <v>133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4" t="s">
        <v>80</v>
      </c>
      <c r="BK160" s="229">
        <f>ROUND(I160*H160,2)</f>
        <v>0</v>
      </c>
      <c r="BL160" s="14" t="s">
        <v>139</v>
      </c>
      <c r="BM160" s="228" t="s">
        <v>213</v>
      </c>
    </row>
    <row r="161" s="2" customFormat="1" ht="16.5" customHeight="1">
      <c r="A161" s="35"/>
      <c r="B161" s="36"/>
      <c r="C161" s="216" t="s">
        <v>179</v>
      </c>
      <c r="D161" s="216" t="s">
        <v>135</v>
      </c>
      <c r="E161" s="217" t="s">
        <v>214</v>
      </c>
      <c r="F161" s="218" t="s">
        <v>215</v>
      </c>
      <c r="G161" s="219" t="s">
        <v>138</v>
      </c>
      <c r="H161" s="220">
        <v>24</v>
      </c>
      <c r="I161" s="221"/>
      <c r="J161" s="222">
        <f>ROUND(I161*H161,2)</f>
        <v>0</v>
      </c>
      <c r="K161" s="223"/>
      <c r="L161" s="41"/>
      <c r="M161" s="224" t="s">
        <v>1</v>
      </c>
      <c r="N161" s="225" t="s">
        <v>38</v>
      </c>
      <c r="O161" s="88"/>
      <c r="P161" s="226">
        <f>O161*H161</f>
        <v>0</v>
      </c>
      <c r="Q161" s="226">
        <v>0</v>
      </c>
      <c r="R161" s="226">
        <f>Q161*H161</f>
        <v>0</v>
      </c>
      <c r="S161" s="226">
        <v>0</v>
      </c>
      <c r="T161" s="22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28" t="s">
        <v>139</v>
      </c>
      <c r="AT161" s="228" t="s">
        <v>135</v>
      </c>
      <c r="AU161" s="228" t="s">
        <v>82</v>
      </c>
      <c r="AY161" s="14" t="s">
        <v>133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4" t="s">
        <v>80</v>
      </c>
      <c r="BK161" s="229">
        <f>ROUND(I161*H161,2)</f>
        <v>0</v>
      </c>
      <c r="BL161" s="14" t="s">
        <v>139</v>
      </c>
      <c r="BM161" s="228" t="s">
        <v>216</v>
      </c>
    </row>
    <row r="162" s="2" customFormat="1" ht="33" customHeight="1">
      <c r="A162" s="35"/>
      <c r="B162" s="36"/>
      <c r="C162" s="216" t="s">
        <v>217</v>
      </c>
      <c r="D162" s="216" t="s">
        <v>135</v>
      </c>
      <c r="E162" s="217" t="s">
        <v>218</v>
      </c>
      <c r="F162" s="218" t="s">
        <v>219</v>
      </c>
      <c r="G162" s="219" t="s">
        <v>158</v>
      </c>
      <c r="H162" s="220">
        <v>274.762</v>
      </c>
      <c r="I162" s="221"/>
      <c r="J162" s="222">
        <f>ROUND(I162*H162,2)</f>
        <v>0</v>
      </c>
      <c r="K162" s="223"/>
      <c r="L162" s="41"/>
      <c r="M162" s="224" t="s">
        <v>1</v>
      </c>
      <c r="N162" s="225" t="s">
        <v>38</v>
      </c>
      <c r="O162" s="88"/>
      <c r="P162" s="226">
        <f>O162*H162</f>
        <v>0</v>
      </c>
      <c r="Q162" s="226">
        <v>0</v>
      </c>
      <c r="R162" s="226">
        <f>Q162*H162</f>
        <v>0</v>
      </c>
      <c r="S162" s="226">
        <v>0</v>
      </c>
      <c r="T162" s="22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8" t="s">
        <v>139</v>
      </c>
      <c r="AT162" s="228" t="s">
        <v>135</v>
      </c>
      <c r="AU162" s="228" t="s">
        <v>82</v>
      </c>
      <c r="AY162" s="14" t="s">
        <v>133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4" t="s">
        <v>80</v>
      </c>
      <c r="BK162" s="229">
        <f>ROUND(I162*H162,2)</f>
        <v>0</v>
      </c>
      <c r="BL162" s="14" t="s">
        <v>139</v>
      </c>
      <c r="BM162" s="228" t="s">
        <v>220</v>
      </c>
    </row>
    <row r="163" s="2" customFormat="1" ht="21.75" customHeight="1">
      <c r="A163" s="35"/>
      <c r="B163" s="36"/>
      <c r="C163" s="216" t="s">
        <v>221</v>
      </c>
      <c r="D163" s="216" t="s">
        <v>135</v>
      </c>
      <c r="E163" s="217" t="s">
        <v>222</v>
      </c>
      <c r="F163" s="218" t="s">
        <v>223</v>
      </c>
      <c r="G163" s="219" t="s">
        <v>166</v>
      </c>
      <c r="H163" s="220">
        <v>2</v>
      </c>
      <c r="I163" s="221"/>
      <c r="J163" s="222">
        <f>ROUND(I163*H163,2)</f>
        <v>0</v>
      </c>
      <c r="K163" s="223"/>
      <c r="L163" s="41"/>
      <c r="M163" s="224" t="s">
        <v>1</v>
      </c>
      <c r="N163" s="225" t="s">
        <v>38</v>
      </c>
      <c r="O163" s="88"/>
      <c r="P163" s="226">
        <f>O163*H163</f>
        <v>0</v>
      </c>
      <c r="Q163" s="226">
        <v>0</v>
      </c>
      <c r="R163" s="226">
        <f>Q163*H163</f>
        <v>0</v>
      </c>
      <c r="S163" s="226">
        <v>0</v>
      </c>
      <c r="T163" s="22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8" t="s">
        <v>139</v>
      </c>
      <c r="AT163" s="228" t="s">
        <v>135</v>
      </c>
      <c r="AU163" s="228" t="s">
        <v>82</v>
      </c>
      <c r="AY163" s="14" t="s">
        <v>133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4" t="s">
        <v>80</v>
      </c>
      <c r="BK163" s="229">
        <f>ROUND(I163*H163,2)</f>
        <v>0</v>
      </c>
      <c r="BL163" s="14" t="s">
        <v>139</v>
      </c>
      <c r="BM163" s="228" t="s">
        <v>224</v>
      </c>
    </row>
    <row r="164" s="2" customFormat="1" ht="24.15" customHeight="1">
      <c r="A164" s="35"/>
      <c r="B164" s="36"/>
      <c r="C164" s="216" t="s">
        <v>182</v>
      </c>
      <c r="D164" s="216" t="s">
        <v>135</v>
      </c>
      <c r="E164" s="217" t="s">
        <v>225</v>
      </c>
      <c r="F164" s="218" t="s">
        <v>226</v>
      </c>
      <c r="G164" s="219" t="s">
        <v>158</v>
      </c>
      <c r="H164" s="220">
        <v>274.762</v>
      </c>
      <c r="I164" s="221"/>
      <c r="J164" s="222">
        <f>ROUND(I164*H164,2)</f>
        <v>0</v>
      </c>
      <c r="K164" s="223"/>
      <c r="L164" s="41"/>
      <c r="M164" s="224" t="s">
        <v>1</v>
      </c>
      <c r="N164" s="225" t="s">
        <v>38</v>
      </c>
      <c r="O164" s="88"/>
      <c r="P164" s="226">
        <f>O164*H164</f>
        <v>0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8" t="s">
        <v>139</v>
      </c>
      <c r="AT164" s="228" t="s">
        <v>135</v>
      </c>
      <c r="AU164" s="228" t="s">
        <v>82</v>
      </c>
      <c r="AY164" s="14" t="s">
        <v>133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4" t="s">
        <v>80</v>
      </c>
      <c r="BK164" s="229">
        <f>ROUND(I164*H164,2)</f>
        <v>0</v>
      </c>
      <c r="BL164" s="14" t="s">
        <v>139</v>
      </c>
      <c r="BM164" s="228" t="s">
        <v>227</v>
      </c>
    </row>
    <row r="165" s="2" customFormat="1" ht="24.15" customHeight="1">
      <c r="A165" s="35"/>
      <c r="B165" s="36"/>
      <c r="C165" s="216" t="s">
        <v>228</v>
      </c>
      <c r="D165" s="216" t="s">
        <v>135</v>
      </c>
      <c r="E165" s="217" t="s">
        <v>229</v>
      </c>
      <c r="F165" s="218" t="s">
        <v>230</v>
      </c>
      <c r="G165" s="219" t="s">
        <v>231</v>
      </c>
      <c r="H165" s="220">
        <v>2</v>
      </c>
      <c r="I165" s="221"/>
      <c r="J165" s="222">
        <f>ROUND(I165*H165,2)</f>
        <v>0</v>
      </c>
      <c r="K165" s="223"/>
      <c r="L165" s="41"/>
      <c r="M165" s="224" t="s">
        <v>1</v>
      </c>
      <c r="N165" s="225" t="s">
        <v>38</v>
      </c>
      <c r="O165" s="88"/>
      <c r="P165" s="226">
        <f>O165*H165</f>
        <v>0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28" t="s">
        <v>139</v>
      </c>
      <c r="AT165" s="228" t="s">
        <v>135</v>
      </c>
      <c r="AU165" s="228" t="s">
        <v>82</v>
      </c>
      <c r="AY165" s="14" t="s">
        <v>133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4" t="s">
        <v>80</v>
      </c>
      <c r="BK165" s="229">
        <f>ROUND(I165*H165,2)</f>
        <v>0</v>
      </c>
      <c r="BL165" s="14" t="s">
        <v>139</v>
      </c>
      <c r="BM165" s="228" t="s">
        <v>232</v>
      </c>
    </row>
    <row r="166" s="2" customFormat="1" ht="16.5" customHeight="1">
      <c r="A166" s="35"/>
      <c r="B166" s="36"/>
      <c r="C166" s="216" t="s">
        <v>233</v>
      </c>
      <c r="D166" s="216" t="s">
        <v>135</v>
      </c>
      <c r="E166" s="217" t="s">
        <v>234</v>
      </c>
      <c r="F166" s="218" t="s">
        <v>235</v>
      </c>
      <c r="G166" s="219" t="s">
        <v>166</v>
      </c>
      <c r="H166" s="220">
        <v>2</v>
      </c>
      <c r="I166" s="221"/>
      <c r="J166" s="222">
        <f>ROUND(I166*H166,2)</f>
        <v>0</v>
      </c>
      <c r="K166" s="223"/>
      <c r="L166" s="41"/>
      <c r="M166" s="224" t="s">
        <v>1</v>
      </c>
      <c r="N166" s="225" t="s">
        <v>38</v>
      </c>
      <c r="O166" s="88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8" t="s">
        <v>139</v>
      </c>
      <c r="AT166" s="228" t="s">
        <v>135</v>
      </c>
      <c r="AU166" s="228" t="s">
        <v>82</v>
      </c>
      <c r="AY166" s="14" t="s">
        <v>133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4" t="s">
        <v>80</v>
      </c>
      <c r="BK166" s="229">
        <f>ROUND(I166*H166,2)</f>
        <v>0</v>
      </c>
      <c r="BL166" s="14" t="s">
        <v>139</v>
      </c>
      <c r="BM166" s="228" t="s">
        <v>236</v>
      </c>
    </row>
    <row r="167" s="2" customFormat="1" ht="24.15" customHeight="1">
      <c r="A167" s="35"/>
      <c r="B167" s="36"/>
      <c r="C167" s="216" t="s">
        <v>237</v>
      </c>
      <c r="D167" s="216" t="s">
        <v>135</v>
      </c>
      <c r="E167" s="217" t="s">
        <v>238</v>
      </c>
      <c r="F167" s="218" t="s">
        <v>239</v>
      </c>
      <c r="G167" s="219" t="s">
        <v>138</v>
      </c>
      <c r="H167" s="220">
        <v>6.2999999999999998</v>
      </c>
      <c r="I167" s="221"/>
      <c r="J167" s="222">
        <f>ROUND(I167*H167,2)</f>
        <v>0</v>
      </c>
      <c r="K167" s="223"/>
      <c r="L167" s="41"/>
      <c r="M167" s="224" t="s">
        <v>1</v>
      </c>
      <c r="N167" s="225" t="s">
        <v>38</v>
      </c>
      <c r="O167" s="88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8" t="s">
        <v>139</v>
      </c>
      <c r="AT167" s="228" t="s">
        <v>135</v>
      </c>
      <c r="AU167" s="228" t="s">
        <v>82</v>
      </c>
      <c r="AY167" s="14" t="s">
        <v>133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4" t="s">
        <v>80</v>
      </c>
      <c r="BK167" s="229">
        <f>ROUND(I167*H167,2)</f>
        <v>0</v>
      </c>
      <c r="BL167" s="14" t="s">
        <v>139</v>
      </c>
      <c r="BM167" s="228" t="s">
        <v>240</v>
      </c>
    </row>
    <row r="168" s="2" customFormat="1" ht="24.15" customHeight="1">
      <c r="A168" s="35"/>
      <c r="B168" s="36"/>
      <c r="C168" s="216" t="s">
        <v>186</v>
      </c>
      <c r="D168" s="216" t="s">
        <v>135</v>
      </c>
      <c r="E168" s="217" t="s">
        <v>241</v>
      </c>
      <c r="F168" s="218" t="s">
        <v>242</v>
      </c>
      <c r="G168" s="219" t="s">
        <v>158</v>
      </c>
      <c r="H168" s="220">
        <v>1.8999999999999999</v>
      </c>
      <c r="I168" s="221"/>
      <c r="J168" s="222">
        <f>ROUND(I168*H168,2)</f>
        <v>0</v>
      </c>
      <c r="K168" s="223"/>
      <c r="L168" s="41"/>
      <c r="M168" s="224" t="s">
        <v>1</v>
      </c>
      <c r="N168" s="225" t="s">
        <v>38</v>
      </c>
      <c r="O168" s="88"/>
      <c r="P168" s="226">
        <f>O168*H168</f>
        <v>0</v>
      </c>
      <c r="Q168" s="226">
        <v>0</v>
      </c>
      <c r="R168" s="226">
        <f>Q168*H168</f>
        <v>0</v>
      </c>
      <c r="S168" s="226">
        <v>0</v>
      </c>
      <c r="T168" s="22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8" t="s">
        <v>139</v>
      </c>
      <c r="AT168" s="228" t="s">
        <v>135</v>
      </c>
      <c r="AU168" s="228" t="s">
        <v>82</v>
      </c>
      <c r="AY168" s="14" t="s">
        <v>133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14" t="s">
        <v>80</v>
      </c>
      <c r="BK168" s="229">
        <f>ROUND(I168*H168,2)</f>
        <v>0</v>
      </c>
      <c r="BL168" s="14" t="s">
        <v>139</v>
      </c>
      <c r="BM168" s="228" t="s">
        <v>243</v>
      </c>
    </row>
    <row r="169" s="2" customFormat="1" ht="37.8" customHeight="1">
      <c r="A169" s="35"/>
      <c r="B169" s="36"/>
      <c r="C169" s="216" t="s">
        <v>244</v>
      </c>
      <c r="D169" s="216" t="s">
        <v>135</v>
      </c>
      <c r="E169" s="217" t="s">
        <v>245</v>
      </c>
      <c r="F169" s="218" t="s">
        <v>246</v>
      </c>
      <c r="G169" s="219" t="s">
        <v>158</v>
      </c>
      <c r="H169" s="220">
        <v>4.7999999999999998</v>
      </c>
      <c r="I169" s="221"/>
      <c r="J169" s="222">
        <f>ROUND(I169*H169,2)</f>
        <v>0</v>
      </c>
      <c r="K169" s="223"/>
      <c r="L169" s="41"/>
      <c r="M169" s="224" t="s">
        <v>1</v>
      </c>
      <c r="N169" s="225" t="s">
        <v>38</v>
      </c>
      <c r="O169" s="88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8" t="s">
        <v>139</v>
      </c>
      <c r="AT169" s="228" t="s">
        <v>135</v>
      </c>
      <c r="AU169" s="228" t="s">
        <v>82</v>
      </c>
      <c r="AY169" s="14" t="s">
        <v>133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4" t="s">
        <v>80</v>
      </c>
      <c r="BK169" s="229">
        <f>ROUND(I169*H169,2)</f>
        <v>0</v>
      </c>
      <c r="BL169" s="14" t="s">
        <v>139</v>
      </c>
      <c r="BM169" s="228" t="s">
        <v>247</v>
      </c>
    </row>
    <row r="170" s="2" customFormat="1" ht="24.15" customHeight="1">
      <c r="A170" s="35"/>
      <c r="B170" s="36"/>
      <c r="C170" s="216" t="s">
        <v>189</v>
      </c>
      <c r="D170" s="216" t="s">
        <v>135</v>
      </c>
      <c r="E170" s="217" t="s">
        <v>248</v>
      </c>
      <c r="F170" s="218" t="s">
        <v>249</v>
      </c>
      <c r="G170" s="219" t="s">
        <v>149</v>
      </c>
      <c r="H170" s="220">
        <v>2.3100000000000001</v>
      </c>
      <c r="I170" s="221"/>
      <c r="J170" s="222">
        <f>ROUND(I170*H170,2)</f>
        <v>0</v>
      </c>
      <c r="K170" s="223"/>
      <c r="L170" s="41"/>
      <c r="M170" s="224" t="s">
        <v>1</v>
      </c>
      <c r="N170" s="225" t="s">
        <v>38</v>
      </c>
      <c r="O170" s="88"/>
      <c r="P170" s="226">
        <f>O170*H170</f>
        <v>0</v>
      </c>
      <c r="Q170" s="226">
        <v>0</v>
      </c>
      <c r="R170" s="226">
        <f>Q170*H170</f>
        <v>0</v>
      </c>
      <c r="S170" s="226">
        <v>0</v>
      </c>
      <c r="T170" s="22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8" t="s">
        <v>139</v>
      </c>
      <c r="AT170" s="228" t="s">
        <v>135</v>
      </c>
      <c r="AU170" s="228" t="s">
        <v>82</v>
      </c>
      <c r="AY170" s="14" t="s">
        <v>133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4" t="s">
        <v>80</v>
      </c>
      <c r="BK170" s="229">
        <f>ROUND(I170*H170,2)</f>
        <v>0</v>
      </c>
      <c r="BL170" s="14" t="s">
        <v>139</v>
      </c>
      <c r="BM170" s="228" t="s">
        <v>250</v>
      </c>
    </row>
    <row r="171" s="2" customFormat="1" ht="24.15" customHeight="1">
      <c r="A171" s="35"/>
      <c r="B171" s="36"/>
      <c r="C171" s="216" t="s">
        <v>251</v>
      </c>
      <c r="D171" s="216" t="s">
        <v>135</v>
      </c>
      <c r="E171" s="217" t="s">
        <v>252</v>
      </c>
      <c r="F171" s="218" t="s">
        <v>253</v>
      </c>
      <c r="G171" s="219" t="s">
        <v>149</v>
      </c>
      <c r="H171" s="220">
        <v>1.9199999999999999</v>
      </c>
      <c r="I171" s="221"/>
      <c r="J171" s="222">
        <f>ROUND(I171*H171,2)</f>
        <v>0</v>
      </c>
      <c r="K171" s="223"/>
      <c r="L171" s="41"/>
      <c r="M171" s="224" t="s">
        <v>1</v>
      </c>
      <c r="N171" s="225" t="s">
        <v>38</v>
      </c>
      <c r="O171" s="88"/>
      <c r="P171" s="226">
        <f>O171*H171</f>
        <v>0</v>
      </c>
      <c r="Q171" s="226">
        <v>0</v>
      </c>
      <c r="R171" s="226">
        <f>Q171*H171</f>
        <v>0</v>
      </c>
      <c r="S171" s="226">
        <v>0</v>
      </c>
      <c r="T171" s="22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8" t="s">
        <v>139</v>
      </c>
      <c r="AT171" s="228" t="s">
        <v>135</v>
      </c>
      <c r="AU171" s="228" t="s">
        <v>82</v>
      </c>
      <c r="AY171" s="14" t="s">
        <v>133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14" t="s">
        <v>80</v>
      </c>
      <c r="BK171" s="229">
        <f>ROUND(I171*H171,2)</f>
        <v>0</v>
      </c>
      <c r="BL171" s="14" t="s">
        <v>139</v>
      </c>
      <c r="BM171" s="228" t="s">
        <v>254</v>
      </c>
    </row>
    <row r="172" s="2" customFormat="1" ht="16.5" customHeight="1">
      <c r="A172" s="35"/>
      <c r="B172" s="36"/>
      <c r="C172" s="216" t="s">
        <v>193</v>
      </c>
      <c r="D172" s="216" t="s">
        <v>135</v>
      </c>
      <c r="E172" s="217" t="s">
        <v>255</v>
      </c>
      <c r="F172" s="218" t="s">
        <v>256</v>
      </c>
      <c r="G172" s="219" t="s">
        <v>138</v>
      </c>
      <c r="H172" s="220">
        <v>52.5</v>
      </c>
      <c r="I172" s="221"/>
      <c r="J172" s="222">
        <f>ROUND(I172*H172,2)</f>
        <v>0</v>
      </c>
      <c r="K172" s="223"/>
      <c r="L172" s="41"/>
      <c r="M172" s="224" t="s">
        <v>1</v>
      </c>
      <c r="N172" s="225" t="s">
        <v>38</v>
      </c>
      <c r="O172" s="88"/>
      <c r="P172" s="226">
        <f>O172*H172</f>
        <v>0</v>
      </c>
      <c r="Q172" s="226">
        <v>0</v>
      </c>
      <c r="R172" s="226">
        <f>Q172*H172</f>
        <v>0</v>
      </c>
      <c r="S172" s="226">
        <v>0</v>
      </c>
      <c r="T172" s="22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8" t="s">
        <v>139</v>
      </c>
      <c r="AT172" s="228" t="s">
        <v>135</v>
      </c>
      <c r="AU172" s="228" t="s">
        <v>82</v>
      </c>
      <c r="AY172" s="14" t="s">
        <v>133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14" t="s">
        <v>80</v>
      </c>
      <c r="BK172" s="229">
        <f>ROUND(I172*H172,2)</f>
        <v>0</v>
      </c>
      <c r="BL172" s="14" t="s">
        <v>139</v>
      </c>
      <c r="BM172" s="228" t="s">
        <v>257</v>
      </c>
    </row>
    <row r="173" s="12" customFormat="1" ht="22.8" customHeight="1">
      <c r="A173" s="12"/>
      <c r="B173" s="200"/>
      <c r="C173" s="201"/>
      <c r="D173" s="202" t="s">
        <v>72</v>
      </c>
      <c r="E173" s="214" t="s">
        <v>258</v>
      </c>
      <c r="F173" s="214" t="s">
        <v>259</v>
      </c>
      <c r="G173" s="201"/>
      <c r="H173" s="201"/>
      <c r="I173" s="204"/>
      <c r="J173" s="215">
        <f>BK173</f>
        <v>0</v>
      </c>
      <c r="K173" s="201"/>
      <c r="L173" s="206"/>
      <c r="M173" s="207"/>
      <c r="N173" s="208"/>
      <c r="O173" s="208"/>
      <c r="P173" s="209">
        <f>SUM(P174:P180)</f>
        <v>0</v>
      </c>
      <c r="Q173" s="208"/>
      <c r="R173" s="209">
        <f>SUM(R174:R180)</f>
        <v>0</v>
      </c>
      <c r="S173" s="208"/>
      <c r="T173" s="210">
        <f>SUM(T174:T180)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1" t="s">
        <v>80</v>
      </c>
      <c r="AT173" s="212" t="s">
        <v>72</v>
      </c>
      <c r="AU173" s="212" t="s">
        <v>80</v>
      </c>
      <c r="AY173" s="211" t="s">
        <v>133</v>
      </c>
      <c r="BK173" s="213">
        <f>SUM(BK174:BK180)</f>
        <v>0</v>
      </c>
    </row>
    <row r="174" s="2" customFormat="1" ht="16.5" customHeight="1">
      <c r="A174" s="35"/>
      <c r="B174" s="36"/>
      <c r="C174" s="216" t="s">
        <v>260</v>
      </c>
      <c r="D174" s="216" t="s">
        <v>135</v>
      </c>
      <c r="E174" s="217" t="s">
        <v>261</v>
      </c>
      <c r="F174" s="218" t="s">
        <v>262</v>
      </c>
      <c r="G174" s="219" t="s">
        <v>149</v>
      </c>
      <c r="H174" s="220">
        <v>6.7999999999999998</v>
      </c>
      <c r="I174" s="221"/>
      <c r="J174" s="222">
        <f>ROUND(I174*H174,2)</f>
        <v>0</v>
      </c>
      <c r="K174" s="223"/>
      <c r="L174" s="41"/>
      <c r="M174" s="224" t="s">
        <v>1</v>
      </c>
      <c r="N174" s="225" t="s">
        <v>38</v>
      </c>
      <c r="O174" s="88"/>
      <c r="P174" s="226">
        <f>O174*H174</f>
        <v>0</v>
      </c>
      <c r="Q174" s="226">
        <v>0</v>
      </c>
      <c r="R174" s="226">
        <f>Q174*H174</f>
        <v>0</v>
      </c>
      <c r="S174" s="226">
        <v>0</v>
      </c>
      <c r="T174" s="22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8" t="s">
        <v>139</v>
      </c>
      <c r="AT174" s="228" t="s">
        <v>135</v>
      </c>
      <c r="AU174" s="228" t="s">
        <v>82</v>
      </c>
      <c r="AY174" s="14" t="s">
        <v>133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4" t="s">
        <v>80</v>
      </c>
      <c r="BK174" s="229">
        <f>ROUND(I174*H174,2)</f>
        <v>0</v>
      </c>
      <c r="BL174" s="14" t="s">
        <v>139</v>
      </c>
      <c r="BM174" s="228" t="s">
        <v>263</v>
      </c>
    </row>
    <row r="175" s="2" customFormat="1" ht="33" customHeight="1">
      <c r="A175" s="35"/>
      <c r="B175" s="36"/>
      <c r="C175" s="216" t="s">
        <v>196</v>
      </c>
      <c r="D175" s="216" t="s">
        <v>135</v>
      </c>
      <c r="E175" s="217" t="s">
        <v>264</v>
      </c>
      <c r="F175" s="218" t="s">
        <v>265</v>
      </c>
      <c r="G175" s="219" t="s">
        <v>266</v>
      </c>
      <c r="H175" s="220">
        <v>23.986000000000001</v>
      </c>
      <c r="I175" s="221"/>
      <c r="J175" s="222">
        <f>ROUND(I175*H175,2)</f>
        <v>0</v>
      </c>
      <c r="K175" s="223"/>
      <c r="L175" s="41"/>
      <c r="M175" s="224" t="s">
        <v>1</v>
      </c>
      <c r="N175" s="225" t="s">
        <v>38</v>
      </c>
      <c r="O175" s="88"/>
      <c r="P175" s="226">
        <f>O175*H175</f>
        <v>0</v>
      </c>
      <c r="Q175" s="226">
        <v>0</v>
      </c>
      <c r="R175" s="226">
        <f>Q175*H175</f>
        <v>0</v>
      </c>
      <c r="S175" s="226">
        <v>0</v>
      </c>
      <c r="T175" s="22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8" t="s">
        <v>139</v>
      </c>
      <c r="AT175" s="228" t="s">
        <v>135</v>
      </c>
      <c r="AU175" s="228" t="s">
        <v>82</v>
      </c>
      <c r="AY175" s="14" t="s">
        <v>133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4" t="s">
        <v>80</v>
      </c>
      <c r="BK175" s="229">
        <f>ROUND(I175*H175,2)</f>
        <v>0</v>
      </c>
      <c r="BL175" s="14" t="s">
        <v>139</v>
      </c>
      <c r="BM175" s="228" t="s">
        <v>267</v>
      </c>
    </row>
    <row r="176" s="2" customFormat="1" ht="24.15" customHeight="1">
      <c r="A176" s="35"/>
      <c r="B176" s="36"/>
      <c r="C176" s="216" t="s">
        <v>268</v>
      </c>
      <c r="D176" s="216" t="s">
        <v>135</v>
      </c>
      <c r="E176" s="217" t="s">
        <v>269</v>
      </c>
      <c r="F176" s="218" t="s">
        <v>270</v>
      </c>
      <c r="G176" s="219" t="s">
        <v>266</v>
      </c>
      <c r="H176" s="220">
        <v>23.986000000000001</v>
      </c>
      <c r="I176" s="221"/>
      <c r="J176" s="222">
        <f>ROUND(I176*H176,2)</f>
        <v>0</v>
      </c>
      <c r="K176" s="223"/>
      <c r="L176" s="41"/>
      <c r="M176" s="224" t="s">
        <v>1</v>
      </c>
      <c r="N176" s="225" t="s">
        <v>38</v>
      </c>
      <c r="O176" s="88"/>
      <c r="P176" s="226">
        <f>O176*H176</f>
        <v>0</v>
      </c>
      <c r="Q176" s="226">
        <v>0</v>
      </c>
      <c r="R176" s="226">
        <f>Q176*H176</f>
        <v>0</v>
      </c>
      <c r="S176" s="226">
        <v>0</v>
      </c>
      <c r="T176" s="22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8" t="s">
        <v>139</v>
      </c>
      <c r="AT176" s="228" t="s">
        <v>135</v>
      </c>
      <c r="AU176" s="228" t="s">
        <v>82</v>
      </c>
      <c r="AY176" s="14" t="s">
        <v>133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14" t="s">
        <v>80</v>
      </c>
      <c r="BK176" s="229">
        <f>ROUND(I176*H176,2)</f>
        <v>0</v>
      </c>
      <c r="BL176" s="14" t="s">
        <v>139</v>
      </c>
      <c r="BM176" s="228" t="s">
        <v>271</v>
      </c>
    </row>
    <row r="177" s="2" customFormat="1" ht="24.15" customHeight="1">
      <c r="A177" s="35"/>
      <c r="B177" s="36"/>
      <c r="C177" s="216" t="s">
        <v>200</v>
      </c>
      <c r="D177" s="216" t="s">
        <v>135</v>
      </c>
      <c r="E177" s="217" t="s">
        <v>272</v>
      </c>
      <c r="F177" s="218" t="s">
        <v>273</v>
      </c>
      <c r="G177" s="219" t="s">
        <v>266</v>
      </c>
      <c r="H177" s="220">
        <v>239.86000000000001</v>
      </c>
      <c r="I177" s="221"/>
      <c r="J177" s="222">
        <f>ROUND(I177*H177,2)</f>
        <v>0</v>
      </c>
      <c r="K177" s="223"/>
      <c r="L177" s="41"/>
      <c r="M177" s="224" t="s">
        <v>1</v>
      </c>
      <c r="N177" s="225" t="s">
        <v>38</v>
      </c>
      <c r="O177" s="88"/>
      <c r="P177" s="226">
        <f>O177*H177</f>
        <v>0</v>
      </c>
      <c r="Q177" s="226">
        <v>0</v>
      </c>
      <c r="R177" s="226">
        <f>Q177*H177</f>
        <v>0</v>
      </c>
      <c r="S177" s="226">
        <v>0</v>
      </c>
      <c r="T177" s="22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28" t="s">
        <v>139</v>
      </c>
      <c r="AT177" s="228" t="s">
        <v>135</v>
      </c>
      <c r="AU177" s="228" t="s">
        <v>82</v>
      </c>
      <c r="AY177" s="14" t="s">
        <v>133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4" t="s">
        <v>80</v>
      </c>
      <c r="BK177" s="229">
        <f>ROUND(I177*H177,2)</f>
        <v>0</v>
      </c>
      <c r="BL177" s="14" t="s">
        <v>139</v>
      </c>
      <c r="BM177" s="228" t="s">
        <v>274</v>
      </c>
    </row>
    <row r="178" s="2" customFormat="1" ht="16.5" customHeight="1">
      <c r="A178" s="35"/>
      <c r="B178" s="36"/>
      <c r="C178" s="216" t="s">
        <v>275</v>
      </c>
      <c r="D178" s="216" t="s">
        <v>135</v>
      </c>
      <c r="E178" s="217" t="s">
        <v>276</v>
      </c>
      <c r="F178" s="218" t="s">
        <v>277</v>
      </c>
      <c r="G178" s="219" t="s">
        <v>266</v>
      </c>
      <c r="H178" s="220">
        <v>-1.036</v>
      </c>
      <c r="I178" s="221"/>
      <c r="J178" s="222">
        <f>ROUND(I178*H178,2)</f>
        <v>0</v>
      </c>
      <c r="K178" s="223"/>
      <c r="L178" s="41"/>
      <c r="M178" s="224" t="s">
        <v>1</v>
      </c>
      <c r="N178" s="225" t="s">
        <v>38</v>
      </c>
      <c r="O178" s="88"/>
      <c r="P178" s="226">
        <f>O178*H178</f>
        <v>0</v>
      </c>
      <c r="Q178" s="226">
        <v>0</v>
      </c>
      <c r="R178" s="226">
        <f>Q178*H178</f>
        <v>0</v>
      </c>
      <c r="S178" s="226">
        <v>0</v>
      </c>
      <c r="T178" s="22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28" t="s">
        <v>139</v>
      </c>
      <c r="AT178" s="228" t="s">
        <v>135</v>
      </c>
      <c r="AU178" s="228" t="s">
        <v>82</v>
      </c>
      <c r="AY178" s="14" t="s">
        <v>133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14" t="s">
        <v>80</v>
      </c>
      <c r="BK178" s="229">
        <f>ROUND(I178*H178,2)</f>
        <v>0</v>
      </c>
      <c r="BL178" s="14" t="s">
        <v>139</v>
      </c>
      <c r="BM178" s="228" t="s">
        <v>278</v>
      </c>
    </row>
    <row r="179" s="2" customFormat="1" ht="21.75" customHeight="1">
      <c r="A179" s="35"/>
      <c r="B179" s="36"/>
      <c r="C179" s="216" t="s">
        <v>203</v>
      </c>
      <c r="D179" s="216" t="s">
        <v>135</v>
      </c>
      <c r="E179" s="217" t="s">
        <v>279</v>
      </c>
      <c r="F179" s="218" t="s">
        <v>280</v>
      </c>
      <c r="G179" s="219" t="s">
        <v>266</v>
      </c>
      <c r="H179" s="220">
        <v>-0.29699999999999999</v>
      </c>
      <c r="I179" s="221"/>
      <c r="J179" s="222">
        <f>ROUND(I179*H179,2)</f>
        <v>0</v>
      </c>
      <c r="K179" s="223"/>
      <c r="L179" s="41"/>
      <c r="M179" s="224" t="s">
        <v>1</v>
      </c>
      <c r="N179" s="225" t="s">
        <v>38</v>
      </c>
      <c r="O179" s="88"/>
      <c r="P179" s="226">
        <f>O179*H179</f>
        <v>0</v>
      </c>
      <c r="Q179" s="226">
        <v>0</v>
      </c>
      <c r="R179" s="226">
        <f>Q179*H179</f>
        <v>0</v>
      </c>
      <c r="S179" s="226">
        <v>0</v>
      </c>
      <c r="T179" s="22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8" t="s">
        <v>139</v>
      </c>
      <c r="AT179" s="228" t="s">
        <v>135</v>
      </c>
      <c r="AU179" s="228" t="s">
        <v>82</v>
      </c>
      <c r="AY179" s="14" t="s">
        <v>133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4" t="s">
        <v>80</v>
      </c>
      <c r="BK179" s="229">
        <f>ROUND(I179*H179,2)</f>
        <v>0</v>
      </c>
      <c r="BL179" s="14" t="s">
        <v>139</v>
      </c>
      <c r="BM179" s="228" t="s">
        <v>281</v>
      </c>
    </row>
    <row r="180" s="2" customFormat="1" ht="24.15" customHeight="1">
      <c r="A180" s="35"/>
      <c r="B180" s="36"/>
      <c r="C180" s="216" t="s">
        <v>282</v>
      </c>
      <c r="D180" s="216" t="s">
        <v>135</v>
      </c>
      <c r="E180" s="217" t="s">
        <v>283</v>
      </c>
      <c r="F180" s="218" t="s">
        <v>284</v>
      </c>
      <c r="G180" s="219" t="s">
        <v>266</v>
      </c>
      <c r="H180" s="220">
        <v>23.986000000000001</v>
      </c>
      <c r="I180" s="221"/>
      <c r="J180" s="222">
        <f>ROUND(I180*H180,2)</f>
        <v>0</v>
      </c>
      <c r="K180" s="223"/>
      <c r="L180" s="41"/>
      <c r="M180" s="224" t="s">
        <v>1</v>
      </c>
      <c r="N180" s="225" t="s">
        <v>38</v>
      </c>
      <c r="O180" s="88"/>
      <c r="P180" s="226">
        <f>O180*H180</f>
        <v>0</v>
      </c>
      <c r="Q180" s="226">
        <v>0</v>
      </c>
      <c r="R180" s="226">
        <f>Q180*H180</f>
        <v>0</v>
      </c>
      <c r="S180" s="226">
        <v>0</v>
      </c>
      <c r="T180" s="22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28" t="s">
        <v>139</v>
      </c>
      <c r="AT180" s="228" t="s">
        <v>135</v>
      </c>
      <c r="AU180" s="228" t="s">
        <v>82</v>
      </c>
      <c r="AY180" s="14" t="s">
        <v>133</v>
      </c>
      <c r="BE180" s="229">
        <f>IF(N180="základní",J180,0)</f>
        <v>0</v>
      </c>
      <c r="BF180" s="229">
        <f>IF(N180="snížená",J180,0)</f>
        <v>0</v>
      </c>
      <c r="BG180" s="229">
        <f>IF(N180="zákl. přenesená",J180,0)</f>
        <v>0</v>
      </c>
      <c r="BH180" s="229">
        <f>IF(N180="sníž. přenesená",J180,0)</f>
        <v>0</v>
      </c>
      <c r="BI180" s="229">
        <f>IF(N180="nulová",J180,0)</f>
        <v>0</v>
      </c>
      <c r="BJ180" s="14" t="s">
        <v>80</v>
      </c>
      <c r="BK180" s="229">
        <f>ROUND(I180*H180,2)</f>
        <v>0</v>
      </c>
      <c r="BL180" s="14" t="s">
        <v>139</v>
      </c>
      <c r="BM180" s="228" t="s">
        <v>285</v>
      </c>
    </row>
    <row r="181" s="12" customFormat="1" ht="22.8" customHeight="1">
      <c r="A181" s="12"/>
      <c r="B181" s="200"/>
      <c r="C181" s="201"/>
      <c r="D181" s="202" t="s">
        <v>72</v>
      </c>
      <c r="E181" s="214" t="s">
        <v>286</v>
      </c>
      <c r="F181" s="214" t="s">
        <v>287</v>
      </c>
      <c r="G181" s="201"/>
      <c r="H181" s="201"/>
      <c r="I181" s="204"/>
      <c r="J181" s="215">
        <f>BK181</f>
        <v>0</v>
      </c>
      <c r="K181" s="201"/>
      <c r="L181" s="206"/>
      <c r="M181" s="207"/>
      <c r="N181" s="208"/>
      <c r="O181" s="208"/>
      <c r="P181" s="209">
        <f>SUM(P182:P183)</f>
        <v>0</v>
      </c>
      <c r="Q181" s="208"/>
      <c r="R181" s="209">
        <f>SUM(R182:R183)</f>
        <v>0</v>
      </c>
      <c r="S181" s="208"/>
      <c r="T181" s="210">
        <f>SUM(T182:T183)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1" t="s">
        <v>80</v>
      </c>
      <c r="AT181" s="212" t="s">
        <v>72</v>
      </c>
      <c r="AU181" s="212" t="s">
        <v>80</v>
      </c>
      <c r="AY181" s="211" t="s">
        <v>133</v>
      </c>
      <c r="BK181" s="213">
        <f>SUM(BK182:BK183)</f>
        <v>0</v>
      </c>
    </row>
    <row r="182" s="2" customFormat="1" ht="16.5" customHeight="1">
      <c r="A182" s="35"/>
      <c r="B182" s="36"/>
      <c r="C182" s="216" t="s">
        <v>207</v>
      </c>
      <c r="D182" s="216" t="s">
        <v>135</v>
      </c>
      <c r="E182" s="217" t="s">
        <v>288</v>
      </c>
      <c r="F182" s="218" t="s">
        <v>289</v>
      </c>
      <c r="G182" s="219" t="s">
        <v>266</v>
      </c>
      <c r="H182" s="220">
        <v>15.058</v>
      </c>
      <c r="I182" s="221"/>
      <c r="J182" s="222">
        <f>ROUND(I182*H182,2)</f>
        <v>0</v>
      </c>
      <c r="K182" s="223"/>
      <c r="L182" s="41"/>
      <c r="M182" s="224" t="s">
        <v>1</v>
      </c>
      <c r="N182" s="225" t="s">
        <v>38</v>
      </c>
      <c r="O182" s="88"/>
      <c r="P182" s="226">
        <f>O182*H182</f>
        <v>0</v>
      </c>
      <c r="Q182" s="226">
        <v>0</v>
      </c>
      <c r="R182" s="226">
        <f>Q182*H182</f>
        <v>0</v>
      </c>
      <c r="S182" s="226">
        <v>0</v>
      </c>
      <c r="T182" s="22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28" t="s">
        <v>139</v>
      </c>
      <c r="AT182" s="228" t="s">
        <v>135</v>
      </c>
      <c r="AU182" s="228" t="s">
        <v>82</v>
      </c>
      <c r="AY182" s="14" t="s">
        <v>133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14" t="s">
        <v>80</v>
      </c>
      <c r="BK182" s="229">
        <f>ROUND(I182*H182,2)</f>
        <v>0</v>
      </c>
      <c r="BL182" s="14" t="s">
        <v>139</v>
      </c>
      <c r="BM182" s="228" t="s">
        <v>290</v>
      </c>
    </row>
    <row r="183" s="2" customFormat="1" ht="24.15" customHeight="1">
      <c r="A183" s="35"/>
      <c r="B183" s="36"/>
      <c r="C183" s="216" t="s">
        <v>291</v>
      </c>
      <c r="D183" s="216" t="s">
        <v>135</v>
      </c>
      <c r="E183" s="217" t="s">
        <v>292</v>
      </c>
      <c r="F183" s="218" t="s">
        <v>293</v>
      </c>
      <c r="G183" s="219" t="s">
        <v>266</v>
      </c>
      <c r="H183" s="220">
        <v>15.058</v>
      </c>
      <c r="I183" s="221"/>
      <c r="J183" s="222">
        <f>ROUND(I183*H183,2)</f>
        <v>0</v>
      </c>
      <c r="K183" s="223"/>
      <c r="L183" s="41"/>
      <c r="M183" s="224" t="s">
        <v>1</v>
      </c>
      <c r="N183" s="225" t="s">
        <v>38</v>
      </c>
      <c r="O183" s="88"/>
      <c r="P183" s="226">
        <f>O183*H183</f>
        <v>0</v>
      </c>
      <c r="Q183" s="226">
        <v>0</v>
      </c>
      <c r="R183" s="226">
        <f>Q183*H183</f>
        <v>0</v>
      </c>
      <c r="S183" s="226">
        <v>0</v>
      </c>
      <c r="T183" s="22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28" t="s">
        <v>139</v>
      </c>
      <c r="AT183" s="228" t="s">
        <v>135</v>
      </c>
      <c r="AU183" s="228" t="s">
        <v>82</v>
      </c>
      <c r="AY183" s="14" t="s">
        <v>133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4" t="s">
        <v>80</v>
      </c>
      <c r="BK183" s="229">
        <f>ROUND(I183*H183,2)</f>
        <v>0</v>
      </c>
      <c r="BL183" s="14" t="s">
        <v>139</v>
      </c>
      <c r="BM183" s="228" t="s">
        <v>294</v>
      </c>
    </row>
    <row r="184" s="12" customFormat="1" ht="25.92" customHeight="1">
      <c r="A184" s="12"/>
      <c r="B184" s="200"/>
      <c r="C184" s="201"/>
      <c r="D184" s="202" t="s">
        <v>72</v>
      </c>
      <c r="E184" s="203" t="s">
        <v>295</v>
      </c>
      <c r="F184" s="203" t="s">
        <v>296</v>
      </c>
      <c r="G184" s="201"/>
      <c r="H184" s="201"/>
      <c r="I184" s="204"/>
      <c r="J184" s="205">
        <f>BK184</f>
        <v>0</v>
      </c>
      <c r="K184" s="201"/>
      <c r="L184" s="206"/>
      <c r="M184" s="207"/>
      <c r="N184" s="208"/>
      <c r="O184" s="208"/>
      <c r="P184" s="209">
        <f>P185+P191+P231+P241+P256+P267+P273+P284+P296</f>
        <v>0</v>
      </c>
      <c r="Q184" s="208"/>
      <c r="R184" s="209">
        <f>R185+R191+R231+R241+R256+R267+R273+R284+R296</f>
        <v>2.15409381</v>
      </c>
      <c r="S184" s="208"/>
      <c r="T184" s="210">
        <f>T185+T191+T231+T241+T256+T267+T273+T284+T296</f>
        <v>8.6479675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1" t="s">
        <v>82</v>
      </c>
      <c r="AT184" s="212" t="s">
        <v>72</v>
      </c>
      <c r="AU184" s="212" t="s">
        <v>73</v>
      </c>
      <c r="AY184" s="211" t="s">
        <v>133</v>
      </c>
      <c r="BK184" s="213">
        <f>BK185+BK191+BK231+BK241+BK256+BK267+BK273+BK284+BK296</f>
        <v>0</v>
      </c>
    </row>
    <row r="185" s="12" customFormat="1" ht="22.8" customHeight="1">
      <c r="A185" s="12"/>
      <c r="B185" s="200"/>
      <c r="C185" s="201"/>
      <c r="D185" s="202" t="s">
        <v>72</v>
      </c>
      <c r="E185" s="214" t="s">
        <v>297</v>
      </c>
      <c r="F185" s="214" t="s">
        <v>298</v>
      </c>
      <c r="G185" s="201"/>
      <c r="H185" s="201"/>
      <c r="I185" s="204"/>
      <c r="J185" s="215">
        <f>BK185</f>
        <v>0</v>
      </c>
      <c r="K185" s="201"/>
      <c r="L185" s="206"/>
      <c r="M185" s="207"/>
      <c r="N185" s="208"/>
      <c r="O185" s="208"/>
      <c r="P185" s="209">
        <f>SUM(P186:P190)</f>
        <v>0</v>
      </c>
      <c r="Q185" s="208"/>
      <c r="R185" s="209">
        <f>SUM(R186:R190)</f>
        <v>0.52727223999999995</v>
      </c>
      <c r="S185" s="208"/>
      <c r="T185" s="210">
        <f>SUM(T186:T190)</f>
        <v>6.7020100000000005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1" t="s">
        <v>82</v>
      </c>
      <c r="AT185" s="212" t="s">
        <v>72</v>
      </c>
      <c r="AU185" s="212" t="s">
        <v>80</v>
      </c>
      <c r="AY185" s="211" t="s">
        <v>133</v>
      </c>
      <c r="BK185" s="213">
        <f>SUM(BK186:BK190)</f>
        <v>0</v>
      </c>
    </row>
    <row r="186" s="2" customFormat="1" ht="33" customHeight="1">
      <c r="A186" s="35"/>
      <c r="B186" s="36"/>
      <c r="C186" s="216" t="s">
        <v>299</v>
      </c>
      <c r="D186" s="216" t="s">
        <v>135</v>
      </c>
      <c r="E186" s="217" t="s">
        <v>300</v>
      </c>
      <c r="F186" s="218" t="s">
        <v>301</v>
      </c>
      <c r="G186" s="219" t="s">
        <v>158</v>
      </c>
      <c r="H186" s="220">
        <v>191.48599999999999</v>
      </c>
      <c r="I186" s="221"/>
      <c r="J186" s="222">
        <f>ROUND(I186*H186,2)</f>
        <v>0</v>
      </c>
      <c r="K186" s="223"/>
      <c r="L186" s="41"/>
      <c r="M186" s="224" t="s">
        <v>1</v>
      </c>
      <c r="N186" s="225" t="s">
        <v>38</v>
      </c>
      <c r="O186" s="88"/>
      <c r="P186" s="226">
        <f>O186*H186</f>
        <v>0</v>
      </c>
      <c r="Q186" s="226">
        <v>0</v>
      </c>
      <c r="R186" s="226">
        <f>Q186*H186</f>
        <v>0</v>
      </c>
      <c r="S186" s="226">
        <v>0.035000000000000003</v>
      </c>
      <c r="T186" s="227">
        <f>S186*H186</f>
        <v>6.7020100000000005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28" t="s">
        <v>167</v>
      </c>
      <c r="AT186" s="228" t="s">
        <v>135</v>
      </c>
      <c r="AU186" s="228" t="s">
        <v>82</v>
      </c>
      <c r="AY186" s="14" t="s">
        <v>133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4" t="s">
        <v>80</v>
      </c>
      <c r="BK186" s="229">
        <f>ROUND(I186*H186,2)</f>
        <v>0</v>
      </c>
      <c r="BL186" s="14" t="s">
        <v>167</v>
      </c>
      <c r="BM186" s="228" t="s">
        <v>302</v>
      </c>
    </row>
    <row r="187" s="2" customFormat="1" ht="24.15" customHeight="1">
      <c r="A187" s="35"/>
      <c r="B187" s="36"/>
      <c r="C187" s="216" t="s">
        <v>303</v>
      </c>
      <c r="D187" s="216" t="s">
        <v>135</v>
      </c>
      <c r="E187" s="217" t="s">
        <v>304</v>
      </c>
      <c r="F187" s="218" t="s">
        <v>305</v>
      </c>
      <c r="G187" s="219" t="s">
        <v>158</v>
      </c>
      <c r="H187" s="220">
        <v>191.48599999999999</v>
      </c>
      <c r="I187" s="221"/>
      <c r="J187" s="222">
        <f>ROUND(I187*H187,2)</f>
        <v>0</v>
      </c>
      <c r="K187" s="223"/>
      <c r="L187" s="41"/>
      <c r="M187" s="224" t="s">
        <v>1</v>
      </c>
      <c r="N187" s="225" t="s">
        <v>38</v>
      </c>
      <c r="O187" s="88"/>
      <c r="P187" s="226">
        <f>O187*H187</f>
        <v>0</v>
      </c>
      <c r="Q187" s="226">
        <v>0.00029999999999999997</v>
      </c>
      <c r="R187" s="226">
        <f>Q187*H187</f>
        <v>0.057445799999999991</v>
      </c>
      <c r="S187" s="226">
        <v>0</v>
      </c>
      <c r="T187" s="22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28" t="s">
        <v>139</v>
      </c>
      <c r="AT187" s="228" t="s">
        <v>135</v>
      </c>
      <c r="AU187" s="228" t="s">
        <v>82</v>
      </c>
      <c r="AY187" s="14" t="s">
        <v>133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14" t="s">
        <v>80</v>
      </c>
      <c r="BK187" s="229">
        <f>ROUND(I187*H187,2)</f>
        <v>0</v>
      </c>
      <c r="BL187" s="14" t="s">
        <v>139</v>
      </c>
      <c r="BM187" s="228" t="s">
        <v>306</v>
      </c>
    </row>
    <row r="188" s="2" customFormat="1" ht="24.15" customHeight="1">
      <c r="A188" s="35"/>
      <c r="B188" s="36"/>
      <c r="C188" s="230" t="s">
        <v>307</v>
      </c>
      <c r="D188" s="230" t="s">
        <v>152</v>
      </c>
      <c r="E188" s="231" t="s">
        <v>308</v>
      </c>
      <c r="F188" s="232" t="s">
        <v>309</v>
      </c>
      <c r="G188" s="233" t="s">
        <v>158</v>
      </c>
      <c r="H188" s="234">
        <v>201.06</v>
      </c>
      <c r="I188" s="235"/>
      <c r="J188" s="236">
        <f>ROUND(I188*H188,2)</f>
        <v>0</v>
      </c>
      <c r="K188" s="237"/>
      <c r="L188" s="238"/>
      <c r="M188" s="239" t="s">
        <v>1</v>
      </c>
      <c r="N188" s="240" t="s">
        <v>38</v>
      </c>
      <c r="O188" s="88"/>
      <c r="P188" s="226">
        <f>O188*H188</f>
        <v>0</v>
      </c>
      <c r="Q188" s="226">
        <v>0.0022399999999999998</v>
      </c>
      <c r="R188" s="226">
        <f>Q188*H188</f>
        <v>0.45037439999999995</v>
      </c>
      <c r="S188" s="226">
        <v>0</v>
      </c>
      <c r="T188" s="22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28" t="s">
        <v>150</v>
      </c>
      <c r="AT188" s="228" t="s">
        <v>152</v>
      </c>
      <c r="AU188" s="228" t="s">
        <v>82</v>
      </c>
      <c r="AY188" s="14" t="s">
        <v>133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4" t="s">
        <v>80</v>
      </c>
      <c r="BK188" s="229">
        <f>ROUND(I188*H188,2)</f>
        <v>0</v>
      </c>
      <c r="BL188" s="14" t="s">
        <v>139</v>
      </c>
      <c r="BM188" s="228" t="s">
        <v>310</v>
      </c>
    </row>
    <row r="189" s="2" customFormat="1" ht="24.15" customHeight="1">
      <c r="A189" s="35"/>
      <c r="B189" s="36"/>
      <c r="C189" s="216" t="s">
        <v>311</v>
      </c>
      <c r="D189" s="216" t="s">
        <v>135</v>
      </c>
      <c r="E189" s="217" t="s">
        <v>312</v>
      </c>
      <c r="F189" s="218" t="s">
        <v>313</v>
      </c>
      <c r="G189" s="219" t="s">
        <v>158</v>
      </c>
      <c r="H189" s="220">
        <v>95.742999999999995</v>
      </c>
      <c r="I189" s="221"/>
      <c r="J189" s="222">
        <f>ROUND(I189*H189,2)</f>
        <v>0</v>
      </c>
      <c r="K189" s="223"/>
      <c r="L189" s="41"/>
      <c r="M189" s="224" t="s">
        <v>1</v>
      </c>
      <c r="N189" s="225" t="s">
        <v>38</v>
      </c>
      <c r="O189" s="88"/>
      <c r="P189" s="226">
        <f>O189*H189</f>
        <v>0</v>
      </c>
      <c r="Q189" s="226">
        <v>4.0000000000000003E-05</v>
      </c>
      <c r="R189" s="226">
        <f>Q189*H189</f>
        <v>0.00382972</v>
      </c>
      <c r="S189" s="226">
        <v>0</v>
      </c>
      <c r="T189" s="22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28" t="s">
        <v>167</v>
      </c>
      <c r="AT189" s="228" t="s">
        <v>135</v>
      </c>
      <c r="AU189" s="228" t="s">
        <v>82</v>
      </c>
      <c r="AY189" s="14" t="s">
        <v>133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4" t="s">
        <v>80</v>
      </c>
      <c r="BK189" s="229">
        <f>ROUND(I189*H189,2)</f>
        <v>0</v>
      </c>
      <c r="BL189" s="14" t="s">
        <v>167</v>
      </c>
      <c r="BM189" s="228" t="s">
        <v>314</v>
      </c>
    </row>
    <row r="190" s="2" customFormat="1" ht="24.15" customHeight="1">
      <c r="A190" s="35"/>
      <c r="B190" s="36"/>
      <c r="C190" s="230" t="s">
        <v>315</v>
      </c>
      <c r="D190" s="230" t="s">
        <v>152</v>
      </c>
      <c r="E190" s="231" t="s">
        <v>316</v>
      </c>
      <c r="F190" s="232" t="s">
        <v>317</v>
      </c>
      <c r="G190" s="233" t="s">
        <v>158</v>
      </c>
      <c r="H190" s="234">
        <v>111.58799999999999</v>
      </c>
      <c r="I190" s="235"/>
      <c r="J190" s="236">
        <f>ROUND(I190*H190,2)</f>
        <v>0</v>
      </c>
      <c r="K190" s="237"/>
      <c r="L190" s="238"/>
      <c r="M190" s="239" t="s">
        <v>1</v>
      </c>
      <c r="N190" s="240" t="s">
        <v>38</v>
      </c>
      <c r="O190" s="88"/>
      <c r="P190" s="226">
        <f>O190*H190</f>
        <v>0</v>
      </c>
      <c r="Q190" s="226">
        <v>0.00013999999999999999</v>
      </c>
      <c r="R190" s="226">
        <f>Q190*H190</f>
        <v>0.015622319999999999</v>
      </c>
      <c r="S190" s="226">
        <v>0</v>
      </c>
      <c r="T190" s="22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28" t="s">
        <v>196</v>
      </c>
      <c r="AT190" s="228" t="s">
        <v>152</v>
      </c>
      <c r="AU190" s="228" t="s">
        <v>82</v>
      </c>
      <c r="AY190" s="14" t="s">
        <v>133</v>
      </c>
      <c r="BE190" s="229">
        <f>IF(N190="základní",J190,0)</f>
        <v>0</v>
      </c>
      <c r="BF190" s="229">
        <f>IF(N190="snížená",J190,0)</f>
        <v>0</v>
      </c>
      <c r="BG190" s="229">
        <f>IF(N190="zákl. přenesená",J190,0)</f>
        <v>0</v>
      </c>
      <c r="BH190" s="229">
        <f>IF(N190="sníž. přenesená",J190,0)</f>
        <v>0</v>
      </c>
      <c r="BI190" s="229">
        <f>IF(N190="nulová",J190,0)</f>
        <v>0</v>
      </c>
      <c r="BJ190" s="14" t="s">
        <v>80</v>
      </c>
      <c r="BK190" s="229">
        <f>ROUND(I190*H190,2)</f>
        <v>0</v>
      </c>
      <c r="BL190" s="14" t="s">
        <v>167</v>
      </c>
      <c r="BM190" s="228" t="s">
        <v>318</v>
      </c>
    </row>
    <row r="191" s="12" customFormat="1" ht="22.8" customHeight="1">
      <c r="A191" s="12"/>
      <c r="B191" s="200"/>
      <c r="C191" s="201"/>
      <c r="D191" s="202" t="s">
        <v>72</v>
      </c>
      <c r="E191" s="214" t="s">
        <v>319</v>
      </c>
      <c r="F191" s="214" t="s">
        <v>320</v>
      </c>
      <c r="G191" s="201"/>
      <c r="H191" s="201"/>
      <c r="I191" s="204"/>
      <c r="J191" s="215">
        <f>BK191</f>
        <v>0</v>
      </c>
      <c r="K191" s="201"/>
      <c r="L191" s="206"/>
      <c r="M191" s="207"/>
      <c r="N191" s="208"/>
      <c r="O191" s="208"/>
      <c r="P191" s="209">
        <f>SUM(P192:P230)</f>
        <v>0</v>
      </c>
      <c r="Q191" s="208"/>
      <c r="R191" s="209">
        <f>SUM(R192:R230)</f>
        <v>0</v>
      </c>
      <c r="S191" s="208"/>
      <c r="T191" s="210">
        <f>SUM(T192:T230)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1" t="s">
        <v>82</v>
      </c>
      <c r="AT191" s="212" t="s">
        <v>72</v>
      </c>
      <c r="AU191" s="212" t="s">
        <v>80</v>
      </c>
      <c r="AY191" s="211" t="s">
        <v>133</v>
      </c>
      <c r="BK191" s="213">
        <f>SUM(BK192:BK230)</f>
        <v>0</v>
      </c>
    </row>
    <row r="192" s="2" customFormat="1" ht="16.5" customHeight="1">
      <c r="A192" s="35"/>
      <c r="B192" s="36"/>
      <c r="C192" s="216" t="s">
        <v>210</v>
      </c>
      <c r="D192" s="216" t="s">
        <v>135</v>
      </c>
      <c r="E192" s="217" t="s">
        <v>321</v>
      </c>
      <c r="F192" s="218" t="s">
        <v>322</v>
      </c>
      <c r="G192" s="219" t="s">
        <v>149</v>
      </c>
      <c r="H192" s="220">
        <v>14.731</v>
      </c>
      <c r="I192" s="221"/>
      <c r="J192" s="222">
        <f>ROUND(I192*H192,2)</f>
        <v>0</v>
      </c>
      <c r="K192" s="223"/>
      <c r="L192" s="41"/>
      <c r="M192" s="224" t="s">
        <v>1</v>
      </c>
      <c r="N192" s="225" t="s">
        <v>38</v>
      </c>
      <c r="O192" s="88"/>
      <c r="P192" s="226">
        <f>O192*H192</f>
        <v>0</v>
      </c>
      <c r="Q192" s="226">
        <v>0</v>
      </c>
      <c r="R192" s="226">
        <f>Q192*H192</f>
        <v>0</v>
      </c>
      <c r="S192" s="226">
        <v>0</v>
      </c>
      <c r="T192" s="22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28" t="s">
        <v>167</v>
      </c>
      <c r="AT192" s="228" t="s">
        <v>135</v>
      </c>
      <c r="AU192" s="228" t="s">
        <v>82</v>
      </c>
      <c r="AY192" s="14" t="s">
        <v>133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14" t="s">
        <v>80</v>
      </c>
      <c r="BK192" s="229">
        <f>ROUND(I192*H192,2)</f>
        <v>0</v>
      </c>
      <c r="BL192" s="14" t="s">
        <v>167</v>
      </c>
      <c r="BM192" s="228" t="s">
        <v>323</v>
      </c>
    </row>
    <row r="193" s="2" customFormat="1" ht="24.15" customHeight="1">
      <c r="A193" s="35"/>
      <c r="B193" s="36"/>
      <c r="C193" s="216" t="s">
        <v>324</v>
      </c>
      <c r="D193" s="216" t="s">
        <v>135</v>
      </c>
      <c r="E193" s="217" t="s">
        <v>325</v>
      </c>
      <c r="F193" s="218" t="s">
        <v>326</v>
      </c>
      <c r="G193" s="219" t="s">
        <v>149</v>
      </c>
      <c r="H193" s="220">
        <v>1.28</v>
      </c>
      <c r="I193" s="221"/>
      <c r="J193" s="222">
        <f>ROUND(I193*H193,2)</f>
        <v>0</v>
      </c>
      <c r="K193" s="223"/>
      <c r="L193" s="41"/>
      <c r="M193" s="224" t="s">
        <v>1</v>
      </c>
      <c r="N193" s="225" t="s">
        <v>38</v>
      </c>
      <c r="O193" s="88"/>
      <c r="P193" s="226">
        <f>O193*H193</f>
        <v>0</v>
      </c>
      <c r="Q193" s="226">
        <v>0</v>
      </c>
      <c r="R193" s="226">
        <f>Q193*H193</f>
        <v>0</v>
      </c>
      <c r="S193" s="226">
        <v>0</v>
      </c>
      <c r="T193" s="22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28" t="s">
        <v>167</v>
      </c>
      <c r="AT193" s="228" t="s">
        <v>135</v>
      </c>
      <c r="AU193" s="228" t="s">
        <v>82</v>
      </c>
      <c r="AY193" s="14" t="s">
        <v>133</v>
      </c>
      <c r="BE193" s="229">
        <f>IF(N193="základní",J193,0)</f>
        <v>0</v>
      </c>
      <c r="BF193" s="229">
        <f>IF(N193="snížená",J193,0)</f>
        <v>0</v>
      </c>
      <c r="BG193" s="229">
        <f>IF(N193="zákl. přenesená",J193,0)</f>
        <v>0</v>
      </c>
      <c r="BH193" s="229">
        <f>IF(N193="sníž. přenesená",J193,0)</f>
        <v>0</v>
      </c>
      <c r="BI193" s="229">
        <f>IF(N193="nulová",J193,0)</f>
        <v>0</v>
      </c>
      <c r="BJ193" s="14" t="s">
        <v>80</v>
      </c>
      <c r="BK193" s="229">
        <f>ROUND(I193*H193,2)</f>
        <v>0</v>
      </c>
      <c r="BL193" s="14" t="s">
        <v>167</v>
      </c>
      <c r="BM193" s="228" t="s">
        <v>327</v>
      </c>
    </row>
    <row r="194" s="2" customFormat="1" ht="24.15" customHeight="1">
      <c r="A194" s="35"/>
      <c r="B194" s="36"/>
      <c r="C194" s="216" t="s">
        <v>213</v>
      </c>
      <c r="D194" s="216" t="s">
        <v>135</v>
      </c>
      <c r="E194" s="217" t="s">
        <v>328</v>
      </c>
      <c r="F194" s="218" t="s">
        <v>329</v>
      </c>
      <c r="G194" s="219" t="s">
        <v>138</v>
      </c>
      <c r="H194" s="220">
        <v>2</v>
      </c>
      <c r="I194" s="221"/>
      <c r="J194" s="222">
        <f>ROUND(I194*H194,2)</f>
        <v>0</v>
      </c>
      <c r="K194" s="223"/>
      <c r="L194" s="41"/>
      <c r="M194" s="224" t="s">
        <v>1</v>
      </c>
      <c r="N194" s="225" t="s">
        <v>38</v>
      </c>
      <c r="O194" s="88"/>
      <c r="P194" s="226">
        <f>O194*H194</f>
        <v>0</v>
      </c>
      <c r="Q194" s="226">
        <v>0</v>
      </c>
      <c r="R194" s="226">
        <f>Q194*H194</f>
        <v>0</v>
      </c>
      <c r="S194" s="226">
        <v>0</v>
      </c>
      <c r="T194" s="22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28" t="s">
        <v>167</v>
      </c>
      <c r="AT194" s="228" t="s">
        <v>135</v>
      </c>
      <c r="AU194" s="228" t="s">
        <v>82</v>
      </c>
      <c r="AY194" s="14" t="s">
        <v>133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4" t="s">
        <v>80</v>
      </c>
      <c r="BK194" s="229">
        <f>ROUND(I194*H194,2)</f>
        <v>0</v>
      </c>
      <c r="BL194" s="14" t="s">
        <v>167</v>
      </c>
      <c r="BM194" s="228" t="s">
        <v>330</v>
      </c>
    </row>
    <row r="195" s="2" customFormat="1" ht="24.15" customHeight="1">
      <c r="A195" s="35"/>
      <c r="B195" s="36"/>
      <c r="C195" s="216" t="s">
        <v>331</v>
      </c>
      <c r="D195" s="216" t="s">
        <v>135</v>
      </c>
      <c r="E195" s="217" t="s">
        <v>332</v>
      </c>
      <c r="F195" s="218" t="s">
        <v>333</v>
      </c>
      <c r="G195" s="219" t="s">
        <v>138</v>
      </c>
      <c r="H195" s="220">
        <v>48.600000000000001</v>
      </c>
      <c r="I195" s="221"/>
      <c r="J195" s="222">
        <f>ROUND(I195*H195,2)</f>
        <v>0</v>
      </c>
      <c r="K195" s="223"/>
      <c r="L195" s="41"/>
      <c r="M195" s="224" t="s">
        <v>1</v>
      </c>
      <c r="N195" s="225" t="s">
        <v>38</v>
      </c>
      <c r="O195" s="88"/>
      <c r="P195" s="226">
        <f>O195*H195</f>
        <v>0</v>
      </c>
      <c r="Q195" s="226">
        <v>0</v>
      </c>
      <c r="R195" s="226">
        <f>Q195*H195</f>
        <v>0</v>
      </c>
      <c r="S195" s="226">
        <v>0</v>
      </c>
      <c r="T195" s="22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28" t="s">
        <v>167</v>
      </c>
      <c r="AT195" s="228" t="s">
        <v>135</v>
      </c>
      <c r="AU195" s="228" t="s">
        <v>82</v>
      </c>
      <c r="AY195" s="14" t="s">
        <v>133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14" t="s">
        <v>80</v>
      </c>
      <c r="BK195" s="229">
        <f>ROUND(I195*H195,2)</f>
        <v>0</v>
      </c>
      <c r="BL195" s="14" t="s">
        <v>167</v>
      </c>
      <c r="BM195" s="228" t="s">
        <v>334</v>
      </c>
    </row>
    <row r="196" s="2" customFormat="1" ht="24.15" customHeight="1">
      <c r="A196" s="35"/>
      <c r="B196" s="36"/>
      <c r="C196" s="216" t="s">
        <v>216</v>
      </c>
      <c r="D196" s="216" t="s">
        <v>135</v>
      </c>
      <c r="E196" s="217" t="s">
        <v>335</v>
      </c>
      <c r="F196" s="218" t="s">
        <v>336</v>
      </c>
      <c r="G196" s="219" t="s">
        <v>138</v>
      </c>
      <c r="H196" s="220">
        <v>4.9000000000000004</v>
      </c>
      <c r="I196" s="221"/>
      <c r="J196" s="222">
        <f>ROUND(I196*H196,2)</f>
        <v>0</v>
      </c>
      <c r="K196" s="223"/>
      <c r="L196" s="41"/>
      <c r="M196" s="224" t="s">
        <v>1</v>
      </c>
      <c r="N196" s="225" t="s">
        <v>38</v>
      </c>
      <c r="O196" s="88"/>
      <c r="P196" s="226">
        <f>O196*H196</f>
        <v>0</v>
      </c>
      <c r="Q196" s="226">
        <v>0</v>
      </c>
      <c r="R196" s="226">
        <f>Q196*H196</f>
        <v>0</v>
      </c>
      <c r="S196" s="226">
        <v>0</v>
      </c>
      <c r="T196" s="22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28" t="s">
        <v>167</v>
      </c>
      <c r="AT196" s="228" t="s">
        <v>135</v>
      </c>
      <c r="AU196" s="228" t="s">
        <v>82</v>
      </c>
      <c r="AY196" s="14" t="s">
        <v>133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14" t="s">
        <v>80</v>
      </c>
      <c r="BK196" s="229">
        <f>ROUND(I196*H196,2)</f>
        <v>0</v>
      </c>
      <c r="BL196" s="14" t="s">
        <v>167</v>
      </c>
      <c r="BM196" s="228" t="s">
        <v>337</v>
      </c>
    </row>
    <row r="197" s="2" customFormat="1" ht="24.15" customHeight="1">
      <c r="A197" s="35"/>
      <c r="B197" s="36"/>
      <c r="C197" s="216" t="s">
        <v>338</v>
      </c>
      <c r="D197" s="216" t="s">
        <v>135</v>
      </c>
      <c r="E197" s="217" t="s">
        <v>339</v>
      </c>
      <c r="F197" s="218" t="s">
        <v>340</v>
      </c>
      <c r="G197" s="219" t="s">
        <v>138</v>
      </c>
      <c r="H197" s="220">
        <v>57.049999999999997</v>
      </c>
      <c r="I197" s="221"/>
      <c r="J197" s="222">
        <f>ROUND(I197*H197,2)</f>
        <v>0</v>
      </c>
      <c r="K197" s="223"/>
      <c r="L197" s="41"/>
      <c r="M197" s="224" t="s">
        <v>1</v>
      </c>
      <c r="N197" s="225" t="s">
        <v>38</v>
      </c>
      <c r="O197" s="88"/>
      <c r="P197" s="226">
        <f>O197*H197</f>
        <v>0</v>
      </c>
      <c r="Q197" s="226">
        <v>0</v>
      </c>
      <c r="R197" s="226">
        <f>Q197*H197</f>
        <v>0</v>
      </c>
      <c r="S197" s="226">
        <v>0</v>
      </c>
      <c r="T197" s="22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28" t="s">
        <v>167</v>
      </c>
      <c r="AT197" s="228" t="s">
        <v>135</v>
      </c>
      <c r="AU197" s="228" t="s">
        <v>82</v>
      </c>
      <c r="AY197" s="14" t="s">
        <v>133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14" t="s">
        <v>80</v>
      </c>
      <c r="BK197" s="229">
        <f>ROUND(I197*H197,2)</f>
        <v>0</v>
      </c>
      <c r="BL197" s="14" t="s">
        <v>167</v>
      </c>
      <c r="BM197" s="228" t="s">
        <v>341</v>
      </c>
    </row>
    <row r="198" s="2" customFormat="1" ht="24.15" customHeight="1">
      <c r="A198" s="35"/>
      <c r="B198" s="36"/>
      <c r="C198" s="216" t="s">
        <v>220</v>
      </c>
      <c r="D198" s="216" t="s">
        <v>135</v>
      </c>
      <c r="E198" s="217" t="s">
        <v>342</v>
      </c>
      <c r="F198" s="218" t="s">
        <v>343</v>
      </c>
      <c r="G198" s="219" t="s">
        <v>138</v>
      </c>
      <c r="H198" s="220">
        <v>25.649999999999999</v>
      </c>
      <c r="I198" s="221"/>
      <c r="J198" s="222">
        <f>ROUND(I198*H198,2)</f>
        <v>0</v>
      </c>
      <c r="K198" s="223"/>
      <c r="L198" s="41"/>
      <c r="M198" s="224" t="s">
        <v>1</v>
      </c>
      <c r="N198" s="225" t="s">
        <v>38</v>
      </c>
      <c r="O198" s="88"/>
      <c r="P198" s="226">
        <f>O198*H198</f>
        <v>0</v>
      </c>
      <c r="Q198" s="226">
        <v>0</v>
      </c>
      <c r="R198" s="226">
        <f>Q198*H198</f>
        <v>0</v>
      </c>
      <c r="S198" s="226">
        <v>0</v>
      </c>
      <c r="T198" s="22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28" t="s">
        <v>167</v>
      </c>
      <c r="AT198" s="228" t="s">
        <v>135</v>
      </c>
      <c r="AU198" s="228" t="s">
        <v>82</v>
      </c>
      <c r="AY198" s="14" t="s">
        <v>133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14" t="s">
        <v>80</v>
      </c>
      <c r="BK198" s="229">
        <f>ROUND(I198*H198,2)</f>
        <v>0</v>
      </c>
      <c r="BL198" s="14" t="s">
        <v>167</v>
      </c>
      <c r="BM198" s="228" t="s">
        <v>344</v>
      </c>
    </row>
    <row r="199" s="2" customFormat="1" ht="24.15" customHeight="1">
      <c r="A199" s="35"/>
      <c r="B199" s="36"/>
      <c r="C199" s="216" t="s">
        <v>345</v>
      </c>
      <c r="D199" s="216" t="s">
        <v>135</v>
      </c>
      <c r="E199" s="217" t="s">
        <v>346</v>
      </c>
      <c r="F199" s="218" t="s">
        <v>347</v>
      </c>
      <c r="G199" s="219" t="s">
        <v>138</v>
      </c>
      <c r="H199" s="220">
        <v>51.021999999999998</v>
      </c>
      <c r="I199" s="221"/>
      <c r="J199" s="222">
        <f>ROUND(I199*H199,2)</f>
        <v>0</v>
      </c>
      <c r="K199" s="223"/>
      <c r="L199" s="41"/>
      <c r="M199" s="224" t="s">
        <v>1</v>
      </c>
      <c r="N199" s="225" t="s">
        <v>38</v>
      </c>
      <c r="O199" s="88"/>
      <c r="P199" s="226">
        <f>O199*H199</f>
        <v>0</v>
      </c>
      <c r="Q199" s="226">
        <v>0</v>
      </c>
      <c r="R199" s="226">
        <f>Q199*H199</f>
        <v>0</v>
      </c>
      <c r="S199" s="226">
        <v>0</v>
      </c>
      <c r="T199" s="22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28" t="s">
        <v>167</v>
      </c>
      <c r="AT199" s="228" t="s">
        <v>135</v>
      </c>
      <c r="AU199" s="228" t="s">
        <v>82</v>
      </c>
      <c r="AY199" s="14" t="s">
        <v>133</v>
      </c>
      <c r="BE199" s="229">
        <f>IF(N199="základní",J199,0)</f>
        <v>0</v>
      </c>
      <c r="BF199" s="229">
        <f>IF(N199="snížená",J199,0)</f>
        <v>0</v>
      </c>
      <c r="BG199" s="229">
        <f>IF(N199="zákl. přenesená",J199,0)</f>
        <v>0</v>
      </c>
      <c r="BH199" s="229">
        <f>IF(N199="sníž. přenesená",J199,0)</f>
        <v>0</v>
      </c>
      <c r="BI199" s="229">
        <f>IF(N199="nulová",J199,0)</f>
        <v>0</v>
      </c>
      <c r="BJ199" s="14" t="s">
        <v>80</v>
      </c>
      <c r="BK199" s="229">
        <f>ROUND(I199*H199,2)</f>
        <v>0</v>
      </c>
      <c r="BL199" s="14" t="s">
        <v>167</v>
      </c>
      <c r="BM199" s="228" t="s">
        <v>348</v>
      </c>
    </row>
    <row r="200" s="2" customFormat="1" ht="24.15" customHeight="1">
      <c r="A200" s="35"/>
      <c r="B200" s="36"/>
      <c r="C200" s="216" t="s">
        <v>227</v>
      </c>
      <c r="D200" s="216" t="s">
        <v>135</v>
      </c>
      <c r="E200" s="217" t="s">
        <v>349</v>
      </c>
      <c r="F200" s="218" t="s">
        <v>350</v>
      </c>
      <c r="G200" s="219" t="s">
        <v>138</v>
      </c>
      <c r="H200" s="220">
        <v>53.5</v>
      </c>
      <c r="I200" s="221"/>
      <c r="J200" s="222">
        <f>ROUND(I200*H200,2)</f>
        <v>0</v>
      </c>
      <c r="K200" s="223"/>
      <c r="L200" s="41"/>
      <c r="M200" s="224" t="s">
        <v>1</v>
      </c>
      <c r="N200" s="225" t="s">
        <v>38</v>
      </c>
      <c r="O200" s="88"/>
      <c r="P200" s="226">
        <f>O200*H200</f>
        <v>0</v>
      </c>
      <c r="Q200" s="226">
        <v>0</v>
      </c>
      <c r="R200" s="226">
        <f>Q200*H200</f>
        <v>0</v>
      </c>
      <c r="S200" s="226">
        <v>0</v>
      </c>
      <c r="T200" s="22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8" t="s">
        <v>167</v>
      </c>
      <c r="AT200" s="228" t="s">
        <v>135</v>
      </c>
      <c r="AU200" s="228" t="s">
        <v>82</v>
      </c>
      <c r="AY200" s="14" t="s">
        <v>133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14" t="s">
        <v>80</v>
      </c>
      <c r="BK200" s="229">
        <f>ROUND(I200*H200,2)</f>
        <v>0</v>
      </c>
      <c r="BL200" s="14" t="s">
        <v>167</v>
      </c>
      <c r="BM200" s="228" t="s">
        <v>351</v>
      </c>
    </row>
    <row r="201" s="2" customFormat="1" ht="24.15" customHeight="1">
      <c r="A201" s="35"/>
      <c r="B201" s="36"/>
      <c r="C201" s="216" t="s">
        <v>352</v>
      </c>
      <c r="D201" s="216" t="s">
        <v>135</v>
      </c>
      <c r="E201" s="217" t="s">
        <v>353</v>
      </c>
      <c r="F201" s="218" t="s">
        <v>354</v>
      </c>
      <c r="G201" s="219" t="s">
        <v>138</v>
      </c>
      <c r="H201" s="220">
        <v>54</v>
      </c>
      <c r="I201" s="221"/>
      <c r="J201" s="222">
        <f>ROUND(I201*H201,2)</f>
        <v>0</v>
      </c>
      <c r="K201" s="223"/>
      <c r="L201" s="41"/>
      <c r="M201" s="224" t="s">
        <v>1</v>
      </c>
      <c r="N201" s="225" t="s">
        <v>38</v>
      </c>
      <c r="O201" s="88"/>
      <c r="P201" s="226">
        <f>O201*H201</f>
        <v>0</v>
      </c>
      <c r="Q201" s="226">
        <v>0</v>
      </c>
      <c r="R201" s="226">
        <f>Q201*H201</f>
        <v>0</v>
      </c>
      <c r="S201" s="226">
        <v>0</v>
      </c>
      <c r="T201" s="22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28" t="s">
        <v>167</v>
      </c>
      <c r="AT201" s="228" t="s">
        <v>135</v>
      </c>
      <c r="AU201" s="228" t="s">
        <v>82</v>
      </c>
      <c r="AY201" s="14" t="s">
        <v>133</v>
      </c>
      <c r="BE201" s="229">
        <f>IF(N201="základní",J201,0)</f>
        <v>0</v>
      </c>
      <c r="BF201" s="229">
        <f>IF(N201="snížená",J201,0)</f>
        <v>0</v>
      </c>
      <c r="BG201" s="229">
        <f>IF(N201="zákl. přenesená",J201,0)</f>
        <v>0</v>
      </c>
      <c r="BH201" s="229">
        <f>IF(N201="sníž. přenesená",J201,0)</f>
        <v>0</v>
      </c>
      <c r="BI201" s="229">
        <f>IF(N201="nulová",J201,0)</f>
        <v>0</v>
      </c>
      <c r="BJ201" s="14" t="s">
        <v>80</v>
      </c>
      <c r="BK201" s="229">
        <f>ROUND(I201*H201,2)</f>
        <v>0</v>
      </c>
      <c r="BL201" s="14" t="s">
        <v>167</v>
      </c>
      <c r="BM201" s="228" t="s">
        <v>355</v>
      </c>
    </row>
    <row r="202" s="2" customFormat="1" ht="24.15" customHeight="1">
      <c r="A202" s="35"/>
      <c r="B202" s="36"/>
      <c r="C202" s="216" t="s">
        <v>240</v>
      </c>
      <c r="D202" s="216" t="s">
        <v>135</v>
      </c>
      <c r="E202" s="217" t="s">
        <v>356</v>
      </c>
      <c r="F202" s="218" t="s">
        <v>357</v>
      </c>
      <c r="G202" s="219" t="s">
        <v>138</v>
      </c>
      <c r="H202" s="220">
        <v>50.600000000000001</v>
      </c>
      <c r="I202" s="221"/>
      <c r="J202" s="222">
        <f>ROUND(I202*H202,2)</f>
        <v>0</v>
      </c>
      <c r="K202" s="223"/>
      <c r="L202" s="41"/>
      <c r="M202" s="224" t="s">
        <v>1</v>
      </c>
      <c r="N202" s="225" t="s">
        <v>38</v>
      </c>
      <c r="O202" s="88"/>
      <c r="P202" s="226">
        <f>O202*H202</f>
        <v>0</v>
      </c>
      <c r="Q202" s="226">
        <v>0</v>
      </c>
      <c r="R202" s="226">
        <f>Q202*H202</f>
        <v>0</v>
      </c>
      <c r="S202" s="226">
        <v>0</v>
      </c>
      <c r="T202" s="22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28" t="s">
        <v>167</v>
      </c>
      <c r="AT202" s="228" t="s">
        <v>135</v>
      </c>
      <c r="AU202" s="228" t="s">
        <v>82</v>
      </c>
      <c r="AY202" s="14" t="s">
        <v>133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14" t="s">
        <v>80</v>
      </c>
      <c r="BK202" s="229">
        <f>ROUND(I202*H202,2)</f>
        <v>0</v>
      </c>
      <c r="BL202" s="14" t="s">
        <v>167</v>
      </c>
      <c r="BM202" s="228" t="s">
        <v>358</v>
      </c>
    </row>
    <row r="203" s="2" customFormat="1" ht="24.15" customHeight="1">
      <c r="A203" s="35"/>
      <c r="B203" s="36"/>
      <c r="C203" s="216" t="s">
        <v>359</v>
      </c>
      <c r="D203" s="216" t="s">
        <v>135</v>
      </c>
      <c r="E203" s="217" t="s">
        <v>360</v>
      </c>
      <c r="F203" s="218" t="s">
        <v>361</v>
      </c>
      <c r="G203" s="219" t="s">
        <v>138</v>
      </c>
      <c r="H203" s="220">
        <v>4.9000000000000004</v>
      </c>
      <c r="I203" s="221"/>
      <c r="J203" s="222">
        <f>ROUND(I203*H203,2)</f>
        <v>0</v>
      </c>
      <c r="K203" s="223"/>
      <c r="L203" s="41"/>
      <c r="M203" s="224" t="s">
        <v>1</v>
      </c>
      <c r="N203" s="225" t="s">
        <v>38</v>
      </c>
      <c r="O203" s="88"/>
      <c r="P203" s="226">
        <f>O203*H203</f>
        <v>0</v>
      </c>
      <c r="Q203" s="226">
        <v>0</v>
      </c>
      <c r="R203" s="226">
        <f>Q203*H203</f>
        <v>0</v>
      </c>
      <c r="S203" s="226">
        <v>0</v>
      </c>
      <c r="T203" s="22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28" t="s">
        <v>167</v>
      </c>
      <c r="AT203" s="228" t="s">
        <v>135</v>
      </c>
      <c r="AU203" s="228" t="s">
        <v>82</v>
      </c>
      <c r="AY203" s="14" t="s">
        <v>133</v>
      </c>
      <c r="BE203" s="229">
        <f>IF(N203="základní",J203,0)</f>
        <v>0</v>
      </c>
      <c r="BF203" s="229">
        <f>IF(N203="snížená",J203,0)</f>
        <v>0</v>
      </c>
      <c r="BG203" s="229">
        <f>IF(N203="zákl. přenesená",J203,0)</f>
        <v>0</v>
      </c>
      <c r="BH203" s="229">
        <f>IF(N203="sníž. přenesená",J203,0)</f>
        <v>0</v>
      </c>
      <c r="BI203" s="229">
        <f>IF(N203="nulová",J203,0)</f>
        <v>0</v>
      </c>
      <c r="BJ203" s="14" t="s">
        <v>80</v>
      </c>
      <c r="BK203" s="229">
        <f>ROUND(I203*H203,2)</f>
        <v>0</v>
      </c>
      <c r="BL203" s="14" t="s">
        <v>167</v>
      </c>
      <c r="BM203" s="228" t="s">
        <v>362</v>
      </c>
    </row>
    <row r="204" s="2" customFormat="1" ht="24.15" customHeight="1">
      <c r="A204" s="35"/>
      <c r="B204" s="36"/>
      <c r="C204" s="216" t="s">
        <v>243</v>
      </c>
      <c r="D204" s="216" t="s">
        <v>135</v>
      </c>
      <c r="E204" s="217" t="s">
        <v>363</v>
      </c>
      <c r="F204" s="218" t="s">
        <v>364</v>
      </c>
      <c r="G204" s="219" t="s">
        <v>138</v>
      </c>
      <c r="H204" s="220">
        <v>133.72200000000001</v>
      </c>
      <c r="I204" s="221"/>
      <c r="J204" s="222">
        <f>ROUND(I204*H204,2)</f>
        <v>0</v>
      </c>
      <c r="K204" s="223"/>
      <c r="L204" s="41"/>
      <c r="M204" s="224" t="s">
        <v>1</v>
      </c>
      <c r="N204" s="225" t="s">
        <v>38</v>
      </c>
      <c r="O204" s="88"/>
      <c r="P204" s="226">
        <f>O204*H204</f>
        <v>0</v>
      </c>
      <c r="Q204" s="226">
        <v>0</v>
      </c>
      <c r="R204" s="226">
        <f>Q204*H204</f>
        <v>0</v>
      </c>
      <c r="S204" s="226">
        <v>0</v>
      </c>
      <c r="T204" s="22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28" t="s">
        <v>167</v>
      </c>
      <c r="AT204" s="228" t="s">
        <v>135</v>
      </c>
      <c r="AU204" s="228" t="s">
        <v>82</v>
      </c>
      <c r="AY204" s="14" t="s">
        <v>133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14" t="s">
        <v>80</v>
      </c>
      <c r="BK204" s="229">
        <f>ROUND(I204*H204,2)</f>
        <v>0</v>
      </c>
      <c r="BL204" s="14" t="s">
        <v>167</v>
      </c>
      <c r="BM204" s="228" t="s">
        <v>365</v>
      </c>
    </row>
    <row r="205" s="2" customFormat="1" ht="24.15" customHeight="1">
      <c r="A205" s="35"/>
      <c r="B205" s="36"/>
      <c r="C205" s="216" t="s">
        <v>366</v>
      </c>
      <c r="D205" s="216" t="s">
        <v>135</v>
      </c>
      <c r="E205" s="217" t="s">
        <v>367</v>
      </c>
      <c r="F205" s="218" t="s">
        <v>368</v>
      </c>
      <c r="G205" s="219" t="s">
        <v>158</v>
      </c>
      <c r="H205" s="220">
        <v>518.04999999999995</v>
      </c>
      <c r="I205" s="221"/>
      <c r="J205" s="222">
        <f>ROUND(I205*H205,2)</f>
        <v>0</v>
      </c>
      <c r="K205" s="223"/>
      <c r="L205" s="41"/>
      <c r="M205" s="224" t="s">
        <v>1</v>
      </c>
      <c r="N205" s="225" t="s">
        <v>38</v>
      </c>
      <c r="O205" s="88"/>
      <c r="P205" s="226">
        <f>O205*H205</f>
        <v>0</v>
      </c>
      <c r="Q205" s="226">
        <v>0</v>
      </c>
      <c r="R205" s="226">
        <f>Q205*H205</f>
        <v>0</v>
      </c>
      <c r="S205" s="226">
        <v>0</v>
      </c>
      <c r="T205" s="22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28" t="s">
        <v>167</v>
      </c>
      <c r="AT205" s="228" t="s">
        <v>135</v>
      </c>
      <c r="AU205" s="228" t="s">
        <v>82</v>
      </c>
      <c r="AY205" s="14" t="s">
        <v>133</v>
      </c>
      <c r="BE205" s="229">
        <f>IF(N205="základní",J205,0)</f>
        <v>0</v>
      </c>
      <c r="BF205" s="229">
        <f>IF(N205="snížená",J205,0)</f>
        <v>0</v>
      </c>
      <c r="BG205" s="229">
        <f>IF(N205="zákl. přenesená",J205,0)</f>
        <v>0</v>
      </c>
      <c r="BH205" s="229">
        <f>IF(N205="sníž. přenesená",J205,0)</f>
        <v>0</v>
      </c>
      <c r="BI205" s="229">
        <f>IF(N205="nulová",J205,0)</f>
        <v>0</v>
      </c>
      <c r="BJ205" s="14" t="s">
        <v>80</v>
      </c>
      <c r="BK205" s="229">
        <f>ROUND(I205*H205,2)</f>
        <v>0</v>
      </c>
      <c r="BL205" s="14" t="s">
        <v>167</v>
      </c>
      <c r="BM205" s="228" t="s">
        <v>369</v>
      </c>
    </row>
    <row r="206" s="2" customFormat="1" ht="21.75" customHeight="1">
      <c r="A206" s="35"/>
      <c r="B206" s="36"/>
      <c r="C206" s="230" t="s">
        <v>247</v>
      </c>
      <c r="D206" s="230" t="s">
        <v>152</v>
      </c>
      <c r="E206" s="231" t="s">
        <v>370</v>
      </c>
      <c r="F206" s="232" t="s">
        <v>371</v>
      </c>
      <c r="G206" s="233" t="s">
        <v>149</v>
      </c>
      <c r="H206" s="234">
        <v>9.1210000000000004</v>
      </c>
      <c r="I206" s="235"/>
      <c r="J206" s="236">
        <f>ROUND(I206*H206,2)</f>
        <v>0</v>
      </c>
      <c r="K206" s="237"/>
      <c r="L206" s="238"/>
      <c r="M206" s="239" t="s">
        <v>1</v>
      </c>
      <c r="N206" s="240" t="s">
        <v>38</v>
      </c>
      <c r="O206" s="88"/>
      <c r="P206" s="226">
        <f>O206*H206</f>
        <v>0</v>
      </c>
      <c r="Q206" s="226">
        <v>0</v>
      </c>
      <c r="R206" s="226">
        <f>Q206*H206</f>
        <v>0</v>
      </c>
      <c r="S206" s="226">
        <v>0</v>
      </c>
      <c r="T206" s="22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28" t="s">
        <v>196</v>
      </c>
      <c r="AT206" s="228" t="s">
        <v>152</v>
      </c>
      <c r="AU206" s="228" t="s">
        <v>82</v>
      </c>
      <c r="AY206" s="14" t="s">
        <v>133</v>
      </c>
      <c r="BE206" s="229">
        <f>IF(N206="základní",J206,0)</f>
        <v>0</v>
      </c>
      <c r="BF206" s="229">
        <f>IF(N206="snížená",J206,0)</f>
        <v>0</v>
      </c>
      <c r="BG206" s="229">
        <f>IF(N206="zákl. přenesená",J206,0)</f>
        <v>0</v>
      </c>
      <c r="BH206" s="229">
        <f>IF(N206="sníž. přenesená",J206,0)</f>
        <v>0</v>
      </c>
      <c r="BI206" s="229">
        <f>IF(N206="nulová",J206,0)</f>
        <v>0</v>
      </c>
      <c r="BJ206" s="14" t="s">
        <v>80</v>
      </c>
      <c r="BK206" s="229">
        <f>ROUND(I206*H206,2)</f>
        <v>0</v>
      </c>
      <c r="BL206" s="14" t="s">
        <v>167</v>
      </c>
      <c r="BM206" s="228" t="s">
        <v>372</v>
      </c>
    </row>
    <row r="207" s="2" customFormat="1" ht="24.15" customHeight="1">
      <c r="A207" s="35"/>
      <c r="B207" s="36"/>
      <c r="C207" s="216" t="s">
        <v>373</v>
      </c>
      <c r="D207" s="216" t="s">
        <v>135</v>
      </c>
      <c r="E207" s="217" t="s">
        <v>374</v>
      </c>
      <c r="F207" s="218" t="s">
        <v>375</v>
      </c>
      <c r="G207" s="219" t="s">
        <v>158</v>
      </c>
      <c r="H207" s="220">
        <v>518.04999999999995</v>
      </c>
      <c r="I207" s="221"/>
      <c r="J207" s="222">
        <f>ROUND(I207*H207,2)</f>
        <v>0</v>
      </c>
      <c r="K207" s="223"/>
      <c r="L207" s="41"/>
      <c r="M207" s="224" t="s">
        <v>1</v>
      </c>
      <c r="N207" s="225" t="s">
        <v>38</v>
      </c>
      <c r="O207" s="88"/>
      <c r="P207" s="226">
        <f>O207*H207</f>
        <v>0</v>
      </c>
      <c r="Q207" s="226">
        <v>0</v>
      </c>
      <c r="R207" s="226">
        <f>Q207*H207</f>
        <v>0</v>
      </c>
      <c r="S207" s="226">
        <v>0</v>
      </c>
      <c r="T207" s="22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28" t="s">
        <v>167</v>
      </c>
      <c r="AT207" s="228" t="s">
        <v>135</v>
      </c>
      <c r="AU207" s="228" t="s">
        <v>82</v>
      </c>
      <c r="AY207" s="14" t="s">
        <v>133</v>
      </c>
      <c r="BE207" s="229">
        <f>IF(N207="základní",J207,0)</f>
        <v>0</v>
      </c>
      <c r="BF207" s="229">
        <f>IF(N207="snížená",J207,0)</f>
        <v>0</v>
      </c>
      <c r="BG207" s="229">
        <f>IF(N207="zákl. přenesená",J207,0)</f>
        <v>0</v>
      </c>
      <c r="BH207" s="229">
        <f>IF(N207="sníž. přenesená",J207,0)</f>
        <v>0</v>
      </c>
      <c r="BI207" s="229">
        <f>IF(N207="nulová",J207,0)</f>
        <v>0</v>
      </c>
      <c r="BJ207" s="14" t="s">
        <v>80</v>
      </c>
      <c r="BK207" s="229">
        <f>ROUND(I207*H207,2)</f>
        <v>0</v>
      </c>
      <c r="BL207" s="14" t="s">
        <v>167</v>
      </c>
      <c r="BM207" s="228" t="s">
        <v>376</v>
      </c>
    </row>
    <row r="208" s="2" customFormat="1" ht="24.15" customHeight="1">
      <c r="A208" s="35"/>
      <c r="B208" s="36"/>
      <c r="C208" s="216" t="s">
        <v>250</v>
      </c>
      <c r="D208" s="216" t="s">
        <v>135</v>
      </c>
      <c r="E208" s="217" t="s">
        <v>377</v>
      </c>
      <c r="F208" s="218" t="s">
        <v>378</v>
      </c>
      <c r="G208" s="219" t="s">
        <v>158</v>
      </c>
      <c r="H208" s="220">
        <v>260</v>
      </c>
      <c r="I208" s="221"/>
      <c r="J208" s="222">
        <f>ROUND(I208*H208,2)</f>
        <v>0</v>
      </c>
      <c r="K208" s="223"/>
      <c r="L208" s="41"/>
      <c r="M208" s="224" t="s">
        <v>1</v>
      </c>
      <c r="N208" s="225" t="s">
        <v>38</v>
      </c>
      <c r="O208" s="88"/>
      <c r="P208" s="226">
        <f>O208*H208</f>
        <v>0</v>
      </c>
      <c r="Q208" s="226">
        <v>0</v>
      </c>
      <c r="R208" s="226">
        <f>Q208*H208</f>
        <v>0</v>
      </c>
      <c r="S208" s="226">
        <v>0</v>
      </c>
      <c r="T208" s="22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28" t="s">
        <v>167</v>
      </c>
      <c r="AT208" s="228" t="s">
        <v>135</v>
      </c>
      <c r="AU208" s="228" t="s">
        <v>82</v>
      </c>
      <c r="AY208" s="14" t="s">
        <v>133</v>
      </c>
      <c r="BE208" s="229">
        <f>IF(N208="základní",J208,0)</f>
        <v>0</v>
      </c>
      <c r="BF208" s="229">
        <f>IF(N208="snížená",J208,0)</f>
        <v>0</v>
      </c>
      <c r="BG208" s="229">
        <f>IF(N208="zákl. přenesená",J208,0)</f>
        <v>0</v>
      </c>
      <c r="BH208" s="229">
        <f>IF(N208="sníž. přenesená",J208,0)</f>
        <v>0</v>
      </c>
      <c r="BI208" s="229">
        <f>IF(N208="nulová",J208,0)</f>
        <v>0</v>
      </c>
      <c r="BJ208" s="14" t="s">
        <v>80</v>
      </c>
      <c r="BK208" s="229">
        <f>ROUND(I208*H208,2)</f>
        <v>0</v>
      </c>
      <c r="BL208" s="14" t="s">
        <v>167</v>
      </c>
      <c r="BM208" s="228" t="s">
        <v>379</v>
      </c>
    </row>
    <row r="209" s="2" customFormat="1" ht="24.15" customHeight="1">
      <c r="A209" s="35"/>
      <c r="B209" s="36"/>
      <c r="C209" s="216" t="s">
        <v>380</v>
      </c>
      <c r="D209" s="216" t="s">
        <v>135</v>
      </c>
      <c r="E209" s="217" t="s">
        <v>381</v>
      </c>
      <c r="F209" s="218" t="s">
        <v>382</v>
      </c>
      <c r="G209" s="219" t="s">
        <v>149</v>
      </c>
      <c r="H209" s="220">
        <v>8.3019999999999996</v>
      </c>
      <c r="I209" s="221"/>
      <c r="J209" s="222">
        <f>ROUND(I209*H209,2)</f>
        <v>0</v>
      </c>
      <c r="K209" s="223"/>
      <c r="L209" s="41"/>
      <c r="M209" s="224" t="s">
        <v>1</v>
      </c>
      <c r="N209" s="225" t="s">
        <v>38</v>
      </c>
      <c r="O209" s="88"/>
      <c r="P209" s="226">
        <f>O209*H209</f>
        <v>0</v>
      </c>
      <c r="Q209" s="226">
        <v>0</v>
      </c>
      <c r="R209" s="226">
        <f>Q209*H209</f>
        <v>0</v>
      </c>
      <c r="S209" s="226">
        <v>0</v>
      </c>
      <c r="T209" s="22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28" t="s">
        <v>167</v>
      </c>
      <c r="AT209" s="228" t="s">
        <v>135</v>
      </c>
      <c r="AU209" s="228" t="s">
        <v>82</v>
      </c>
      <c r="AY209" s="14" t="s">
        <v>133</v>
      </c>
      <c r="BE209" s="229">
        <f>IF(N209="základní",J209,0)</f>
        <v>0</v>
      </c>
      <c r="BF209" s="229">
        <f>IF(N209="snížená",J209,0)</f>
        <v>0</v>
      </c>
      <c r="BG209" s="229">
        <f>IF(N209="zákl. přenesená",J209,0)</f>
        <v>0</v>
      </c>
      <c r="BH209" s="229">
        <f>IF(N209="sníž. přenesená",J209,0)</f>
        <v>0</v>
      </c>
      <c r="BI209" s="229">
        <f>IF(N209="nulová",J209,0)</f>
        <v>0</v>
      </c>
      <c r="BJ209" s="14" t="s">
        <v>80</v>
      </c>
      <c r="BK209" s="229">
        <f>ROUND(I209*H209,2)</f>
        <v>0</v>
      </c>
      <c r="BL209" s="14" t="s">
        <v>167</v>
      </c>
      <c r="BM209" s="228" t="s">
        <v>383</v>
      </c>
    </row>
    <row r="210" s="2" customFormat="1" ht="16.5" customHeight="1">
      <c r="A210" s="35"/>
      <c r="B210" s="36"/>
      <c r="C210" s="216" t="s">
        <v>254</v>
      </c>
      <c r="D210" s="216" t="s">
        <v>135</v>
      </c>
      <c r="E210" s="217" t="s">
        <v>321</v>
      </c>
      <c r="F210" s="218" t="s">
        <v>322</v>
      </c>
      <c r="G210" s="219" t="s">
        <v>149</v>
      </c>
      <c r="H210" s="220">
        <v>1.4430000000000001</v>
      </c>
      <c r="I210" s="221"/>
      <c r="J210" s="222">
        <f>ROUND(I210*H210,2)</f>
        <v>0</v>
      </c>
      <c r="K210" s="223"/>
      <c r="L210" s="41"/>
      <c r="M210" s="224" t="s">
        <v>1</v>
      </c>
      <c r="N210" s="225" t="s">
        <v>38</v>
      </c>
      <c r="O210" s="88"/>
      <c r="P210" s="226">
        <f>O210*H210</f>
        <v>0</v>
      </c>
      <c r="Q210" s="226">
        <v>0</v>
      </c>
      <c r="R210" s="226">
        <f>Q210*H210</f>
        <v>0</v>
      </c>
      <c r="S210" s="226">
        <v>0</v>
      </c>
      <c r="T210" s="22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28" t="s">
        <v>167</v>
      </c>
      <c r="AT210" s="228" t="s">
        <v>135</v>
      </c>
      <c r="AU210" s="228" t="s">
        <v>82</v>
      </c>
      <c r="AY210" s="14" t="s">
        <v>133</v>
      </c>
      <c r="BE210" s="229">
        <f>IF(N210="základní",J210,0)</f>
        <v>0</v>
      </c>
      <c r="BF210" s="229">
        <f>IF(N210="snížená",J210,0)</f>
        <v>0</v>
      </c>
      <c r="BG210" s="229">
        <f>IF(N210="zákl. přenesená",J210,0)</f>
        <v>0</v>
      </c>
      <c r="BH210" s="229">
        <f>IF(N210="sníž. přenesená",J210,0)</f>
        <v>0</v>
      </c>
      <c r="BI210" s="229">
        <f>IF(N210="nulová",J210,0)</f>
        <v>0</v>
      </c>
      <c r="BJ210" s="14" t="s">
        <v>80</v>
      </c>
      <c r="BK210" s="229">
        <f>ROUND(I210*H210,2)</f>
        <v>0</v>
      </c>
      <c r="BL210" s="14" t="s">
        <v>167</v>
      </c>
      <c r="BM210" s="228" t="s">
        <v>384</v>
      </c>
    </row>
    <row r="211" s="2" customFormat="1" ht="21.75" customHeight="1">
      <c r="A211" s="35"/>
      <c r="B211" s="36"/>
      <c r="C211" s="230" t="s">
        <v>385</v>
      </c>
      <c r="D211" s="230" t="s">
        <v>152</v>
      </c>
      <c r="E211" s="231" t="s">
        <v>386</v>
      </c>
      <c r="F211" s="232" t="s">
        <v>387</v>
      </c>
      <c r="G211" s="233" t="s">
        <v>149</v>
      </c>
      <c r="H211" s="234">
        <v>1.587</v>
      </c>
      <c r="I211" s="235"/>
      <c r="J211" s="236">
        <f>ROUND(I211*H211,2)</f>
        <v>0</v>
      </c>
      <c r="K211" s="237"/>
      <c r="L211" s="238"/>
      <c r="M211" s="239" t="s">
        <v>1</v>
      </c>
      <c r="N211" s="240" t="s">
        <v>38</v>
      </c>
      <c r="O211" s="88"/>
      <c r="P211" s="226">
        <f>O211*H211</f>
        <v>0</v>
      </c>
      <c r="Q211" s="226">
        <v>0</v>
      </c>
      <c r="R211" s="226">
        <f>Q211*H211</f>
        <v>0</v>
      </c>
      <c r="S211" s="226">
        <v>0</v>
      </c>
      <c r="T211" s="22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28" t="s">
        <v>196</v>
      </c>
      <c r="AT211" s="228" t="s">
        <v>152</v>
      </c>
      <c r="AU211" s="228" t="s">
        <v>82</v>
      </c>
      <c r="AY211" s="14" t="s">
        <v>133</v>
      </c>
      <c r="BE211" s="229">
        <f>IF(N211="základní",J211,0)</f>
        <v>0</v>
      </c>
      <c r="BF211" s="229">
        <f>IF(N211="snížená",J211,0)</f>
        <v>0</v>
      </c>
      <c r="BG211" s="229">
        <f>IF(N211="zákl. přenesená",J211,0)</f>
        <v>0</v>
      </c>
      <c r="BH211" s="229">
        <f>IF(N211="sníž. přenesená",J211,0)</f>
        <v>0</v>
      </c>
      <c r="BI211" s="229">
        <f>IF(N211="nulová",J211,0)</f>
        <v>0</v>
      </c>
      <c r="BJ211" s="14" t="s">
        <v>80</v>
      </c>
      <c r="BK211" s="229">
        <f>ROUND(I211*H211,2)</f>
        <v>0</v>
      </c>
      <c r="BL211" s="14" t="s">
        <v>167</v>
      </c>
      <c r="BM211" s="228" t="s">
        <v>388</v>
      </c>
    </row>
    <row r="212" s="2" customFormat="1" ht="24.15" customHeight="1">
      <c r="A212" s="35"/>
      <c r="B212" s="36"/>
      <c r="C212" s="216" t="s">
        <v>257</v>
      </c>
      <c r="D212" s="216" t="s">
        <v>135</v>
      </c>
      <c r="E212" s="217" t="s">
        <v>389</v>
      </c>
      <c r="F212" s="218" t="s">
        <v>390</v>
      </c>
      <c r="G212" s="219" t="s">
        <v>158</v>
      </c>
      <c r="H212" s="220">
        <v>17.600000000000001</v>
      </c>
      <c r="I212" s="221"/>
      <c r="J212" s="222">
        <f>ROUND(I212*H212,2)</f>
        <v>0</v>
      </c>
      <c r="K212" s="223"/>
      <c r="L212" s="41"/>
      <c r="M212" s="224" t="s">
        <v>1</v>
      </c>
      <c r="N212" s="225" t="s">
        <v>38</v>
      </c>
      <c r="O212" s="88"/>
      <c r="P212" s="226">
        <f>O212*H212</f>
        <v>0</v>
      </c>
      <c r="Q212" s="226">
        <v>0</v>
      </c>
      <c r="R212" s="226">
        <f>Q212*H212</f>
        <v>0</v>
      </c>
      <c r="S212" s="226">
        <v>0</v>
      </c>
      <c r="T212" s="22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28" t="s">
        <v>167</v>
      </c>
      <c r="AT212" s="228" t="s">
        <v>135</v>
      </c>
      <c r="AU212" s="228" t="s">
        <v>82</v>
      </c>
      <c r="AY212" s="14" t="s">
        <v>133</v>
      </c>
      <c r="BE212" s="229">
        <f>IF(N212="základní",J212,0)</f>
        <v>0</v>
      </c>
      <c r="BF212" s="229">
        <f>IF(N212="snížená",J212,0)</f>
        <v>0</v>
      </c>
      <c r="BG212" s="229">
        <f>IF(N212="zákl. přenesená",J212,0)</f>
        <v>0</v>
      </c>
      <c r="BH212" s="229">
        <f>IF(N212="sníž. přenesená",J212,0)</f>
        <v>0</v>
      </c>
      <c r="BI212" s="229">
        <f>IF(N212="nulová",J212,0)</f>
        <v>0</v>
      </c>
      <c r="BJ212" s="14" t="s">
        <v>80</v>
      </c>
      <c r="BK212" s="229">
        <f>ROUND(I212*H212,2)</f>
        <v>0</v>
      </c>
      <c r="BL212" s="14" t="s">
        <v>167</v>
      </c>
      <c r="BM212" s="228" t="s">
        <v>391</v>
      </c>
    </row>
    <row r="213" s="2" customFormat="1" ht="21.75" customHeight="1">
      <c r="A213" s="35"/>
      <c r="B213" s="36"/>
      <c r="C213" s="230" t="s">
        <v>392</v>
      </c>
      <c r="D213" s="230" t="s">
        <v>152</v>
      </c>
      <c r="E213" s="231" t="s">
        <v>393</v>
      </c>
      <c r="F213" s="232" t="s">
        <v>394</v>
      </c>
      <c r="G213" s="233" t="s">
        <v>149</v>
      </c>
      <c r="H213" s="234">
        <v>0.48399999999999999</v>
      </c>
      <c r="I213" s="235"/>
      <c r="J213" s="236">
        <f>ROUND(I213*H213,2)</f>
        <v>0</v>
      </c>
      <c r="K213" s="237"/>
      <c r="L213" s="238"/>
      <c r="M213" s="239" t="s">
        <v>1</v>
      </c>
      <c r="N213" s="240" t="s">
        <v>38</v>
      </c>
      <c r="O213" s="88"/>
      <c r="P213" s="226">
        <f>O213*H213</f>
        <v>0</v>
      </c>
      <c r="Q213" s="226">
        <v>0</v>
      </c>
      <c r="R213" s="226">
        <f>Q213*H213</f>
        <v>0</v>
      </c>
      <c r="S213" s="226">
        <v>0</v>
      </c>
      <c r="T213" s="22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28" t="s">
        <v>196</v>
      </c>
      <c r="AT213" s="228" t="s">
        <v>152</v>
      </c>
      <c r="AU213" s="228" t="s">
        <v>82</v>
      </c>
      <c r="AY213" s="14" t="s">
        <v>133</v>
      </c>
      <c r="BE213" s="229">
        <f>IF(N213="základní",J213,0)</f>
        <v>0</v>
      </c>
      <c r="BF213" s="229">
        <f>IF(N213="snížená",J213,0)</f>
        <v>0</v>
      </c>
      <c r="BG213" s="229">
        <f>IF(N213="zákl. přenesená",J213,0)</f>
        <v>0</v>
      </c>
      <c r="BH213" s="229">
        <f>IF(N213="sníž. přenesená",J213,0)</f>
        <v>0</v>
      </c>
      <c r="BI213" s="229">
        <f>IF(N213="nulová",J213,0)</f>
        <v>0</v>
      </c>
      <c r="BJ213" s="14" t="s">
        <v>80</v>
      </c>
      <c r="BK213" s="229">
        <f>ROUND(I213*H213,2)</f>
        <v>0</v>
      </c>
      <c r="BL213" s="14" t="s">
        <v>167</v>
      </c>
      <c r="BM213" s="228" t="s">
        <v>395</v>
      </c>
    </row>
    <row r="214" s="2" customFormat="1" ht="16.5" customHeight="1">
      <c r="A214" s="35"/>
      <c r="B214" s="36"/>
      <c r="C214" s="216" t="s">
        <v>263</v>
      </c>
      <c r="D214" s="216" t="s">
        <v>135</v>
      </c>
      <c r="E214" s="217" t="s">
        <v>396</v>
      </c>
      <c r="F214" s="218" t="s">
        <v>397</v>
      </c>
      <c r="G214" s="219" t="s">
        <v>158</v>
      </c>
      <c r="H214" s="220">
        <v>19.687999999999999</v>
      </c>
      <c r="I214" s="221"/>
      <c r="J214" s="222">
        <f>ROUND(I214*H214,2)</f>
        <v>0</v>
      </c>
      <c r="K214" s="223"/>
      <c r="L214" s="41"/>
      <c r="M214" s="224" t="s">
        <v>1</v>
      </c>
      <c r="N214" s="225" t="s">
        <v>38</v>
      </c>
      <c r="O214" s="88"/>
      <c r="P214" s="226">
        <f>O214*H214</f>
        <v>0</v>
      </c>
      <c r="Q214" s="226">
        <v>0</v>
      </c>
      <c r="R214" s="226">
        <f>Q214*H214</f>
        <v>0</v>
      </c>
      <c r="S214" s="226">
        <v>0</v>
      </c>
      <c r="T214" s="22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28" t="s">
        <v>167</v>
      </c>
      <c r="AT214" s="228" t="s">
        <v>135</v>
      </c>
      <c r="AU214" s="228" t="s">
        <v>82</v>
      </c>
      <c r="AY214" s="14" t="s">
        <v>133</v>
      </c>
      <c r="BE214" s="229">
        <f>IF(N214="základní",J214,0)</f>
        <v>0</v>
      </c>
      <c r="BF214" s="229">
        <f>IF(N214="snížená",J214,0)</f>
        <v>0</v>
      </c>
      <c r="BG214" s="229">
        <f>IF(N214="zákl. přenesená",J214,0)</f>
        <v>0</v>
      </c>
      <c r="BH214" s="229">
        <f>IF(N214="sníž. přenesená",J214,0)</f>
        <v>0</v>
      </c>
      <c r="BI214" s="229">
        <f>IF(N214="nulová",J214,0)</f>
        <v>0</v>
      </c>
      <c r="BJ214" s="14" t="s">
        <v>80</v>
      </c>
      <c r="BK214" s="229">
        <f>ROUND(I214*H214,2)</f>
        <v>0</v>
      </c>
      <c r="BL214" s="14" t="s">
        <v>167</v>
      </c>
      <c r="BM214" s="228" t="s">
        <v>398</v>
      </c>
    </row>
    <row r="215" s="2" customFormat="1" ht="24.15" customHeight="1">
      <c r="A215" s="35"/>
      <c r="B215" s="36"/>
      <c r="C215" s="216" t="s">
        <v>399</v>
      </c>
      <c r="D215" s="216" t="s">
        <v>135</v>
      </c>
      <c r="E215" s="217" t="s">
        <v>367</v>
      </c>
      <c r="F215" s="218" t="s">
        <v>368</v>
      </c>
      <c r="G215" s="219" t="s">
        <v>158</v>
      </c>
      <c r="H215" s="220">
        <v>28.125</v>
      </c>
      <c r="I215" s="221"/>
      <c r="J215" s="222">
        <f>ROUND(I215*H215,2)</f>
        <v>0</v>
      </c>
      <c r="K215" s="223"/>
      <c r="L215" s="41"/>
      <c r="M215" s="224" t="s">
        <v>1</v>
      </c>
      <c r="N215" s="225" t="s">
        <v>38</v>
      </c>
      <c r="O215" s="88"/>
      <c r="P215" s="226">
        <f>O215*H215</f>
        <v>0</v>
      </c>
      <c r="Q215" s="226">
        <v>0</v>
      </c>
      <c r="R215" s="226">
        <f>Q215*H215</f>
        <v>0</v>
      </c>
      <c r="S215" s="226">
        <v>0</v>
      </c>
      <c r="T215" s="22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28" t="s">
        <v>167</v>
      </c>
      <c r="AT215" s="228" t="s">
        <v>135</v>
      </c>
      <c r="AU215" s="228" t="s">
        <v>82</v>
      </c>
      <c r="AY215" s="14" t="s">
        <v>133</v>
      </c>
      <c r="BE215" s="229">
        <f>IF(N215="základní",J215,0)</f>
        <v>0</v>
      </c>
      <c r="BF215" s="229">
        <f>IF(N215="snížená",J215,0)</f>
        <v>0</v>
      </c>
      <c r="BG215" s="229">
        <f>IF(N215="zákl. přenesená",J215,0)</f>
        <v>0</v>
      </c>
      <c r="BH215" s="229">
        <f>IF(N215="sníž. přenesená",J215,0)</f>
        <v>0</v>
      </c>
      <c r="BI215" s="229">
        <f>IF(N215="nulová",J215,0)</f>
        <v>0</v>
      </c>
      <c r="BJ215" s="14" t="s">
        <v>80</v>
      </c>
      <c r="BK215" s="229">
        <f>ROUND(I215*H215,2)</f>
        <v>0</v>
      </c>
      <c r="BL215" s="14" t="s">
        <v>167</v>
      </c>
      <c r="BM215" s="228" t="s">
        <v>400</v>
      </c>
    </row>
    <row r="216" s="2" customFormat="1" ht="16.5" customHeight="1">
      <c r="A216" s="35"/>
      <c r="B216" s="36"/>
      <c r="C216" s="230" t="s">
        <v>267</v>
      </c>
      <c r="D216" s="230" t="s">
        <v>152</v>
      </c>
      <c r="E216" s="231" t="s">
        <v>401</v>
      </c>
      <c r="F216" s="232" t="s">
        <v>402</v>
      </c>
      <c r="G216" s="233" t="s">
        <v>149</v>
      </c>
      <c r="H216" s="234">
        <v>0.438</v>
      </c>
      <c r="I216" s="235"/>
      <c r="J216" s="236">
        <f>ROUND(I216*H216,2)</f>
        <v>0</v>
      </c>
      <c r="K216" s="237"/>
      <c r="L216" s="238"/>
      <c r="M216" s="239" t="s">
        <v>1</v>
      </c>
      <c r="N216" s="240" t="s">
        <v>38</v>
      </c>
      <c r="O216" s="88"/>
      <c r="P216" s="226">
        <f>O216*H216</f>
        <v>0</v>
      </c>
      <c r="Q216" s="226">
        <v>0</v>
      </c>
      <c r="R216" s="226">
        <f>Q216*H216</f>
        <v>0</v>
      </c>
      <c r="S216" s="226">
        <v>0</v>
      </c>
      <c r="T216" s="22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28" t="s">
        <v>196</v>
      </c>
      <c r="AT216" s="228" t="s">
        <v>152</v>
      </c>
      <c r="AU216" s="228" t="s">
        <v>82</v>
      </c>
      <c r="AY216" s="14" t="s">
        <v>133</v>
      </c>
      <c r="BE216" s="229">
        <f>IF(N216="základní",J216,0)</f>
        <v>0</v>
      </c>
      <c r="BF216" s="229">
        <f>IF(N216="snížená",J216,0)</f>
        <v>0</v>
      </c>
      <c r="BG216" s="229">
        <f>IF(N216="zákl. přenesená",J216,0)</f>
        <v>0</v>
      </c>
      <c r="BH216" s="229">
        <f>IF(N216="sníž. přenesená",J216,0)</f>
        <v>0</v>
      </c>
      <c r="BI216" s="229">
        <f>IF(N216="nulová",J216,0)</f>
        <v>0</v>
      </c>
      <c r="BJ216" s="14" t="s">
        <v>80</v>
      </c>
      <c r="BK216" s="229">
        <f>ROUND(I216*H216,2)</f>
        <v>0</v>
      </c>
      <c r="BL216" s="14" t="s">
        <v>167</v>
      </c>
      <c r="BM216" s="228" t="s">
        <v>403</v>
      </c>
    </row>
    <row r="217" s="2" customFormat="1" ht="24.15" customHeight="1">
      <c r="A217" s="35"/>
      <c r="B217" s="36"/>
      <c r="C217" s="216" t="s">
        <v>404</v>
      </c>
      <c r="D217" s="216" t="s">
        <v>135</v>
      </c>
      <c r="E217" s="217" t="s">
        <v>405</v>
      </c>
      <c r="F217" s="218" t="s">
        <v>406</v>
      </c>
      <c r="G217" s="219" t="s">
        <v>138</v>
      </c>
      <c r="H217" s="220">
        <v>67.5</v>
      </c>
      <c r="I217" s="221"/>
      <c r="J217" s="222">
        <f>ROUND(I217*H217,2)</f>
        <v>0</v>
      </c>
      <c r="K217" s="223"/>
      <c r="L217" s="41"/>
      <c r="M217" s="224" t="s">
        <v>1</v>
      </c>
      <c r="N217" s="225" t="s">
        <v>38</v>
      </c>
      <c r="O217" s="88"/>
      <c r="P217" s="226">
        <f>O217*H217</f>
        <v>0</v>
      </c>
      <c r="Q217" s="226">
        <v>0</v>
      </c>
      <c r="R217" s="226">
        <f>Q217*H217</f>
        <v>0</v>
      </c>
      <c r="S217" s="226">
        <v>0</v>
      </c>
      <c r="T217" s="22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28" t="s">
        <v>167</v>
      </c>
      <c r="AT217" s="228" t="s">
        <v>135</v>
      </c>
      <c r="AU217" s="228" t="s">
        <v>82</v>
      </c>
      <c r="AY217" s="14" t="s">
        <v>133</v>
      </c>
      <c r="BE217" s="229">
        <f>IF(N217="základní",J217,0)</f>
        <v>0</v>
      </c>
      <c r="BF217" s="229">
        <f>IF(N217="snížená",J217,0)</f>
        <v>0</v>
      </c>
      <c r="BG217" s="229">
        <f>IF(N217="zákl. přenesená",J217,0)</f>
        <v>0</v>
      </c>
      <c r="BH217" s="229">
        <f>IF(N217="sníž. přenesená",J217,0)</f>
        <v>0</v>
      </c>
      <c r="BI217" s="229">
        <f>IF(N217="nulová",J217,0)</f>
        <v>0</v>
      </c>
      <c r="BJ217" s="14" t="s">
        <v>80</v>
      </c>
      <c r="BK217" s="229">
        <f>ROUND(I217*H217,2)</f>
        <v>0</v>
      </c>
      <c r="BL217" s="14" t="s">
        <v>167</v>
      </c>
      <c r="BM217" s="228" t="s">
        <v>407</v>
      </c>
    </row>
    <row r="218" s="2" customFormat="1" ht="24.15" customHeight="1">
      <c r="A218" s="35"/>
      <c r="B218" s="36"/>
      <c r="C218" s="216" t="s">
        <v>271</v>
      </c>
      <c r="D218" s="216" t="s">
        <v>135</v>
      </c>
      <c r="E218" s="217" t="s">
        <v>408</v>
      </c>
      <c r="F218" s="218" t="s">
        <v>409</v>
      </c>
      <c r="G218" s="219" t="s">
        <v>149</v>
      </c>
      <c r="H218" s="220">
        <v>1.9299999999999999</v>
      </c>
      <c r="I218" s="221"/>
      <c r="J218" s="222">
        <f>ROUND(I218*H218,2)</f>
        <v>0</v>
      </c>
      <c r="K218" s="223"/>
      <c r="L218" s="41"/>
      <c r="M218" s="224" t="s">
        <v>1</v>
      </c>
      <c r="N218" s="225" t="s">
        <v>38</v>
      </c>
      <c r="O218" s="88"/>
      <c r="P218" s="226">
        <f>O218*H218</f>
        <v>0</v>
      </c>
      <c r="Q218" s="226">
        <v>0</v>
      </c>
      <c r="R218" s="226">
        <f>Q218*H218</f>
        <v>0</v>
      </c>
      <c r="S218" s="226">
        <v>0</v>
      </c>
      <c r="T218" s="22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28" t="s">
        <v>167</v>
      </c>
      <c r="AT218" s="228" t="s">
        <v>135</v>
      </c>
      <c r="AU218" s="228" t="s">
        <v>82</v>
      </c>
      <c r="AY218" s="14" t="s">
        <v>133</v>
      </c>
      <c r="BE218" s="229">
        <f>IF(N218="základní",J218,0)</f>
        <v>0</v>
      </c>
      <c r="BF218" s="229">
        <f>IF(N218="snížená",J218,0)</f>
        <v>0</v>
      </c>
      <c r="BG218" s="229">
        <f>IF(N218="zákl. přenesená",J218,0)</f>
        <v>0</v>
      </c>
      <c r="BH218" s="229">
        <f>IF(N218="sníž. přenesená",J218,0)</f>
        <v>0</v>
      </c>
      <c r="BI218" s="229">
        <f>IF(N218="nulová",J218,0)</f>
        <v>0</v>
      </c>
      <c r="BJ218" s="14" t="s">
        <v>80</v>
      </c>
      <c r="BK218" s="229">
        <f>ROUND(I218*H218,2)</f>
        <v>0</v>
      </c>
      <c r="BL218" s="14" t="s">
        <v>167</v>
      </c>
      <c r="BM218" s="228" t="s">
        <v>410</v>
      </c>
    </row>
    <row r="219" s="2" customFormat="1" ht="24.15" customHeight="1">
      <c r="A219" s="35"/>
      <c r="B219" s="36"/>
      <c r="C219" s="216" t="s">
        <v>411</v>
      </c>
      <c r="D219" s="216" t="s">
        <v>135</v>
      </c>
      <c r="E219" s="217" t="s">
        <v>412</v>
      </c>
      <c r="F219" s="218" t="s">
        <v>413</v>
      </c>
      <c r="G219" s="219" t="s">
        <v>155</v>
      </c>
      <c r="H219" s="220">
        <v>20</v>
      </c>
      <c r="I219" s="221"/>
      <c r="J219" s="222">
        <f>ROUND(I219*H219,2)</f>
        <v>0</v>
      </c>
      <c r="K219" s="223"/>
      <c r="L219" s="41"/>
      <c r="M219" s="224" t="s">
        <v>1</v>
      </c>
      <c r="N219" s="225" t="s">
        <v>38</v>
      </c>
      <c r="O219" s="88"/>
      <c r="P219" s="226">
        <f>O219*H219</f>
        <v>0</v>
      </c>
      <c r="Q219" s="226">
        <v>0</v>
      </c>
      <c r="R219" s="226">
        <f>Q219*H219</f>
        <v>0</v>
      </c>
      <c r="S219" s="226">
        <v>0</v>
      </c>
      <c r="T219" s="22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28" t="s">
        <v>167</v>
      </c>
      <c r="AT219" s="228" t="s">
        <v>135</v>
      </c>
      <c r="AU219" s="228" t="s">
        <v>82</v>
      </c>
      <c r="AY219" s="14" t="s">
        <v>133</v>
      </c>
      <c r="BE219" s="229">
        <f>IF(N219="základní",J219,0)</f>
        <v>0</v>
      </c>
      <c r="BF219" s="229">
        <f>IF(N219="snížená",J219,0)</f>
        <v>0</v>
      </c>
      <c r="BG219" s="229">
        <f>IF(N219="zákl. přenesená",J219,0)</f>
        <v>0</v>
      </c>
      <c r="BH219" s="229">
        <f>IF(N219="sníž. přenesená",J219,0)</f>
        <v>0</v>
      </c>
      <c r="BI219" s="229">
        <f>IF(N219="nulová",J219,0)</f>
        <v>0</v>
      </c>
      <c r="BJ219" s="14" t="s">
        <v>80</v>
      </c>
      <c r="BK219" s="229">
        <f>ROUND(I219*H219,2)</f>
        <v>0</v>
      </c>
      <c r="BL219" s="14" t="s">
        <v>167</v>
      </c>
      <c r="BM219" s="228" t="s">
        <v>414</v>
      </c>
    </row>
    <row r="220" s="2" customFormat="1" ht="24.15" customHeight="1">
      <c r="A220" s="35"/>
      <c r="B220" s="36"/>
      <c r="C220" s="216" t="s">
        <v>274</v>
      </c>
      <c r="D220" s="216" t="s">
        <v>135</v>
      </c>
      <c r="E220" s="217" t="s">
        <v>415</v>
      </c>
      <c r="F220" s="218" t="s">
        <v>416</v>
      </c>
      <c r="G220" s="219" t="s">
        <v>138</v>
      </c>
      <c r="H220" s="220">
        <v>5.7000000000000002</v>
      </c>
      <c r="I220" s="221"/>
      <c r="J220" s="222">
        <f>ROUND(I220*H220,2)</f>
        <v>0</v>
      </c>
      <c r="K220" s="223"/>
      <c r="L220" s="41"/>
      <c r="M220" s="224" t="s">
        <v>1</v>
      </c>
      <c r="N220" s="225" t="s">
        <v>38</v>
      </c>
      <c r="O220" s="88"/>
      <c r="P220" s="226">
        <f>O220*H220</f>
        <v>0</v>
      </c>
      <c r="Q220" s="226">
        <v>0</v>
      </c>
      <c r="R220" s="226">
        <f>Q220*H220</f>
        <v>0</v>
      </c>
      <c r="S220" s="226">
        <v>0</v>
      </c>
      <c r="T220" s="22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28" t="s">
        <v>167</v>
      </c>
      <c r="AT220" s="228" t="s">
        <v>135</v>
      </c>
      <c r="AU220" s="228" t="s">
        <v>82</v>
      </c>
      <c r="AY220" s="14" t="s">
        <v>133</v>
      </c>
      <c r="BE220" s="229">
        <f>IF(N220="základní",J220,0)</f>
        <v>0</v>
      </c>
      <c r="BF220" s="229">
        <f>IF(N220="snížená",J220,0)</f>
        <v>0</v>
      </c>
      <c r="BG220" s="229">
        <f>IF(N220="zákl. přenesená",J220,0)</f>
        <v>0</v>
      </c>
      <c r="BH220" s="229">
        <f>IF(N220="sníž. přenesená",J220,0)</f>
        <v>0</v>
      </c>
      <c r="BI220" s="229">
        <f>IF(N220="nulová",J220,0)</f>
        <v>0</v>
      </c>
      <c r="BJ220" s="14" t="s">
        <v>80</v>
      </c>
      <c r="BK220" s="229">
        <f>ROUND(I220*H220,2)</f>
        <v>0</v>
      </c>
      <c r="BL220" s="14" t="s">
        <v>167</v>
      </c>
      <c r="BM220" s="228" t="s">
        <v>417</v>
      </c>
    </row>
    <row r="221" s="2" customFormat="1" ht="24.15" customHeight="1">
      <c r="A221" s="35"/>
      <c r="B221" s="36"/>
      <c r="C221" s="216" t="s">
        <v>418</v>
      </c>
      <c r="D221" s="216" t="s">
        <v>135</v>
      </c>
      <c r="E221" s="217" t="s">
        <v>419</v>
      </c>
      <c r="F221" s="218" t="s">
        <v>420</v>
      </c>
      <c r="G221" s="219" t="s">
        <v>138</v>
      </c>
      <c r="H221" s="220">
        <v>6.2999999999999998</v>
      </c>
      <c r="I221" s="221"/>
      <c r="J221" s="222">
        <f>ROUND(I221*H221,2)</f>
        <v>0</v>
      </c>
      <c r="K221" s="223"/>
      <c r="L221" s="41"/>
      <c r="M221" s="224" t="s">
        <v>1</v>
      </c>
      <c r="N221" s="225" t="s">
        <v>38</v>
      </c>
      <c r="O221" s="88"/>
      <c r="P221" s="226">
        <f>O221*H221</f>
        <v>0</v>
      </c>
      <c r="Q221" s="226">
        <v>0</v>
      </c>
      <c r="R221" s="226">
        <f>Q221*H221</f>
        <v>0</v>
      </c>
      <c r="S221" s="226">
        <v>0</v>
      </c>
      <c r="T221" s="22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28" t="s">
        <v>167</v>
      </c>
      <c r="AT221" s="228" t="s">
        <v>135</v>
      </c>
      <c r="AU221" s="228" t="s">
        <v>82</v>
      </c>
      <c r="AY221" s="14" t="s">
        <v>133</v>
      </c>
      <c r="BE221" s="229">
        <f>IF(N221="základní",J221,0)</f>
        <v>0</v>
      </c>
      <c r="BF221" s="229">
        <f>IF(N221="snížená",J221,0)</f>
        <v>0</v>
      </c>
      <c r="BG221" s="229">
        <f>IF(N221="zákl. přenesená",J221,0)</f>
        <v>0</v>
      </c>
      <c r="BH221" s="229">
        <f>IF(N221="sníž. přenesená",J221,0)</f>
        <v>0</v>
      </c>
      <c r="BI221" s="229">
        <f>IF(N221="nulová",J221,0)</f>
        <v>0</v>
      </c>
      <c r="BJ221" s="14" t="s">
        <v>80</v>
      </c>
      <c r="BK221" s="229">
        <f>ROUND(I221*H221,2)</f>
        <v>0</v>
      </c>
      <c r="BL221" s="14" t="s">
        <v>167</v>
      </c>
      <c r="BM221" s="228" t="s">
        <v>421</v>
      </c>
    </row>
    <row r="222" s="2" customFormat="1" ht="24.15" customHeight="1">
      <c r="A222" s="35"/>
      <c r="B222" s="36"/>
      <c r="C222" s="216" t="s">
        <v>278</v>
      </c>
      <c r="D222" s="216" t="s">
        <v>135</v>
      </c>
      <c r="E222" s="217" t="s">
        <v>422</v>
      </c>
      <c r="F222" s="218" t="s">
        <v>423</v>
      </c>
      <c r="G222" s="219" t="s">
        <v>138</v>
      </c>
      <c r="H222" s="220">
        <v>149</v>
      </c>
      <c r="I222" s="221"/>
      <c r="J222" s="222">
        <f>ROUND(I222*H222,2)</f>
        <v>0</v>
      </c>
      <c r="K222" s="223"/>
      <c r="L222" s="41"/>
      <c r="M222" s="224" t="s">
        <v>1</v>
      </c>
      <c r="N222" s="225" t="s">
        <v>38</v>
      </c>
      <c r="O222" s="88"/>
      <c r="P222" s="226">
        <f>O222*H222</f>
        <v>0</v>
      </c>
      <c r="Q222" s="226">
        <v>0</v>
      </c>
      <c r="R222" s="226">
        <f>Q222*H222</f>
        <v>0</v>
      </c>
      <c r="S222" s="226">
        <v>0</v>
      </c>
      <c r="T222" s="22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28" t="s">
        <v>167</v>
      </c>
      <c r="AT222" s="228" t="s">
        <v>135</v>
      </c>
      <c r="AU222" s="228" t="s">
        <v>82</v>
      </c>
      <c r="AY222" s="14" t="s">
        <v>133</v>
      </c>
      <c r="BE222" s="229">
        <f>IF(N222="základní",J222,0)</f>
        <v>0</v>
      </c>
      <c r="BF222" s="229">
        <f>IF(N222="snížená",J222,0)</f>
        <v>0</v>
      </c>
      <c r="BG222" s="229">
        <f>IF(N222="zákl. přenesená",J222,0)</f>
        <v>0</v>
      </c>
      <c r="BH222" s="229">
        <f>IF(N222="sníž. přenesená",J222,0)</f>
        <v>0</v>
      </c>
      <c r="BI222" s="229">
        <f>IF(N222="nulová",J222,0)</f>
        <v>0</v>
      </c>
      <c r="BJ222" s="14" t="s">
        <v>80</v>
      </c>
      <c r="BK222" s="229">
        <f>ROUND(I222*H222,2)</f>
        <v>0</v>
      </c>
      <c r="BL222" s="14" t="s">
        <v>167</v>
      </c>
      <c r="BM222" s="228" t="s">
        <v>424</v>
      </c>
    </row>
    <row r="223" s="2" customFormat="1" ht="24.15" customHeight="1">
      <c r="A223" s="35"/>
      <c r="B223" s="36"/>
      <c r="C223" s="216" t="s">
        <v>425</v>
      </c>
      <c r="D223" s="216" t="s">
        <v>135</v>
      </c>
      <c r="E223" s="217" t="s">
        <v>426</v>
      </c>
      <c r="F223" s="218" t="s">
        <v>427</v>
      </c>
      <c r="G223" s="219" t="s">
        <v>138</v>
      </c>
      <c r="H223" s="220">
        <v>34</v>
      </c>
      <c r="I223" s="221"/>
      <c r="J223" s="222">
        <f>ROUND(I223*H223,2)</f>
        <v>0</v>
      </c>
      <c r="K223" s="223"/>
      <c r="L223" s="41"/>
      <c r="M223" s="224" t="s">
        <v>1</v>
      </c>
      <c r="N223" s="225" t="s">
        <v>38</v>
      </c>
      <c r="O223" s="88"/>
      <c r="P223" s="226">
        <f>O223*H223</f>
        <v>0</v>
      </c>
      <c r="Q223" s="226">
        <v>0</v>
      </c>
      <c r="R223" s="226">
        <f>Q223*H223</f>
        <v>0</v>
      </c>
      <c r="S223" s="226">
        <v>0</v>
      </c>
      <c r="T223" s="22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28" t="s">
        <v>167</v>
      </c>
      <c r="AT223" s="228" t="s">
        <v>135</v>
      </c>
      <c r="AU223" s="228" t="s">
        <v>82</v>
      </c>
      <c r="AY223" s="14" t="s">
        <v>133</v>
      </c>
      <c r="BE223" s="229">
        <f>IF(N223="základní",J223,0)</f>
        <v>0</v>
      </c>
      <c r="BF223" s="229">
        <f>IF(N223="snížená",J223,0)</f>
        <v>0</v>
      </c>
      <c r="BG223" s="229">
        <f>IF(N223="zákl. přenesená",J223,0)</f>
        <v>0</v>
      </c>
      <c r="BH223" s="229">
        <f>IF(N223="sníž. přenesená",J223,0)</f>
        <v>0</v>
      </c>
      <c r="BI223" s="229">
        <f>IF(N223="nulová",J223,0)</f>
        <v>0</v>
      </c>
      <c r="BJ223" s="14" t="s">
        <v>80</v>
      </c>
      <c r="BK223" s="229">
        <f>ROUND(I223*H223,2)</f>
        <v>0</v>
      </c>
      <c r="BL223" s="14" t="s">
        <v>167</v>
      </c>
      <c r="BM223" s="228" t="s">
        <v>428</v>
      </c>
    </row>
    <row r="224" s="2" customFormat="1" ht="24.15" customHeight="1">
      <c r="A224" s="35"/>
      <c r="B224" s="36"/>
      <c r="C224" s="216" t="s">
        <v>281</v>
      </c>
      <c r="D224" s="216" t="s">
        <v>135</v>
      </c>
      <c r="E224" s="217" t="s">
        <v>429</v>
      </c>
      <c r="F224" s="218" t="s">
        <v>430</v>
      </c>
      <c r="G224" s="219" t="s">
        <v>138</v>
      </c>
      <c r="H224" s="220">
        <v>5.7000000000000002</v>
      </c>
      <c r="I224" s="221"/>
      <c r="J224" s="222">
        <f>ROUND(I224*H224,2)</f>
        <v>0</v>
      </c>
      <c r="K224" s="223"/>
      <c r="L224" s="41"/>
      <c r="M224" s="224" t="s">
        <v>1</v>
      </c>
      <c r="N224" s="225" t="s">
        <v>38</v>
      </c>
      <c r="O224" s="88"/>
      <c r="P224" s="226">
        <f>O224*H224</f>
        <v>0</v>
      </c>
      <c r="Q224" s="226">
        <v>0</v>
      </c>
      <c r="R224" s="226">
        <f>Q224*H224</f>
        <v>0</v>
      </c>
      <c r="S224" s="226">
        <v>0</v>
      </c>
      <c r="T224" s="22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28" t="s">
        <v>167</v>
      </c>
      <c r="AT224" s="228" t="s">
        <v>135</v>
      </c>
      <c r="AU224" s="228" t="s">
        <v>82</v>
      </c>
      <c r="AY224" s="14" t="s">
        <v>133</v>
      </c>
      <c r="BE224" s="229">
        <f>IF(N224="základní",J224,0)</f>
        <v>0</v>
      </c>
      <c r="BF224" s="229">
        <f>IF(N224="snížená",J224,0)</f>
        <v>0</v>
      </c>
      <c r="BG224" s="229">
        <f>IF(N224="zákl. přenesená",J224,0)</f>
        <v>0</v>
      </c>
      <c r="BH224" s="229">
        <f>IF(N224="sníž. přenesená",J224,0)</f>
        <v>0</v>
      </c>
      <c r="BI224" s="229">
        <f>IF(N224="nulová",J224,0)</f>
        <v>0</v>
      </c>
      <c r="BJ224" s="14" t="s">
        <v>80</v>
      </c>
      <c r="BK224" s="229">
        <f>ROUND(I224*H224,2)</f>
        <v>0</v>
      </c>
      <c r="BL224" s="14" t="s">
        <v>167</v>
      </c>
      <c r="BM224" s="228" t="s">
        <v>303</v>
      </c>
    </row>
    <row r="225" s="2" customFormat="1" ht="24.15" customHeight="1">
      <c r="A225" s="35"/>
      <c r="B225" s="36"/>
      <c r="C225" s="216" t="s">
        <v>431</v>
      </c>
      <c r="D225" s="216" t="s">
        <v>135</v>
      </c>
      <c r="E225" s="217" t="s">
        <v>432</v>
      </c>
      <c r="F225" s="218" t="s">
        <v>433</v>
      </c>
      <c r="G225" s="219" t="s">
        <v>138</v>
      </c>
      <c r="H225" s="220">
        <v>6.2999999999999998</v>
      </c>
      <c r="I225" s="221"/>
      <c r="J225" s="222">
        <f>ROUND(I225*H225,2)</f>
        <v>0</v>
      </c>
      <c r="K225" s="223"/>
      <c r="L225" s="41"/>
      <c r="M225" s="224" t="s">
        <v>1</v>
      </c>
      <c r="N225" s="225" t="s">
        <v>38</v>
      </c>
      <c r="O225" s="88"/>
      <c r="P225" s="226">
        <f>O225*H225</f>
        <v>0</v>
      </c>
      <c r="Q225" s="226">
        <v>0</v>
      </c>
      <c r="R225" s="226">
        <f>Q225*H225</f>
        <v>0</v>
      </c>
      <c r="S225" s="226">
        <v>0</v>
      </c>
      <c r="T225" s="22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28" t="s">
        <v>167</v>
      </c>
      <c r="AT225" s="228" t="s">
        <v>135</v>
      </c>
      <c r="AU225" s="228" t="s">
        <v>82</v>
      </c>
      <c r="AY225" s="14" t="s">
        <v>133</v>
      </c>
      <c r="BE225" s="229">
        <f>IF(N225="základní",J225,0)</f>
        <v>0</v>
      </c>
      <c r="BF225" s="229">
        <f>IF(N225="snížená",J225,0)</f>
        <v>0</v>
      </c>
      <c r="BG225" s="229">
        <f>IF(N225="zákl. přenesená",J225,0)</f>
        <v>0</v>
      </c>
      <c r="BH225" s="229">
        <f>IF(N225="sníž. přenesená",J225,0)</f>
        <v>0</v>
      </c>
      <c r="BI225" s="229">
        <f>IF(N225="nulová",J225,0)</f>
        <v>0</v>
      </c>
      <c r="BJ225" s="14" t="s">
        <v>80</v>
      </c>
      <c r="BK225" s="229">
        <f>ROUND(I225*H225,2)</f>
        <v>0</v>
      </c>
      <c r="BL225" s="14" t="s">
        <v>167</v>
      </c>
      <c r="BM225" s="228" t="s">
        <v>311</v>
      </c>
    </row>
    <row r="226" s="2" customFormat="1" ht="24.15" customHeight="1">
      <c r="A226" s="35"/>
      <c r="B226" s="36"/>
      <c r="C226" s="216" t="s">
        <v>285</v>
      </c>
      <c r="D226" s="216" t="s">
        <v>135</v>
      </c>
      <c r="E226" s="217" t="s">
        <v>434</v>
      </c>
      <c r="F226" s="218" t="s">
        <v>435</v>
      </c>
      <c r="G226" s="219" t="s">
        <v>138</v>
      </c>
      <c r="H226" s="220">
        <v>149</v>
      </c>
      <c r="I226" s="221"/>
      <c r="J226" s="222">
        <f>ROUND(I226*H226,2)</f>
        <v>0</v>
      </c>
      <c r="K226" s="223"/>
      <c r="L226" s="41"/>
      <c r="M226" s="224" t="s">
        <v>1</v>
      </c>
      <c r="N226" s="225" t="s">
        <v>38</v>
      </c>
      <c r="O226" s="88"/>
      <c r="P226" s="226">
        <f>O226*H226</f>
        <v>0</v>
      </c>
      <c r="Q226" s="226">
        <v>0</v>
      </c>
      <c r="R226" s="226">
        <f>Q226*H226</f>
        <v>0</v>
      </c>
      <c r="S226" s="226">
        <v>0</v>
      </c>
      <c r="T226" s="22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28" t="s">
        <v>167</v>
      </c>
      <c r="AT226" s="228" t="s">
        <v>135</v>
      </c>
      <c r="AU226" s="228" t="s">
        <v>82</v>
      </c>
      <c r="AY226" s="14" t="s">
        <v>133</v>
      </c>
      <c r="BE226" s="229">
        <f>IF(N226="základní",J226,0)</f>
        <v>0</v>
      </c>
      <c r="BF226" s="229">
        <f>IF(N226="snížená",J226,0)</f>
        <v>0</v>
      </c>
      <c r="BG226" s="229">
        <f>IF(N226="zákl. přenesená",J226,0)</f>
        <v>0</v>
      </c>
      <c r="BH226" s="229">
        <f>IF(N226="sníž. přenesená",J226,0)</f>
        <v>0</v>
      </c>
      <c r="BI226" s="229">
        <f>IF(N226="nulová",J226,0)</f>
        <v>0</v>
      </c>
      <c r="BJ226" s="14" t="s">
        <v>80</v>
      </c>
      <c r="BK226" s="229">
        <f>ROUND(I226*H226,2)</f>
        <v>0</v>
      </c>
      <c r="BL226" s="14" t="s">
        <v>167</v>
      </c>
      <c r="BM226" s="228" t="s">
        <v>436</v>
      </c>
    </row>
    <row r="227" s="2" customFormat="1" ht="24.15" customHeight="1">
      <c r="A227" s="35"/>
      <c r="B227" s="36"/>
      <c r="C227" s="216" t="s">
        <v>437</v>
      </c>
      <c r="D227" s="216" t="s">
        <v>135</v>
      </c>
      <c r="E227" s="217" t="s">
        <v>438</v>
      </c>
      <c r="F227" s="218" t="s">
        <v>439</v>
      </c>
      <c r="G227" s="219" t="s">
        <v>138</v>
      </c>
      <c r="H227" s="220">
        <v>34</v>
      </c>
      <c r="I227" s="221"/>
      <c r="J227" s="222">
        <f>ROUND(I227*H227,2)</f>
        <v>0</v>
      </c>
      <c r="K227" s="223"/>
      <c r="L227" s="41"/>
      <c r="M227" s="224" t="s">
        <v>1</v>
      </c>
      <c r="N227" s="225" t="s">
        <v>38</v>
      </c>
      <c r="O227" s="88"/>
      <c r="P227" s="226">
        <f>O227*H227</f>
        <v>0</v>
      </c>
      <c r="Q227" s="226">
        <v>0</v>
      </c>
      <c r="R227" s="226">
        <f>Q227*H227</f>
        <v>0</v>
      </c>
      <c r="S227" s="226">
        <v>0</v>
      </c>
      <c r="T227" s="22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28" t="s">
        <v>167</v>
      </c>
      <c r="AT227" s="228" t="s">
        <v>135</v>
      </c>
      <c r="AU227" s="228" t="s">
        <v>82</v>
      </c>
      <c r="AY227" s="14" t="s">
        <v>133</v>
      </c>
      <c r="BE227" s="229">
        <f>IF(N227="základní",J227,0)</f>
        <v>0</v>
      </c>
      <c r="BF227" s="229">
        <f>IF(N227="snížená",J227,0)</f>
        <v>0</v>
      </c>
      <c r="BG227" s="229">
        <f>IF(N227="zákl. přenesená",J227,0)</f>
        <v>0</v>
      </c>
      <c r="BH227" s="229">
        <f>IF(N227="sníž. přenesená",J227,0)</f>
        <v>0</v>
      </c>
      <c r="BI227" s="229">
        <f>IF(N227="nulová",J227,0)</f>
        <v>0</v>
      </c>
      <c r="BJ227" s="14" t="s">
        <v>80</v>
      </c>
      <c r="BK227" s="229">
        <f>ROUND(I227*H227,2)</f>
        <v>0</v>
      </c>
      <c r="BL227" s="14" t="s">
        <v>167</v>
      </c>
      <c r="BM227" s="228" t="s">
        <v>440</v>
      </c>
    </row>
    <row r="228" s="2" customFormat="1" ht="24.15" customHeight="1">
      <c r="A228" s="35"/>
      <c r="B228" s="36"/>
      <c r="C228" s="216" t="s">
        <v>290</v>
      </c>
      <c r="D228" s="216" t="s">
        <v>135</v>
      </c>
      <c r="E228" s="217" t="s">
        <v>441</v>
      </c>
      <c r="F228" s="218" t="s">
        <v>442</v>
      </c>
      <c r="G228" s="219" t="s">
        <v>266</v>
      </c>
      <c r="H228" s="220">
        <v>12.689</v>
      </c>
      <c r="I228" s="221"/>
      <c r="J228" s="222">
        <f>ROUND(I228*H228,2)</f>
        <v>0</v>
      </c>
      <c r="K228" s="223"/>
      <c r="L228" s="41"/>
      <c r="M228" s="224" t="s">
        <v>1</v>
      </c>
      <c r="N228" s="225" t="s">
        <v>38</v>
      </c>
      <c r="O228" s="88"/>
      <c r="P228" s="226">
        <f>O228*H228</f>
        <v>0</v>
      </c>
      <c r="Q228" s="226">
        <v>0</v>
      </c>
      <c r="R228" s="226">
        <f>Q228*H228</f>
        <v>0</v>
      </c>
      <c r="S228" s="226">
        <v>0</v>
      </c>
      <c r="T228" s="227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28" t="s">
        <v>167</v>
      </c>
      <c r="AT228" s="228" t="s">
        <v>135</v>
      </c>
      <c r="AU228" s="228" t="s">
        <v>82</v>
      </c>
      <c r="AY228" s="14" t="s">
        <v>133</v>
      </c>
      <c r="BE228" s="229">
        <f>IF(N228="základní",J228,0)</f>
        <v>0</v>
      </c>
      <c r="BF228" s="229">
        <f>IF(N228="snížená",J228,0)</f>
        <v>0</v>
      </c>
      <c r="BG228" s="229">
        <f>IF(N228="zákl. přenesená",J228,0)</f>
        <v>0</v>
      </c>
      <c r="BH228" s="229">
        <f>IF(N228="sníž. přenesená",J228,0)</f>
        <v>0</v>
      </c>
      <c r="BI228" s="229">
        <f>IF(N228="nulová",J228,0)</f>
        <v>0</v>
      </c>
      <c r="BJ228" s="14" t="s">
        <v>80</v>
      </c>
      <c r="BK228" s="229">
        <f>ROUND(I228*H228,2)</f>
        <v>0</v>
      </c>
      <c r="BL228" s="14" t="s">
        <v>167</v>
      </c>
      <c r="BM228" s="228" t="s">
        <v>221</v>
      </c>
    </row>
    <row r="229" s="2" customFormat="1" ht="24.15" customHeight="1">
      <c r="A229" s="35"/>
      <c r="B229" s="36"/>
      <c r="C229" s="216" t="s">
        <v>443</v>
      </c>
      <c r="D229" s="216" t="s">
        <v>135</v>
      </c>
      <c r="E229" s="217" t="s">
        <v>444</v>
      </c>
      <c r="F229" s="218" t="s">
        <v>445</v>
      </c>
      <c r="G229" s="219" t="s">
        <v>266</v>
      </c>
      <c r="H229" s="220">
        <v>12.689</v>
      </c>
      <c r="I229" s="221"/>
      <c r="J229" s="222">
        <f>ROUND(I229*H229,2)</f>
        <v>0</v>
      </c>
      <c r="K229" s="223"/>
      <c r="L229" s="41"/>
      <c r="M229" s="224" t="s">
        <v>1</v>
      </c>
      <c r="N229" s="225" t="s">
        <v>38</v>
      </c>
      <c r="O229" s="88"/>
      <c r="P229" s="226">
        <f>O229*H229</f>
        <v>0</v>
      </c>
      <c r="Q229" s="226">
        <v>0</v>
      </c>
      <c r="R229" s="226">
        <f>Q229*H229</f>
        <v>0</v>
      </c>
      <c r="S229" s="226">
        <v>0</v>
      </c>
      <c r="T229" s="22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28" t="s">
        <v>167</v>
      </c>
      <c r="AT229" s="228" t="s">
        <v>135</v>
      </c>
      <c r="AU229" s="228" t="s">
        <v>82</v>
      </c>
      <c r="AY229" s="14" t="s">
        <v>133</v>
      </c>
      <c r="BE229" s="229">
        <f>IF(N229="základní",J229,0)</f>
        <v>0</v>
      </c>
      <c r="BF229" s="229">
        <f>IF(N229="snížená",J229,0)</f>
        <v>0</v>
      </c>
      <c r="BG229" s="229">
        <f>IF(N229="zákl. přenesená",J229,0)</f>
        <v>0</v>
      </c>
      <c r="BH229" s="229">
        <f>IF(N229="sníž. přenesená",J229,0)</f>
        <v>0</v>
      </c>
      <c r="BI229" s="229">
        <f>IF(N229="nulová",J229,0)</f>
        <v>0</v>
      </c>
      <c r="BJ229" s="14" t="s">
        <v>80</v>
      </c>
      <c r="BK229" s="229">
        <f>ROUND(I229*H229,2)</f>
        <v>0</v>
      </c>
      <c r="BL229" s="14" t="s">
        <v>167</v>
      </c>
      <c r="BM229" s="228" t="s">
        <v>233</v>
      </c>
    </row>
    <row r="230" s="2" customFormat="1" ht="24.15" customHeight="1">
      <c r="A230" s="35"/>
      <c r="B230" s="36"/>
      <c r="C230" s="216" t="s">
        <v>294</v>
      </c>
      <c r="D230" s="216" t="s">
        <v>135</v>
      </c>
      <c r="E230" s="217" t="s">
        <v>446</v>
      </c>
      <c r="F230" s="218" t="s">
        <v>447</v>
      </c>
      <c r="G230" s="219" t="s">
        <v>266</v>
      </c>
      <c r="H230" s="220">
        <v>12.689</v>
      </c>
      <c r="I230" s="221"/>
      <c r="J230" s="222">
        <f>ROUND(I230*H230,2)</f>
        <v>0</v>
      </c>
      <c r="K230" s="223"/>
      <c r="L230" s="41"/>
      <c r="M230" s="224" t="s">
        <v>1</v>
      </c>
      <c r="N230" s="225" t="s">
        <v>38</v>
      </c>
      <c r="O230" s="88"/>
      <c r="P230" s="226">
        <f>O230*H230</f>
        <v>0</v>
      </c>
      <c r="Q230" s="226">
        <v>0</v>
      </c>
      <c r="R230" s="226">
        <f>Q230*H230</f>
        <v>0</v>
      </c>
      <c r="S230" s="226">
        <v>0</v>
      </c>
      <c r="T230" s="22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28" t="s">
        <v>167</v>
      </c>
      <c r="AT230" s="228" t="s">
        <v>135</v>
      </c>
      <c r="AU230" s="228" t="s">
        <v>82</v>
      </c>
      <c r="AY230" s="14" t="s">
        <v>133</v>
      </c>
      <c r="BE230" s="229">
        <f>IF(N230="základní",J230,0)</f>
        <v>0</v>
      </c>
      <c r="BF230" s="229">
        <f>IF(N230="snížená",J230,0)</f>
        <v>0</v>
      </c>
      <c r="BG230" s="229">
        <f>IF(N230="zákl. přenesená",J230,0)</f>
        <v>0</v>
      </c>
      <c r="BH230" s="229">
        <f>IF(N230="sníž. přenesená",J230,0)</f>
        <v>0</v>
      </c>
      <c r="BI230" s="229">
        <f>IF(N230="nulová",J230,0)</f>
        <v>0</v>
      </c>
      <c r="BJ230" s="14" t="s">
        <v>80</v>
      </c>
      <c r="BK230" s="229">
        <f>ROUND(I230*H230,2)</f>
        <v>0</v>
      </c>
      <c r="BL230" s="14" t="s">
        <v>167</v>
      </c>
      <c r="BM230" s="228" t="s">
        <v>228</v>
      </c>
    </row>
    <row r="231" s="12" customFormat="1" ht="22.8" customHeight="1">
      <c r="A231" s="12"/>
      <c r="B231" s="200"/>
      <c r="C231" s="201"/>
      <c r="D231" s="202" t="s">
        <v>72</v>
      </c>
      <c r="E231" s="214" t="s">
        <v>448</v>
      </c>
      <c r="F231" s="214" t="s">
        <v>449</v>
      </c>
      <c r="G231" s="201"/>
      <c r="H231" s="201"/>
      <c r="I231" s="204"/>
      <c r="J231" s="215">
        <f>BK231</f>
        <v>0</v>
      </c>
      <c r="K231" s="201"/>
      <c r="L231" s="206"/>
      <c r="M231" s="207"/>
      <c r="N231" s="208"/>
      <c r="O231" s="208"/>
      <c r="P231" s="209">
        <f>SUM(P232:P240)</f>
        <v>0</v>
      </c>
      <c r="Q231" s="208"/>
      <c r="R231" s="209">
        <f>SUM(R232:R240)</f>
        <v>1.5635079000000001</v>
      </c>
      <c r="S231" s="208"/>
      <c r="T231" s="210">
        <f>SUM(T232:T240)</f>
        <v>1.9459575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1" t="s">
        <v>82</v>
      </c>
      <c r="AT231" s="212" t="s">
        <v>72</v>
      </c>
      <c r="AU231" s="212" t="s">
        <v>80</v>
      </c>
      <c r="AY231" s="211" t="s">
        <v>133</v>
      </c>
      <c r="BK231" s="213">
        <f>SUM(BK232:BK240)</f>
        <v>0</v>
      </c>
    </row>
    <row r="232" s="2" customFormat="1" ht="24.15" customHeight="1">
      <c r="A232" s="35"/>
      <c r="B232" s="36"/>
      <c r="C232" s="216" t="s">
        <v>436</v>
      </c>
      <c r="D232" s="216" t="s">
        <v>135</v>
      </c>
      <c r="E232" s="217" t="s">
        <v>450</v>
      </c>
      <c r="F232" s="218" t="s">
        <v>451</v>
      </c>
      <c r="G232" s="219" t="s">
        <v>158</v>
      </c>
      <c r="H232" s="220">
        <v>61.289999999999999</v>
      </c>
      <c r="I232" s="221"/>
      <c r="J232" s="222">
        <f>ROUND(I232*H232,2)</f>
        <v>0</v>
      </c>
      <c r="K232" s="223"/>
      <c r="L232" s="41"/>
      <c r="M232" s="224" t="s">
        <v>1</v>
      </c>
      <c r="N232" s="225" t="s">
        <v>38</v>
      </c>
      <c r="O232" s="88"/>
      <c r="P232" s="226">
        <f>O232*H232</f>
        <v>0</v>
      </c>
      <c r="Q232" s="226">
        <v>0.025510000000000001</v>
      </c>
      <c r="R232" s="226">
        <f>Q232*H232</f>
        <v>1.5635079000000001</v>
      </c>
      <c r="S232" s="226">
        <v>0</v>
      </c>
      <c r="T232" s="22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28" t="s">
        <v>167</v>
      </c>
      <c r="AT232" s="228" t="s">
        <v>135</v>
      </c>
      <c r="AU232" s="228" t="s">
        <v>82</v>
      </c>
      <c r="AY232" s="14" t="s">
        <v>133</v>
      </c>
      <c r="BE232" s="229">
        <f>IF(N232="základní",J232,0)</f>
        <v>0</v>
      </c>
      <c r="BF232" s="229">
        <f>IF(N232="snížená",J232,0)</f>
        <v>0</v>
      </c>
      <c r="BG232" s="229">
        <f>IF(N232="zákl. přenesená",J232,0)</f>
        <v>0</v>
      </c>
      <c r="BH232" s="229">
        <f>IF(N232="sníž. přenesená",J232,0)</f>
        <v>0</v>
      </c>
      <c r="BI232" s="229">
        <f>IF(N232="nulová",J232,0)</f>
        <v>0</v>
      </c>
      <c r="BJ232" s="14" t="s">
        <v>80</v>
      </c>
      <c r="BK232" s="229">
        <f>ROUND(I232*H232,2)</f>
        <v>0</v>
      </c>
      <c r="BL232" s="14" t="s">
        <v>167</v>
      </c>
      <c r="BM232" s="228" t="s">
        <v>452</v>
      </c>
    </row>
    <row r="233" s="2" customFormat="1" ht="24.15" customHeight="1">
      <c r="A233" s="35"/>
      <c r="B233" s="36"/>
      <c r="C233" s="216" t="s">
        <v>453</v>
      </c>
      <c r="D233" s="216" t="s">
        <v>135</v>
      </c>
      <c r="E233" s="217" t="s">
        <v>454</v>
      </c>
      <c r="F233" s="218" t="s">
        <v>455</v>
      </c>
      <c r="G233" s="219" t="s">
        <v>158</v>
      </c>
      <c r="H233" s="220">
        <v>61.289999999999999</v>
      </c>
      <c r="I233" s="221"/>
      <c r="J233" s="222">
        <f>ROUND(I233*H233,2)</f>
        <v>0</v>
      </c>
      <c r="K233" s="223"/>
      <c r="L233" s="41"/>
      <c r="M233" s="224" t="s">
        <v>1</v>
      </c>
      <c r="N233" s="225" t="s">
        <v>38</v>
      </c>
      <c r="O233" s="88"/>
      <c r="P233" s="226">
        <f>O233*H233</f>
        <v>0</v>
      </c>
      <c r="Q233" s="226">
        <v>0</v>
      </c>
      <c r="R233" s="226">
        <f>Q233*H233</f>
        <v>0</v>
      </c>
      <c r="S233" s="226">
        <v>0.03175</v>
      </c>
      <c r="T233" s="227">
        <f>S233*H233</f>
        <v>1.9459575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28" t="s">
        <v>167</v>
      </c>
      <c r="AT233" s="228" t="s">
        <v>135</v>
      </c>
      <c r="AU233" s="228" t="s">
        <v>82</v>
      </c>
      <c r="AY233" s="14" t="s">
        <v>133</v>
      </c>
      <c r="BE233" s="229">
        <f>IF(N233="základní",J233,0)</f>
        <v>0</v>
      </c>
      <c r="BF233" s="229">
        <f>IF(N233="snížená",J233,0)</f>
        <v>0</v>
      </c>
      <c r="BG233" s="229">
        <f>IF(N233="zákl. přenesená",J233,0)</f>
        <v>0</v>
      </c>
      <c r="BH233" s="229">
        <f>IF(N233="sníž. přenesená",J233,0)</f>
        <v>0</v>
      </c>
      <c r="BI233" s="229">
        <f>IF(N233="nulová",J233,0)</f>
        <v>0</v>
      </c>
      <c r="BJ233" s="14" t="s">
        <v>80</v>
      </c>
      <c r="BK233" s="229">
        <f>ROUND(I233*H233,2)</f>
        <v>0</v>
      </c>
      <c r="BL233" s="14" t="s">
        <v>167</v>
      </c>
      <c r="BM233" s="228" t="s">
        <v>456</v>
      </c>
    </row>
    <row r="234" s="2" customFormat="1" ht="24.15" customHeight="1">
      <c r="A234" s="35"/>
      <c r="B234" s="36"/>
      <c r="C234" s="216" t="s">
        <v>457</v>
      </c>
      <c r="D234" s="216" t="s">
        <v>135</v>
      </c>
      <c r="E234" s="217" t="s">
        <v>458</v>
      </c>
      <c r="F234" s="218" t="s">
        <v>459</v>
      </c>
      <c r="G234" s="219" t="s">
        <v>158</v>
      </c>
      <c r="H234" s="220">
        <v>95.742999999999995</v>
      </c>
      <c r="I234" s="221"/>
      <c r="J234" s="222">
        <f>ROUND(I234*H234,2)</f>
        <v>0</v>
      </c>
      <c r="K234" s="223"/>
      <c r="L234" s="41"/>
      <c r="M234" s="224" t="s">
        <v>1</v>
      </c>
      <c r="N234" s="225" t="s">
        <v>38</v>
      </c>
      <c r="O234" s="88"/>
      <c r="P234" s="226">
        <f>O234*H234</f>
        <v>0</v>
      </c>
      <c r="Q234" s="226">
        <v>0</v>
      </c>
      <c r="R234" s="226">
        <f>Q234*H234</f>
        <v>0</v>
      </c>
      <c r="S234" s="226">
        <v>0</v>
      </c>
      <c r="T234" s="227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28" t="s">
        <v>167</v>
      </c>
      <c r="AT234" s="228" t="s">
        <v>135</v>
      </c>
      <c r="AU234" s="228" t="s">
        <v>82</v>
      </c>
      <c r="AY234" s="14" t="s">
        <v>133</v>
      </c>
      <c r="BE234" s="229">
        <f>IF(N234="základní",J234,0)</f>
        <v>0</v>
      </c>
      <c r="BF234" s="229">
        <f>IF(N234="snížená",J234,0)</f>
        <v>0</v>
      </c>
      <c r="BG234" s="229">
        <f>IF(N234="zákl. přenesená",J234,0)</f>
        <v>0</v>
      </c>
      <c r="BH234" s="229">
        <f>IF(N234="sníž. přenesená",J234,0)</f>
        <v>0</v>
      </c>
      <c r="BI234" s="229">
        <f>IF(N234="nulová",J234,0)</f>
        <v>0</v>
      </c>
      <c r="BJ234" s="14" t="s">
        <v>80</v>
      </c>
      <c r="BK234" s="229">
        <f>ROUND(I234*H234,2)</f>
        <v>0</v>
      </c>
      <c r="BL234" s="14" t="s">
        <v>167</v>
      </c>
      <c r="BM234" s="228" t="s">
        <v>460</v>
      </c>
    </row>
    <row r="235" s="2" customFormat="1" ht="21.75" customHeight="1">
      <c r="A235" s="35"/>
      <c r="B235" s="36"/>
      <c r="C235" s="216" t="s">
        <v>440</v>
      </c>
      <c r="D235" s="216" t="s">
        <v>135</v>
      </c>
      <c r="E235" s="217" t="s">
        <v>461</v>
      </c>
      <c r="F235" s="218" t="s">
        <v>462</v>
      </c>
      <c r="G235" s="219" t="s">
        <v>158</v>
      </c>
      <c r="H235" s="220">
        <v>2.5</v>
      </c>
      <c r="I235" s="221"/>
      <c r="J235" s="222">
        <f>ROUND(I235*H235,2)</f>
        <v>0</v>
      </c>
      <c r="K235" s="223"/>
      <c r="L235" s="41"/>
      <c r="M235" s="224" t="s">
        <v>1</v>
      </c>
      <c r="N235" s="225" t="s">
        <v>38</v>
      </c>
      <c r="O235" s="88"/>
      <c r="P235" s="226">
        <f>O235*H235</f>
        <v>0</v>
      </c>
      <c r="Q235" s="226">
        <v>0</v>
      </c>
      <c r="R235" s="226">
        <f>Q235*H235</f>
        <v>0</v>
      </c>
      <c r="S235" s="226">
        <v>0</v>
      </c>
      <c r="T235" s="22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28" t="s">
        <v>167</v>
      </c>
      <c r="AT235" s="228" t="s">
        <v>135</v>
      </c>
      <c r="AU235" s="228" t="s">
        <v>82</v>
      </c>
      <c r="AY235" s="14" t="s">
        <v>133</v>
      </c>
      <c r="BE235" s="229">
        <f>IF(N235="základní",J235,0)</f>
        <v>0</v>
      </c>
      <c r="BF235" s="229">
        <f>IF(N235="snížená",J235,0)</f>
        <v>0</v>
      </c>
      <c r="BG235" s="229">
        <f>IF(N235="zákl. přenesená",J235,0)</f>
        <v>0</v>
      </c>
      <c r="BH235" s="229">
        <f>IF(N235="sníž. přenesená",J235,0)</f>
        <v>0</v>
      </c>
      <c r="BI235" s="229">
        <f>IF(N235="nulová",J235,0)</f>
        <v>0</v>
      </c>
      <c r="BJ235" s="14" t="s">
        <v>80</v>
      </c>
      <c r="BK235" s="229">
        <f>ROUND(I235*H235,2)</f>
        <v>0</v>
      </c>
      <c r="BL235" s="14" t="s">
        <v>167</v>
      </c>
      <c r="BM235" s="228" t="s">
        <v>463</v>
      </c>
    </row>
    <row r="236" s="2" customFormat="1" ht="24.15" customHeight="1">
      <c r="A236" s="35"/>
      <c r="B236" s="36"/>
      <c r="C236" s="216" t="s">
        <v>464</v>
      </c>
      <c r="D236" s="216" t="s">
        <v>135</v>
      </c>
      <c r="E236" s="217" t="s">
        <v>465</v>
      </c>
      <c r="F236" s="218" t="s">
        <v>466</v>
      </c>
      <c r="G236" s="219" t="s">
        <v>158</v>
      </c>
      <c r="H236" s="220">
        <v>95.742999999999995</v>
      </c>
      <c r="I236" s="221"/>
      <c r="J236" s="222">
        <f>ROUND(I236*H236,2)</f>
        <v>0</v>
      </c>
      <c r="K236" s="223"/>
      <c r="L236" s="41"/>
      <c r="M236" s="224" t="s">
        <v>1</v>
      </c>
      <c r="N236" s="225" t="s">
        <v>38</v>
      </c>
      <c r="O236" s="88"/>
      <c r="P236" s="226">
        <f>O236*H236</f>
        <v>0</v>
      </c>
      <c r="Q236" s="226">
        <v>0</v>
      </c>
      <c r="R236" s="226">
        <f>Q236*H236</f>
        <v>0</v>
      </c>
      <c r="S236" s="226">
        <v>0</v>
      </c>
      <c r="T236" s="22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28" t="s">
        <v>167</v>
      </c>
      <c r="AT236" s="228" t="s">
        <v>135</v>
      </c>
      <c r="AU236" s="228" t="s">
        <v>82</v>
      </c>
      <c r="AY236" s="14" t="s">
        <v>133</v>
      </c>
      <c r="BE236" s="229">
        <f>IF(N236="základní",J236,0)</f>
        <v>0</v>
      </c>
      <c r="BF236" s="229">
        <f>IF(N236="snížená",J236,0)</f>
        <v>0</v>
      </c>
      <c r="BG236" s="229">
        <f>IF(N236="zákl. přenesená",J236,0)</f>
        <v>0</v>
      </c>
      <c r="BH236" s="229">
        <f>IF(N236="sníž. přenesená",J236,0)</f>
        <v>0</v>
      </c>
      <c r="BI236" s="229">
        <f>IF(N236="nulová",J236,0)</f>
        <v>0</v>
      </c>
      <c r="BJ236" s="14" t="s">
        <v>80</v>
      </c>
      <c r="BK236" s="229">
        <f>ROUND(I236*H236,2)</f>
        <v>0</v>
      </c>
      <c r="BL236" s="14" t="s">
        <v>167</v>
      </c>
      <c r="BM236" s="228" t="s">
        <v>467</v>
      </c>
    </row>
    <row r="237" s="2" customFormat="1" ht="21.75" customHeight="1">
      <c r="A237" s="35"/>
      <c r="B237" s="36"/>
      <c r="C237" s="216" t="s">
        <v>468</v>
      </c>
      <c r="D237" s="216" t="s">
        <v>135</v>
      </c>
      <c r="E237" s="217" t="s">
        <v>469</v>
      </c>
      <c r="F237" s="218" t="s">
        <v>470</v>
      </c>
      <c r="G237" s="219" t="s">
        <v>166</v>
      </c>
      <c r="H237" s="220">
        <v>1</v>
      </c>
      <c r="I237" s="221"/>
      <c r="J237" s="222">
        <f>ROUND(I237*H237,2)</f>
        <v>0</v>
      </c>
      <c r="K237" s="223"/>
      <c r="L237" s="41"/>
      <c r="M237" s="224" t="s">
        <v>1</v>
      </c>
      <c r="N237" s="225" t="s">
        <v>38</v>
      </c>
      <c r="O237" s="88"/>
      <c r="P237" s="226">
        <f>O237*H237</f>
        <v>0</v>
      </c>
      <c r="Q237" s="226">
        <v>0</v>
      </c>
      <c r="R237" s="226">
        <f>Q237*H237</f>
        <v>0</v>
      </c>
      <c r="S237" s="226">
        <v>0</v>
      </c>
      <c r="T237" s="227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28" t="s">
        <v>167</v>
      </c>
      <c r="AT237" s="228" t="s">
        <v>135</v>
      </c>
      <c r="AU237" s="228" t="s">
        <v>82</v>
      </c>
      <c r="AY237" s="14" t="s">
        <v>133</v>
      </c>
      <c r="BE237" s="229">
        <f>IF(N237="základní",J237,0)</f>
        <v>0</v>
      </c>
      <c r="BF237" s="229">
        <f>IF(N237="snížená",J237,0)</f>
        <v>0</v>
      </c>
      <c r="BG237" s="229">
        <f>IF(N237="zákl. přenesená",J237,0)</f>
        <v>0</v>
      </c>
      <c r="BH237" s="229">
        <f>IF(N237="sníž. přenesená",J237,0)</f>
        <v>0</v>
      </c>
      <c r="BI237" s="229">
        <f>IF(N237="nulová",J237,0)</f>
        <v>0</v>
      </c>
      <c r="BJ237" s="14" t="s">
        <v>80</v>
      </c>
      <c r="BK237" s="229">
        <f>ROUND(I237*H237,2)</f>
        <v>0</v>
      </c>
      <c r="BL237" s="14" t="s">
        <v>167</v>
      </c>
      <c r="BM237" s="228" t="s">
        <v>471</v>
      </c>
    </row>
    <row r="238" s="2" customFormat="1" ht="24.15" customHeight="1">
      <c r="A238" s="35"/>
      <c r="B238" s="36"/>
      <c r="C238" s="216" t="s">
        <v>330</v>
      </c>
      <c r="D238" s="216" t="s">
        <v>135</v>
      </c>
      <c r="E238" s="217" t="s">
        <v>472</v>
      </c>
      <c r="F238" s="218" t="s">
        <v>473</v>
      </c>
      <c r="G238" s="219" t="s">
        <v>266</v>
      </c>
      <c r="H238" s="220">
        <v>3.7799999999999998</v>
      </c>
      <c r="I238" s="221"/>
      <c r="J238" s="222">
        <f>ROUND(I238*H238,2)</f>
        <v>0</v>
      </c>
      <c r="K238" s="223"/>
      <c r="L238" s="41"/>
      <c r="M238" s="224" t="s">
        <v>1</v>
      </c>
      <c r="N238" s="225" t="s">
        <v>38</v>
      </c>
      <c r="O238" s="88"/>
      <c r="P238" s="226">
        <f>O238*H238</f>
        <v>0</v>
      </c>
      <c r="Q238" s="226">
        <v>0</v>
      </c>
      <c r="R238" s="226">
        <f>Q238*H238</f>
        <v>0</v>
      </c>
      <c r="S238" s="226">
        <v>0</v>
      </c>
      <c r="T238" s="22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28" t="s">
        <v>167</v>
      </c>
      <c r="AT238" s="228" t="s">
        <v>135</v>
      </c>
      <c r="AU238" s="228" t="s">
        <v>82</v>
      </c>
      <c r="AY238" s="14" t="s">
        <v>133</v>
      </c>
      <c r="BE238" s="229">
        <f>IF(N238="základní",J238,0)</f>
        <v>0</v>
      </c>
      <c r="BF238" s="229">
        <f>IF(N238="snížená",J238,0)</f>
        <v>0</v>
      </c>
      <c r="BG238" s="229">
        <f>IF(N238="zákl. přenesená",J238,0)</f>
        <v>0</v>
      </c>
      <c r="BH238" s="229">
        <f>IF(N238="sníž. přenesená",J238,0)</f>
        <v>0</v>
      </c>
      <c r="BI238" s="229">
        <f>IF(N238="nulová",J238,0)</f>
        <v>0</v>
      </c>
      <c r="BJ238" s="14" t="s">
        <v>80</v>
      </c>
      <c r="BK238" s="229">
        <f>ROUND(I238*H238,2)</f>
        <v>0</v>
      </c>
      <c r="BL238" s="14" t="s">
        <v>167</v>
      </c>
      <c r="BM238" s="228" t="s">
        <v>474</v>
      </c>
    </row>
    <row r="239" s="2" customFormat="1" ht="24.15" customHeight="1">
      <c r="A239" s="35"/>
      <c r="B239" s="36"/>
      <c r="C239" s="216" t="s">
        <v>475</v>
      </c>
      <c r="D239" s="216" t="s">
        <v>135</v>
      </c>
      <c r="E239" s="217" t="s">
        <v>476</v>
      </c>
      <c r="F239" s="218" t="s">
        <v>477</v>
      </c>
      <c r="G239" s="219" t="s">
        <v>266</v>
      </c>
      <c r="H239" s="220">
        <v>3.7799999999999998</v>
      </c>
      <c r="I239" s="221"/>
      <c r="J239" s="222">
        <f>ROUND(I239*H239,2)</f>
        <v>0</v>
      </c>
      <c r="K239" s="223"/>
      <c r="L239" s="41"/>
      <c r="M239" s="224" t="s">
        <v>1</v>
      </c>
      <c r="N239" s="225" t="s">
        <v>38</v>
      </c>
      <c r="O239" s="88"/>
      <c r="P239" s="226">
        <f>O239*H239</f>
        <v>0</v>
      </c>
      <c r="Q239" s="226">
        <v>0</v>
      </c>
      <c r="R239" s="226">
        <f>Q239*H239</f>
        <v>0</v>
      </c>
      <c r="S239" s="226">
        <v>0</v>
      </c>
      <c r="T239" s="22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28" t="s">
        <v>167</v>
      </c>
      <c r="AT239" s="228" t="s">
        <v>135</v>
      </c>
      <c r="AU239" s="228" t="s">
        <v>82</v>
      </c>
      <c r="AY239" s="14" t="s">
        <v>133</v>
      </c>
      <c r="BE239" s="229">
        <f>IF(N239="základní",J239,0)</f>
        <v>0</v>
      </c>
      <c r="BF239" s="229">
        <f>IF(N239="snížená",J239,0)</f>
        <v>0</v>
      </c>
      <c r="BG239" s="229">
        <f>IF(N239="zákl. přenesená",J239,0)</f>
        <v>0</v>
      </c>
      <c r="BH239" s="229">
        <f>IF(N239="sníž. přenesená",J239,0)</f>
        <v>0</v>
      </c>
      <c r="BI239" s="229">
        <f>IF(N239="nulová",J239,0)</f>
        <v>0</v>
      </c>
      <c r="BJ239" s="14" t="s">
        <v>80</v>
      </c>
      <c r="BK239" s="229">
        <f>ROUND(I239*H239,2)</f>
        <v>0</v>
      </c>
      <c r="BL239" s="14" t="s">
        <v>167</v>
      </c>
      <c r="BM239" s="228" t="s">
        <v>478</v>
      </c>
    </row>
    <row r="240" s="2" customFormat="1" ht="24.15" customHeight="1">
      <c r="A240" s="35"/>
      <c r="B240" s="36"/>
      <c r="C240" s="216" t="s">
        <v>334</v>
      </c>
      <c r="D240" s="216" t="s">
        <v>135</v>
      </c>
      <c r="E240" s="217" t="s">
        <v>479</v>
      </c>
      <c r="F240" s="218" t="s">
        <v>480</v>
      </c>
      <c r="G240" s="219" t="s">
        <v>266</v>
      </c>
      <c r="H240" s="220">
        <v>3.7799999999999998</v>
      </c>
      <c r="I240" s="221"/>
      <c r="J240" s="222">
        <f>ROUND(I240*H240,2)</f>
        <v>0</v>
      </c>
      <c r="K240" s="223"/>
      <c r="L240" s="41"/>
      <c r="M240" s="224" t="s">
        <v>1</v>
      </c>
      <c r="N240" s="225" t="s">
        <v>38</v>
      </c>
      <c r="O240" s="88"/>
      <c r="P240" s="226">
        <f>O240*H240</f>
        <v>0</v>
      </c>
      <c r="Q240" s="226">
        <v>0</v>
      </c>
      <c r="R240" s="226">
        <f>Q240*H240</f>
        <v>0</v>
      </c>
      <c r="S240" s="226">
        <v>0</v>
      </c>
      <c r="T240" s="22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28" t="s">
        <v>167</v>
      </c>
      <c r="AT240" s="228" t="s">
        <v>135</v>
      </c>
      <c r="AU240" s="228" t="s">
        <v>82</v>
      </c>
      <c r="AY240" s="14" t="s">
        <v>133</v>
      </c>
      <c r="BE240" s="229">
        <f>IF(N240="základní",J240,0)</f>
        <v>0</v>
      </c>
      <c r="BF240" s="229">
        <f>IF(N240="snížená",J240,0)</f>
        <v>0</v>
      </c>
      <c r="BG240" s="229">
        <f>IF(N240="zákl. přenesená",J240,0)</f>
        <v>0</v>
      </c>
      <c r="BH240" s="229">
        <f>IF(N240="sníž. přenesená",J240,0)</f>
        <v>0</v>
      </c>
      <c r="BI240" s="229">
        <f>IF(N240="nulová",J240,0)</f>
        <v>0</v>
      </c>
      <c r="BJ240" s="14" t="s">
        <v>80</v>
      </c>
      <c r="BK240" s="229">
        <f>ROUND(I240*H240,2)</f>
        <v>0</v>
      </c>
      <c r="BL240" s="14" t="s">
        <v>167</v>
      </c>
      <c r="BM240" s="228" t="s">
        <v>481</v>
      </c>
    </row>
    <row r="241" s="12" customFormat="1" ht="22.8" customHeight="1">
      <c r="A241" s="12"/>
      <c r="B241" s="200"/>
      <c r="C241" s="201"/>
      <c r="D241" s="202" t="s">
        <v>72</v>
      </c>
      <c r="E241" s="214" t="s">
        <v>482</v>
      </c>
      <c r="F241" s="214" t="s">
        <v>483</v>
      </c>
      <c r="G241" s="201"/>
      <c r="H241" s="201"/>
      <c r="I241" s="204"/>
      <c r="J241" s="215">
        <f>BK241</f>
        <v>0</v>
      </c>
      <c r="K241" s="201"/>
      <c r="L241" s="206"/>
      <c r="M241" s="207"/>
      <c r="N241" s="208"/>
      <c r="O241" s="208"/>
      <c r="P241" s="209">
        <f>SUM(P242:P255)</f>
        <v>0</v>
      </c>
      <c r="Q241" s="208"/>
      <c r="R241" s="209">
        <f>SUM(R242:R255)</f>
        <v>0</v>
      </c>
      <c r="S241" s="208"/>
      <c r="T241" s="210">
        <f>SUM(T242:T255)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1" t="s">
        <v>82</v>
      </c>
      <c r="AT241" s="212" t="s">
        <v>72</v>
      </c>
      <c r="AU241" s="212" t="s">
        <v>80</v>
      </c>
      <c r="AY241" s="211" t="s">
        <v>133</v>
      </c>
      <c r="BK241" s="213">
        <f>SUM(BK242:BK255)</f>
        <v>0</v>
      </c>
    </row>
    <row r="242" s="2" customFormat="1" ht="16.5" customHeight="1">
      <c r="A242" s="35"/>
      <c r="B242" s="36"/>
      <c r="C242" s="216" t="s">
        <v>484</v>
      </c>
      <c r="D242" s="216" t="s">
        <v>135</v>
      </c>
      <c r="E242" s="217" t="s">
        <v>485</v>
      </c>
      <c r="F242" s="218" t="s">
        <v>486</v>
      </c>
      <c r="G242" s="219" t="s">
        <v>158</v>
      </c>
      <c r="H242" s="220">
        <v>518.04999999999995</v>
      </c>
      <c r="I242" s="221"/>
      <c r="J242" s="222">
        <f>ROUND(I242*H242,2)</f>
        <v>0</v>
      </c>
      <c r="K242" s="223"/>
      <c r="L242" s="41"/>
      <c r="M242" s="224" t="s">
        <v>1</v>
      </c>
      <c r="N242" s="225" t="s">
        <v>38</v>
      </c>
      <c r="O242" s="88"/>
      <c r="P242" s="226">
        <f>O242*H242</f>
        <v>0</v>
      </c>
      <c r="Q242" s="226">
        <v>0</v>
      </c>
      <c r="R242" s="226">
        <f>Q242*H242</f>
        <v>0</v>
      </c>
      <c r="S242" s="226">
        <v>0</v>
      </c>
      <c r="T242" s="22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28" t="s">
        <v>167</v>
      </c>
      <c r="AT242" s="228" t="s">
        <v>135</v>
      </c>
      <c r="AU242" s="228" t="s">
        <v>82</v>
      </c>
      <c r="AY242" s="14" t="s">
        <v>133</v>
      </c>
      <c r="BE242" s="229">
        <f>IF(N242="základní",J242,0)</f>
        <v>0</v>
      </c>
      <c r="BF242" s="229">
        <f>IF(N242="snížená",J242,0)</f>
        <v>0</v>
      </c>
      <c r="BG242" s="229">
        <f>IF(N242="zákl. přenesená",J242,0)</f>
        <v>0</v>
      </c>
      <c r="BH242" s="229">
        <f>IF(N242="sníž. přenesená",J242,0)</f>
        <v>0</v>
      </c>
      <c r="BI242" s="229">
        <f>IF(N242="nulová",J242,0)</f>
        <v>0</v>
      </c>
      <c r="BJ242" s="14" t="s">
        <v>80</v>
      </c>
      <c r="BK242" s="229">
        <f>ROUND(I242*H242,2)</f>
        <v>0</v>
      </c>
      <c r="BL242" s="14" t="s">
        <v>167</v>
      </c>
      <c r="BM242" s="228" t="s">
        <v>487</v>
      </c>
    </row>
    <row r="243" s="2" customFormat="1" ht="24.15" customHeight="1">
      <c r="A243" s="35"/>
      <c r="B243" s="36"/>
      <c r="C243" s="216" t="s">
        <v>337</v>
      </c>
      <c r="D243" s="216" t="s">
        <v>135</v>
      </c>
      <c r="E243" s="217" t="s">
        <v>488</v>
      </c>
      <c r="F243" s="218" t="s">
        <v>489</v>
      </c>
      <c r="G243" s="219" t="s">
        <v>158</v>
      </c>
      <c r="H243" s="220">
        <v>121.694</v>
      </c>
      <c r="I243" s="221"/>
      <c r="J243" s="222">
        <f>ROUND(I243*H243,2)</f>
        <v>0</v>
      </c>
      <c r="K243" s="223"/>
      <c r="L243" s="41"/>
      <c r="M243" s="224" t="s">
        <v>1</v>
      </c>
      <c r="N243" s="225" t="s">
        <v>38</v>
      </c>
      <c r="O243" s="88"/>
      <c r="P243" s="226">
        <f>O243*H243</f>
        <v>0</v>
      </c>
      <c r="Q243" s="226">
        <v>0</v>
      </c>
      <c r="R243" s="226">
        <f>Q243*H243</f>
        <v>0</v>
      </c>
      <c r="S243" s="226">
        <v>0</v>
      </c>
      <c r="T243" s="227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28" t="s">
        <v>167</v>
      </c>
      <c r="AT243" s="228" t="s">
        <v>135</v>
      </c>
      <c r="AU243" s="228" t="s">
        <v>82</v>
      </c>
      <c r="AY243" s="14" t="s">
        <v>133</v>
      </c>
      <c r="BE243" s="229">
        <f>IF(N243="základní",J243,0)</f>
        <v>0</v>
      </c>
      <c r="BF243" s="229">
        <f>IF(N243="snížená",J243,0)</f>
        <v>0</v>
      </c>
      <c r="BG243" s="229">
        <f>IF(N243="zákl. přenesená",J243,0)</f>
        <v>0</v>
      </c>
      <c r="BH243" s="229">
        <f>IF(N243="sníž. přenesená",J243,0)</f>
        <v>0</v>
      </c>
      <c r="BI243" s="229">
        <f>IF(N243="nulová",J243,0)</f>
        <v>0</v>
      </c>
      <c r="BJ243" s="14" t="s">
        <v>80</v>
      </c>
      <c r="BK243" s="229">
        <f>ROUND(I243*H243,2)</f>
        <v>0</v>
      </c>
      <c r="BL243" s="14" t="s">
        <v>167</v>
      </c>
      <c r="BM243" s="228" t="s">
        <v>490</v>
      </c>
    </row>
    <row r="244" s="2" customFormat="1" ht="24.15" customHeight="1">
      <c r="A244" s="35"/>
      <c r="B244" s="36"/>
      <c r="C244" s="216" t="s">
        <v>491</v>
      </c>
      <c r="D244" s="216" t="s">
        <v>135</v>
      </c>
      <c r="E244" s="217" t="s">
        <v>492</v>
      </c>
      <c r="F244" s="218" t="s">
        <v>493</v>
      </c>
      <c r="G244" s="219" t="s">
        <v>166</v>
      </c>
      <c r="H244" s="220">
        <v>4</v>
      </c>
      <c r="I244" s="221"/>
      <c r="J244" s="222">
        <f>ROUND(I244*H244,2)</f>
        <v>0</v>
      </c>
      <c r="K244" s="223"/>
      <c r="L244" s="41"/>
      <c r="M244" s="224" t="s">
        <v>1</v>
      </c>
      <c r="N244" s="225" t="s">
        <v>38</v>
      </c>
      <c r="O244" s="88"/>
      <c r="P244" s="226">
        <f>O244*H244</f>
        <v>0</v>
      </c>
      <c r="Q244" s="226">
        <v>0</v>
      </c>
      <c r="R244" s="226">
        <f>Q244*H244</f>
        <v>0</v>
      </c>
      <c r="S244" s="226">
        <v>0</v>
      </c>
      <c r="T244" s="227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28" t="s">
        <v>167</v>
      </c>
      <c r="AT244" s="228" t="s">
        <v>135</v>
      </c>
      <c r="AU244" s="228" t="s">
        <v>82</v>
      </c>
      <c r="AY244" s="14" t="s">
        <v>133</v>
      </c>
      <c r="BE244" s="229">
        <f>IF(N244="základní",J244,0)</f>
        <v>0</v>
      </c>
      <c r="BF244" s="229">
        <f>IF(N244="snížená",J244,0)</f>
        <v>0</v>
      </c>
      <c r="BG244" s="229">
        <f>IF(N244="zákl. přenesená",J244,0)</f>
        <v>0</v>
      </c>
      <c r="BH244" s="229">
        <f>IF(N244="sníž. přenesená",J244,0)</f>
        <v>0</v>
      </c>
      <c r="BI244" s="229">
        <f>IF(N244="nulová",J244,0)</f>
        <v>0</v>
      </c>
      <c r="BJ244" s="14" t="s">
        <v>80</v>
      </c>
      <c r="BK244" s="229">
        <f>ROUND(I244*H244,2)</f>
        <v>0</v>
      </c>
      <c r="BL244" s="14" t="s">
        <v>167</v>
      </c>
      <c r="BM244" s="228" t="s">
        <v>494</v>
      </c>
    </row>
    <row r="245" s="2" customFormat="1" ht="16.5" customHeight="1">
      <c r="A245" s="35"/>
      <c r="B245" s="36"/>
      <c r="C245" s="216" t="s">
        <v>341</v>
      </c>
      <c r="D245" s="216" t="s">
        <v>135</v>
      </c>
      <c r="E245" s="217" t="s">
        <v>495</v>
      </c>
      <c r="F245" s="218" t="s">
        <v>496</v>
      </c>
      <c r="G245" s="219" t="s">
        <v>497</v>
      </c>
      <c r="H245" s="220">
        <v>30</v>
      </c>
      <c r="I245" s="221"/>
      <c r="J245" s="222">
        <f>ROUND(I245*H245,2)</f>
        <v>0</v>
      </c>
      <c r="K245" s="223"/>
      <c r="L245" s="41"/>
      <c r="M245" s="224" t="s">
        <v>1</v>
      </c>
      <c r="N245" s="225" t="s">
        <v>38</v>
      </c>
      <c r="O245" s="88"/>
      <c r="P245" s="226">
        <f>O245*H245</f>
        <v>0</v>
      </c>
      <c r="Q245" s="226">
        <v>0</v>
      </c>
      <c r="R245" s="226">
        <f>Q245*H245</f>
        <v>0</v>
      </c>
      <c r="S245" s="226">
        <v>0</v>
      </c>
      <c r="T245" s="22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28" t="s">
        <v>167</v>
      </c>
      <c r="AT245" s="228" t="s">
        <v>135</v>
      </c>
      <c r="AU245" s="228" t="s">
        <v>82</v>
      </c>
      <c r="AY245" s="14" t="s">
        <v>133</v>
      </c>
      <c r="BE245" s="229">
        <f>IF(N245="základní",J245,0)</f>
        <v>0</v>
      </c>
      <c r="BF245" s="229">
        <f>IF(N245="snížená",J245,0)</f>
        <v>0</v>
      </c>
      <c r="BG245" s="229">
        <f>IF(N245="zákl. přenesená",J245,0)</f>
        <v>0</v>
      </c>
      <c r="BH245" s="229">
        <f>IF(N245="sníž. přenesená",J245,0)</f>
        <v>0</v>
      </c>
      <c r="BI245" s="229">
        <f>IF(N245="nulová",J245,0)</f>
        <v>0</v>
      </c>
      <c r="BJ245" s="14" t="s">
        <v>80</v>
      </c>
      <c r="BK245" s="229">
        <f>ROUND(I245*H245,2)</f>
        <v>0</v>
      </c>
      <c r="BL245" s="14" t="s">
        <v>167</v>
      </c>
      <c r="BM245" s="228" t="s">
        <v>498</v>
      </c>
    </row>
    <row r="246" s="2" customFormat="1" ht="24.15" customHeight="1">
      <c r="A246" s="35"/>
      <c r="B246" s="36"/>
      <c r="C246" s="216" t="s">
        <v>499</v>
      </c>
      <c r="D246" s="216" t="s">
        <v>135</v>
      </c>
      <c r="E246" s="217" t="s">
        <v>500</v>
      </c>
      <c r="F246" s="218" t="s">
        <v>501</v>
      </c>
      <c r="G246" s="219" t="s">
        <v>158</v>
      </c>
      <c r="H246" s="220">
        <v>19.687999999999999</v>
      </c>
      <c r="I246" s="221"/>
      <c r="J246" s="222">
        <f>ROUND(I246*H246,2)</f>
        <v>0</v>
      </c>
      <c r="K246" s="223"/>
      <c r="L246" s="41"/>
      <c r="M246" s="224" t="s">
        <v>1</v>
      </c>
      <c r="N246" s="225" t="s">
        <v>38</v>
      </c>
      <c r="O246" s="88"/>
      <c r="P246" s="226">
        <f>O246*H246</f>
        <v>0</v>
      </c>
      <c r="Q246" s="226">
        <v>0</v>
      </c>
      <c r="R246" s="226">
        <f>Q246*H246</f>
        <v>0</v>
      </c>
      <c r="S246" s="226">
        <v>0</v>
      </c>
      <c r="T246" s="227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28" t="s">
        <v>167</v>
      </c>
      <c r="AT246" s="228" t="s">
        <v>135</v>
      </c>
      <c r="AU246" s="228" t="s">
        <v>82</v>
      </c>
      <c r="AY246" s="14" t="s">
        <v>133</v>
      </c>
      <c r="BE246" s="229">
        <f>IF(N246="základní",J246,0)</f>
        <v>0</v>
      </c>
      <c r="BF246" s="229">
        <f>IF(N246="snížená",J246,0)</f>
        <v>0</v>
      </c>
      <c r="BG246" s="229">
        <f>IF(N246="zákl. přenesená",J246,0)</f>
        <v>0</v>
      </c>
      <c r="BH246" s="229">
        <f>IF(N246="sníž. přenesená",J246,0)</f>
        <v>0</v>
      </c>
      <c r="BI246" s="229">
        <f>IF(N246="nulová",J246,0)</f>
        <v>0</v>
      </c>
      <c r="BJ246" s="14" t="s">
        <v>80</v>
      </c>
      <c r="BK246" s="229">
        <f>ROUND(I246*H246,2)</f>
        <v>0</v>
      </c>
      <c r="BL246" s="14" t="s">
        <v>167</v>
      </c>
      <c r="BM246" s="228" t="s">
        <v>502</v>
      </c>
    </row>
    <row r="247" s="2" customFormat="1" ht="24.15" customHeight="1">
      <c r="A247" s="35"/>
      <c r="B247" s="36"/>
      <c r="C247" s="216" t="s">
        <v>344</v>
      </c>
      <c r="D247" s="216" t="s">
        <v>135</v>
      </c>
      <c r="E247" s="217" t="s">
        <v>503</v>
      </c>
      <c r="F247" s="218" t="s">
        <v>504</v>
      </c>
      <c r="G247" s="219" t="s">
        <v>138</v>
      </c>
      <c r="H247" s="220">
        <v>52.5</v>
      </c>
      <c r="I247" s="221"/>
      <c r="J247" s="222">
        <f>ROUND(I247*H247,2)</f>
        <v>0</v>
      </c>
      <c r="K247" s="223"/>
      <c r="L247" s="41"/>
      <c r="M247" s="224" t="s">
        <v>1</v>
      </c>
      <c r="N247" s="225" t="s">
        <v>38</v>
      </c>
      <c r="O247" s="88"/>
      <c r="P247" s="226">
        <f>O247*H247</f>
        <v>0</v>
      </c>
      <c r="Q247" s="226">
        <v>0</v>
      </c>
      <c r="R247" s="226">
        <f>Q247*H247</f>
        <v>0</v>
      </c>
      <c r="S247" s="226">
        <v>0</v>
      </c>
      <c r="T247" s="22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28" t="s">
        <v>167</v>
      </c>
      <c r="AT247" s="228" t="s">
        <v>135</v>
      </c>
      <c r="AU247" s="228" t="s">
        <v>82</v>
      </c>
      <c r="AY247" s="14" t="s">
        <v>133</v>
      </c>
      <c r="BE247" s="229">
        <f>IF(N247="základní",J247,0)</f>
        <v>0</v>
      </c>
      <c r="BF247" s="229">
        <f>IF(N247="snížená",J247,0)</f>
        <v>0</v>
      </c>
      <c r="BG247" s="229">
        <f>IF(N247="zákl. přenesená",J247,0)</f>
        <v>0</v>
      </c>
      <c r="BH247" s="229">
        <f>IF(N247="sníž. přenesená",J247,0)</f>
        <v>0</v>
      </c>
      <c r="BI247" s="229">
        <f>IF(N247="nulová",J247,0)</f>
        <v>0</v>
      </c>
      <c r="BJ247" s="14" t="s">
        <v>80</v>
      </c>
      <c r="BK247" s="229">
        <f>ROUND(I247*H247,2)</f>
        <v>0</v>
      </c>
      <c r="BL247" s="14" t="s">
        <v>167</v>
      </c>
      <c r="BM247" s="228" t="s">
        <v>505</v>
      </c>
    </row>
    <row r="248" s="2" customFormat="1" ht="16.5" customHeight="1">
      <c r="A248" s="35"/>
      <c r="B248" s="36"/>
      <c r="C248" s="230" t="s">
        <v>506</v>
      </c>
      <c r="D248" s="230" t="s">
        <v>152</v>
      </c>
      <c r="E248" s="231" t="s">
        <v>507</v>
      </c>
      <c r="F248" s="232" t="s">
        <v>508</v>
      </c>
      <c r="G248" s="233" t="s">
        <v>155</v>
      </c>
      <c r="H248" s="234">
        <v>58</v>
      </c>
      <c r="I248" s="235"/>
      <c r="J248" s="236">
        <f>ROUND(I248*H248,2)</f>
        <v>0</v>
      </c>
      <c r="K248" s="237"/>
      <c r="L248" s="238"/>
      <c r="M248" s="239" t="s">
        <v>1</v>
      </c>
      <c r="N248" s="240" t="s">
        <v>38</v>
      </c>
      <c r="O248" s="88"/>
      <c r="P248" s="226">
        <f>O248*H248</f>
        <v>0</v>
      </c>
      <c r="Q248" s="226">
        <v>0</v>
      </c>
      <c r="R248" s="226">
        <f>Q248*H248</f>
        <v>0</v>
      </c>
      <c r="S248" s="226">
        <v>0</v>
      </c>
      <c r="T248" s="22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28" t="s">
        <v>196</v>
      </c>
      <c r="AT248" s="228" t="s">
        <v>152</v>
      </c>
      <c r="AU248" s="228" t="s">
        <v>82</v>
      </c>
      <c r="AY248" s="14" t="s">
        <v>133</v>
      </c>
      <c r="BE248" s="229">
        <f>IF(N248="základní",J248,0)</f>
        <v>0</v>
      </c>
      <c r="BF248" s="229">
        <f>IF(N248="snížená",J248,0)</f>
        <v>0</v>
      </c>
      <c r="BG248" s="229">
        <f>IF(N248="zákl. přenesená",J248,0)</f>
        <v>0</v>
      </c>
      <c r="BH248" s="229">
        <f>IF(N248="sníž. přenesená",J248,0)</f>
        <v>0</v>
      </c>
      <c r="BI248" s="229">
        <f>IF(N248="nulová",J248,0)</f>
        <v>0</v>
      </c>
      <c r="BJ248" s="14" t="s">
        <v>80</v>
      </c>
      <c r="BK248" s="229">
        <f>ROUND(I248*H248,2)</f>
        <v>0</v>
      </c>
      <c r="BL248" s="14" t="s">
        <v>167</v>
      </c>
      <c r="BM248" s="228" t="s">
        <v>509</v>
      </c>
    </row>
    <row r="249" s="2" customFormat="1" ht="16.5" customHeight="1">
      <c r="A249" s="35"/>
      <c r="B249" s="36"/>
      <c r="C249" s="230" t="s">
        <v>348</v>
      </c>
      <c r="D249" s="230" t="s">
        <v>152</v>
      </c>
      <c r="E249" s="231" t="s">
        <v>510</v>
      </c>
      <c r="F249" s="232" t="s">
        <v>511</v>
      </c>
      <c r="G249" s="233" t="s">
        <v>155</v>
      </c>
      <c r="H249" s="234">
        <v>40</v>
      </c>
      <c r="I249" s="235"/>
      <c r="J249" s="236">
        <f>ROUND(I249*H249,2)</f>
        <v>0</v>
      </c>
      <c r="K249" s="237"/>
      <c r="L249" s="238"/>
      <c r="M249" s="239" t="s">
        <v>1</v>
      </c>
      <c r="N249" s="240" t="s">
        <v>38</v>
      </c>
      <c r="O249" s="88"/>
      <c r="P249" s="226">
        <f>O249*H249</f>
        <v>0</v>
      </c>
      <c r="Q249" s="226">
        <v>0</v>
      </c>
      <c r="R249" s="226">
        <f>Q249*H249</f>
        <v>0</v>
      </c>
      <c r="S249" s="226">
        <v>0</v>
      </c>
      <c r="T249" s="22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28" t="s">
        <v>196</v>
      </c>
      <c r="AT249" s="228" t="s">
        <v>152</v>
      </c>
      <c r="AU249" s="228" t="s">
        <v>82</v>
      </c>
      <c r="AY249" s="14" t="s">
        <v>133</v>
      </c>
      <c r="BE249" s="229">
        <f>IF(N249="základní",J249,0)</f>
        <v>0</v>
      </c>
      <c r="BF249" s="229">
        <f>IF(N249="snížená",J249,0)</f>
        <v>0</v>
      </c>
      <c r="BG249" s="229">
        <f>IF(N249="zákl. přenesená",J249,0)</f>
        <v>0</v>
      </c>
      <c r="BH249" s="229">
        <f>IF(N249="sníž. přenesená",J249,0)</f>
        <v>0</v>
      </c>
      <c r="BI249" s="229">
        <f>IF(N249="nulová",J249,0)</f>
        <v>0</v>
      </c>
      <c r="BJ249" s="14" t="s">
        <v>80</v>
      </c>
      <c r="BK249" s="229">
        <f>ROUND(I249*H249,2)</f>
        <v>0</v>
      </c>
      <c r="BL249" s="14" t="s">
        <v>167</v>
      </c>
      <c r="BM249" s="228" t="s">
        <v>512</v>
      </c>
    </row>
    <row r="250" s="2" customFormat="1" ht="16.5" customHeight="1">
      <c r="A250" s="35"/>
      <c r="B250" s="36"/>
      <c r="C250" s="230" t="s">
        <v>513</v>
      </c>
      <c r="D250" s="230" t="s">
        <v>152</v>
      </c>
      <c r="E250" s="231" t="s">
        <v>514</v>
      </c>
      <c r="F250" s="232" t="s">
        <v>515</v>
      </c>
      <c r="G250" s="233" t="s">
        <v>155</v>
      </c>
      <c r="H250" s="234">
        <v>42</v>
      </c>
      <c r="I250" s="235"/>
      <c r="J250" s="236">
        <f>ROUND(I250*H250,2)</f>
        <v>0</v>
      </c>
      <c r="K250" s="237"/>
      <c r="L250" s="238"/>
      <c r="M250" s="239" t="s">
        <v>1</v>
      </c>
      <c r="N250" s="240" t="s">
        <v>38</v>
      </c>
      <c r="O250" s="88"/>
      <c r="P250" s="226">
        <f>O250*H250</f>
        <v>0</v>
      </c>
      <c r="Q250" s="226">
        <v>0</v>
      </c>
      <c r="R250" s="226">
        <f>Q250*H250</f>
        <v>0</v>
      </c>
      <c r="S250" s="226">
        <v>0</v>
      </c>
      <c r="T250" s="227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28" t="s">
        <v>196</v>
      </c>
      <c r="AT250" s="228" t="s">
        <v>152</v>
      </c>
      <c r="AU250" s="228" t="s">
        <v>82</v>
      </c>
      <c r="AY250" s="14" t="s">
        <v>133</v>
      </c>
      <c r="BE250" s="229">
        <f>IF(N250="základní",J250,0)</f>
        <v>0</v>
      </c>
      <c r="BF250" s="229">
        <f>IF(N250="snížená",J250,0)</f>
        <v>0</v>
      </c>
      <c r="BG250" s="229">
        <f>IF(N250="zákl. přenesená",J250,0)</f>
        <v>0</v>
      </c>
      <c r="BH250" s="229">
        <f>IF(N250="sníž. přenesená",J250,0)</f>
        <v>0</v>
      </c>
      <c r="BI250" s="229">
        <f>IF(N250="nulová",J250,0)</f>
        <v>0</v>
      </c>
      <c r="BJ250" s="14" t="s">
        <v>80</v>
      </c>
      <c r="BK250" s="229">
        <f>ROUND(I250*H250,2)</f>
        <v>0</v>
      </c>
      <c r="BL250" s="14" t="s">
        <v>167</v>
      </c>
      <c r="BM250" s="228" t="s">
        <v>516</v>
      </c>
    </row>
    <row r="251" s="2" customFormat="1" ht="16.5" customHeight="1">
      <c r="A251" s="35"/>
      <c r="B251" s="36"/>
      <c r="C251" s="216" t="s">
        <v>351</v>
      </c>
      <c r="D251" s="216" t="s">
        <v>135</v>
      </c>
      <c r="E251" s="217" t="s">
        <v>517</v>
      </c>
      <c r="F251" s="218" t="s">
        <v>518</v>
      </c>
      <c r="G251" s="219" t="s">
        <v>155</v>
      </c>
      <c r="H251" s="220">
        <v>2</v>
      </c>
      <c r="I251" s="221"/>
      <c r="J251" s="222">
        <f>ROUND(I251*H251,2)</f>
        <v>0</v>
      </c>
      <c r="K251" s="223"/>
      <c r="L251" s="41"/>
      <c r="M251" s="224" t="s">
        <v>1</v>
      </c>
      <c r="N251" s="225" t="s">
        <v>38</v>
      </c>
      <c r="O251" s="88"/>
      <c r="P251" s="226">
        <f>O251*H251</f>
        <v>0</v>
      </c>
      <c r="Q251" s="226">
        <v>0</v>
      </c>
      <c r="R251" s="226">
        <f>Q251*H251</f>
        <v>0</v>
      </c>
      <c r="S251" s="226">
        <v>0</v>
      </c>
      <c r="T251" s="227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28" t="s">
        <v>167</v>
      </c>
      <c r="AT251" s="228" t="s">
        <v>135</v>
      </c>
      <c r="AU251" s="228" t="s">
        <v>82</v>
      </c>
      <c r="AY251" s="14" t="s">
        <v>133</v>
      </c>
      <c r="BE251" s="229">
        <f>IF(N251="základní",J251,0)</f>
        <v>0</v>
      </c>
      <c r="BF251" s="229">
        <f>IF(N251="snížená",J251,0)</f>
        <v>0</v>
      </c>
      <c r="BG251" s="229">
        <f>IF(N251="zákl. přenesená",J251,0)</f>
        <v>0</v>
      </c>
      <c r="BH251" s="229">
        <f>IF(N251="sníž. přenesená",J251,0)</f>
        <v>0</v>
      </c>
      <c r="BI251" s="229">
        <f>IF(N251="nulová",J251,0)</f>
        <v>0</v>
      </c>
      <c r="BJ251" s="14" t="s">
        <v>80</v>
      </c>
      <c r="BK251" s="229">
        <f>ROUND(I251*H251,2)</f>
        <v>0</v>
      </c>
      <c r="BL251" s="14" t="s">
        <v>167</v>
      </c>
      <c r="BM251" s="228" t="s">
        <v>519</v>
      </c>
    </row>
    <row r="252" s="2" customFormat="1" ht="16.5" customHeight="1">
      <c r="A252" s="35"/>
      <c r="B252" s="36"/>
      <c r="C252" s="216" t="s">
        <v>520</v>
      </c>
      <c r="D252" s="216" t="s">
        <v>135</v>
      </c>
      <c r="E252" s="217" t="s">
        <v>521</v>
      </c>
      <c r="F252" s="218" t="s">
        <v>522</v>
      </c>
      <c r="G252" s="219" t="s">
        <v>155</v>
      </c>
      <c r="H252" s="220">
        <v>1</v>
      </c>
      <c r="I252" s="221"/>
      <c r="J252" s="222">
        <f>ROUND(I252*H252,2)</f>
        <v>0</v>
      </c>
      <c r="K252" s="223"/>
      <c r="L252" s="41"/>
      <c r="M252" s="224" t="s">
        <v>1</v>
      </c>
      <c r="N252" s="225" t="s">
        <v>38</v>
      </c>
      <c r="O252" s="88"/>
      <c r="P252" s="226">
        <f>O252*H252</f>
        <v>0</v>
      </c>
      <c r="Q252" s="226">
        <v>0</v>
      </c>
      <c r="R252" s="226">
        <f>Q252*H252</f>
        <v>0</v>
      </c>
      <c r="S252" s="226">
        <v>0</v>
      </c>
      <c r="T252" s="22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28" t="s">
        <v>167</v>
      </c>
      <c r="AT252" s="228" t="s">
        <v>135</v>
      </c>
      <c r="AU252" s="228" t="s">
        <v>82</v>
      </c>
      <c r="AY252" s="14" t="s">
        <v>133</v>
      </c>
      <c r="BE252" s="229">
        <f>IF(N252="základní",J252,0)</f>
        <v>0</v>
      </c>
      <c r="BF252" s="229">
        <f>IF(N252="snížená",J252,0)</f>
        <v>0</v>
      </c>
      <c r="BG252" s="229">
        <f>IF(N252="zákl. přenesená",J252,0)</f>
        <v>0</v>
      </c>
      <c r="BH252" s="229">
        <f>IF(N252="sníž. přenesená",J252,0)</f>
        <v>0</v>
      </c>
      <c r="BI252" s="229">
        <f>IF(N252="nulová",J252,0)</f>
        <v>0</v>
      </c>
      <c r="BJ252" s="14" t="s">
        <v>80</v>
      </c>
      <c r="BK252" s="229">
        <f>ROUND(I252*H252,2)</f>
        <v>0</v>
      </c>
      <c r="BL252" s="14" t="s">
        <v>167</v>
      </c>
      <c r="BM252" s="228" t="s">
        <v>523</v>
      </c>
    </row>
    <row r="253" s="2" customFormat="1" ht="24.15" customHeight="1">
      <c r="A253" s="35"/>
      <c r="B253" s="36"/>
      <c r="C253" s="216" t="s">
        <v>524</v>
      </c>
      <c r="D253" s="216" t="s">
        <v>135</v>
      </c>
      <c r="E253" s="217" t="s">
        <v>525</v>
      </c>
      <c r="F253" s="218" t="s">
        <v>526</v>
      </c>
      <c r="G253" s="219" t="s">
        <v>266</v>
      </c>
      <c r="H253" s="220">
        <v>0.75700000000000001</v>
      </c>
      <c r="I253" s="221"/>
      <c r="J253" s="222">
        <f>ROUND(I253*H253,2)</f>
        <v>0</v>
      </c>
      <c r="K253" s="223"/>
      <c r="L253" s="41"/>
      <c r="M253" s="224" t="s">
        <v>1</v>
      </c>
      <c r="N253" s="225" t="s">
        <v>38</v>
      </c>
      <c r="O253" s="88"/>
      <c r="P253" s="226">
        <f>O253*H253</f>
        <v>0</v>
      </c>
      <c r="Q253" s="226">
        <v>0</v>
      </c>
      <c r="R253" s="226">
        <f>Q253*H253</f>
        <v>0</v>
      </c>
      <c r="S253" s="226">
        <v>0</v>
      </c>
      <c r="T253" s="22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28" t="s">
        <v>167</v>
      </c>
      <c r="AT253" s="228" t="s">
        <v>135</v>
      </c>
      <c r="AU253" s="228" t="s">
        <v>82</v>
      </c>
      <c r="AY253" s="14" t="s">
        <v>133</v>
      </c>
      <c r="BE253" s="229">
        <f>IF(N253="základní",J253,0)</f>
        <v>0</v>
      </c>
      <c r="BF253" s="229">
        <f>IF(N253="snížená",J253,0)</f>
        <v>0</v>
      </c>
      <c r="BG253" s="229">
        <f>IF(N253="zákl. přenesená",J253,0)</f>
        <v>0</v>
      </c>
      <c r="BH253" s="229">
        <f>IF(N253="sníž. přenesená",J253,0)</f>
        <v>0</v>
      </c>
      <c r="BI253" s="229">
        <f>IF(N253="nulová",J253,0)</f>
        <v>0</v>
      </c>
      <c r="BJ253" s="14" t="s">
        <v>80</v>
      </c>
      <c r="BK253" s="229">
        <f>ROUND(I253*H253,2)</f>
        <v>0</v>
      </c>
      <c r="BL253" s="14" t="s">
        <v>167</v>
      </c>
      <c r="BM253" s="228" t="s">
        <v>527</v>
      </c>
    </row>
    <row r="254" s="2" customFormat="1" ht="24.15" customHeight="1">
      <c r="A254" s="35"/>
      <c r="B254" s="36"/>
      <c r="C254" s="216" t="s">
        <v>355</v>
      </c>
      <c r="D254" s="216" t="s">
        <v>135</v>
      </c>
      <c r="E254" s="217" t="s">
        <v>528</v>
      </c>
      <c r="F254" s="218" t="s">
        <v>529</v>
      </c>
      <c r="G254" s="219" t="s">
        <v>266</v>
      </c>
      <c r="H254" s="220">
        <v>0.75700000000000001</v>
      </c>
      <c r="I254" s="221"/>
      <c r="J254" s="222">
        <f>ROUND(I254*H254,2)</f>
        <v>0</v>
      </c>
      <c r="K254" s="223"/>
      <c r="L254" s="41"/>
      <c r="M254" s="224" t="s">
        <v>1</v>
      </c>
      <c r="N254" s="225" t="s">
        <v>38</v>
      </c>
      <c r="O254" s="88"/>
      <c r="P254" s="226">
        <f>O254*H254</f>
        <v>0</v>
      </c>
      <c r="Q254" s="226">
        <v>0</v>
      </c>
      <c r="R254" s="226">
        <f>Q254*H254</f>
        <v>0</v>
      </c>
      <c r="S254" s="226">
        <v>0</v>
      </c>
      <c r="T254" s="22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28" t="s">
        <v>167</v>
      </c>
      <c r="AT254" s="228" t="s">
        <v>135</v>
      </c>
      <c r="AU254" s="228" t="s">
        <v>82</v>
      </c>
      <c r="AY254" s="14" t="s">
        <v>133</v>
      </c>
      <c r="BE254" s="229">
        <f>IF(N254="základní",J254,0)</f>
        <v>0</v>
      </c>
      <c r="BF254" s="229">
        <f>IF(N254="snížená",J254,0)</f>
        <v>0</v>
      </c>
      <c r="BG254" s="229">
        <f>IF(N254="zákl. přenesená",J254,0)</f>
        <v>0</v>
      </c>
      <c r="BH254" s="229">
        <f>IF(N254="sníž. přenesená",J254,0)</f>
        <v>0</v>
      </c>
      <c r="BI254" s="229">
        <f>IF(N254="nulová",J254,0)</f>
        <v>0</v>
      </c>
      <c r="BJ254" s="14" t="s">
        <v>80</v>
      </c>
      <c r="BK254" s="229">
        <f>ROUND(I254*H254,2)</f>
        <v>0</v>
      </c>
      <c r="BL254" s="14" t="s">
        <v>167</v>
      </c>
      <c r="BM254" s="228" t="s">
        <v>530</v>
      </c>
    </row>
    <row r="255" s="2" customFormat="1" ht="24.15" customHeight="1">
      <c r="A255" s="35"/>
      <c r="B255" s="36"/>
      <c r="C255" s="216" t="s">
        <v>531</v>
      </c>
      <c r="D255" s="216" t="s">
        <v>135</v>
      </c>
      <c r="E255" s="217" t="s">
        <v>532</v>
      </c>
      <c r="F255" s="218" t="s">
        <v>533</v>
      </c>
      <c r="G255" s="219" t="s">
        <v>266</v>
      </c>
      <c r="H255" s="220">
        <v>0.75700000000000001</v>
      </c>
      <c r="I255" s="221"/>
      <c r="J255" s="222">
        <f>ROUND(I255*H255,2)</f>
        <v>0</v>
      </c>
      <c r="K255" s="223"/>
      <c r="L255" s="41"/>
      <c r="M255" s="224" t="s">
        <v>1</v>
      </c>
      <c r="N255" s="225" t="s">
        <v>38</v>
      </c>
      <c r="O255" s="88"/>
      <c r="P255" s="226">
        <f>O255*H255</f>
        <v>0</v>
      </c>
      <c r="Q255" s="226">
        <v>0</v>
      </c>
      <c r="R255" s="226">
        <f>Q255*H255</f>
        <v>0</v>
      </c>
      <c r="S255" s="226">
        <v>0</v>
      </c>
      <c r="T255" s="227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28" t="s">
        <v>167</v>
      </c>
      <c r="AT255" s="228" t="s">
        <v>135</v>
      </c>
      <c r="AU255" s="228" t="s">
        <v>82</v>
      </c>
      <c r="AY255" s="14" t="s">
        <v>133</v>
      </c>
      <c r="BE255" s="229">
        <f>IF(N255="základní",J255,0)</f>
        <v>0</v>
      </c>
      <c r="BF255" s="229">
        <f>IF(N255="snížená",J255,0)</f>
        <v>0</v>
      </c>
      <c r="BG255" s="229">
        <f>IF(N255="zákl. přenesená",J255,0)</f>
        <v>0</v>
      </c>
      <c r="BH255" s="229">
        <f>IF(N255="sníž. přenesená",J255,0)</f>
        <v>0</v>
      </c>
      <c r="BI255" s="229">
        <f>IF(N255="nulová",J255,0)</f>
        <v>0</v>
      </c>
      <c r="BJ255" s="14" t="s">
        <v>80</v>
      </c>
      <c r="BK255" s="229">
        <f>ROUND(I255*H255,2)</f>
        <v>0</v>
      </c>
      <c r="BL255" s="14" t="s">
        <v>167</v>
      </c>
      <c r="BM255" s="228" t="s">
        <v>534</v>
      </c>
    </row>
    <row r="256" s="12" customFormat="1" ht="22.8" customHeight="1">
      <c r="A256" s="12"/>
      <c r="B256" s="200"/>
      <c r="C256" s="201"/>
      <c r="D256" s="202" t="s">
        <v>72</v>
      </c>
      <c r="E256" s="214" t="s">
        <v>535</v>
      </c>
      <c r="F256" s="214" t="s">
        <v>536</v>
      </c>
      <c r="G256" s="201"/>
      <c r="H256" s="201"/>
      <c r="I256" s="204"/>
      <c r="J256" s="215">
        <f>BK256</f>
        <v>0</v>
      </c>
      <c r="K256" s="201"/>
      <c r="L256" s="206"/>
      <c r="M256" s="207"/>
      <c r="N256" s="208"/>
      <c r="O256" s="208"/>
      <c r="P256" s="209">
        <f>SUM(P257:P266)</f>
        <v>0</v>
      </c>
      <c r="Q256" s="208"/>
      <c r="R256" s="209">
        <f>SUM(R257:R266)</f>
        <v>0</v>
      </c>
      <c r="S256" s="208"/>
      <c r="T256" s="210">
        <f>SUM(T257:T266)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11" t="s">
        <v>82</v>
      </c>
      <c r="AT256" s="212" t="s">
        <v>72</v>
      </c>
      <c r="AU256" s="212" t="s">
        <v>80</v>
      </c>
      <c r="AY256" s="211" t="s">
        <v>133</v>
      </c>
      <c r="BK256" s="213">
        <f>SUM(BK257:BK266)</f>
        <v>0</v>
      </c>
    </row>
    <row r="257" s="2" customFormat="1" ht="37.8" customHeight="1">
      <c r="A257" s="35"/>
      <c r="B257" s="36"/>
      <c r="C257" s="216" t="s">
        <v>358</v>
      </c>
      <c r="D257" s="216" t="s">
        <v>135</v>
      </c>
      <c r="E257" s="217" t="s">
        <v>537</v>
      </c>
      <c r="F257" s="218" t="s">
        <v>538</v>
      </c>
      <c r="G257" s="219" t="s">
        <v>158</v>
      </c>
      <c r="H257" s="220">
        <v>518.04999999999995</v>
      </c>
      <c r="I257" s="221"/>
      <c r="J257" s="222">
        <f>ROUND(I257*H257,2)</f>
        <v>0</v>
      </c>
      <c r="K257" s="223"/>
      <c r="L257" s="41"/>
      <c r="M257" s="224" t="s">
        <v>1</v>
      </c>
      <c r="N257" s="225" t="s">
        <v>38</v>
      </c>
      <c r="O257" s="88"/>
      <c r="P257" s="226">
        <f>O257*H257</f>
        <v>0</v>
      </c>
      <c r="Q257" s="226">
        <v>0</v>
      </c>
      <c r="R257" s="226">
        <f>Q257*H257</f>
        <v>0</v>
      </c>
      <c r="S257" s="226">
        <v>0</v>
      </c>
      <c r="T257" s="227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28" t="s">
        <v>167</v>
      </c>
      <c r="AT257" s="228" t="s">
        <v>135</v>
      </c>
      <c r="AU257" s="228" t="s">
        <v>82</v>
      </c>
      <c r="AY257" s="14" t="s">
        <v>133</v>
      </c>
      <c r="BE257" s="229">
        <f>IF(N257="základní",J257,0)</f>
        <v>0</v>
      </c>
      <c r="BF257" s="229">
        <f>IF(N257="snížená",J257,0)</f>
        <v>0</v>
      </c>
      <c r="BG257" s="229">
        <f>IF(N257="zákl. přenesená",J257,0)</f>
        <v>0</v>
      </c>
      <c r="BH257" s="229">
        <f>IF(N257="sníž. přenesená",J257,0)</f>
        <v>0</v>
      </c>
      <c r="BI257" s="229">
        <f>IF(N257="nulová",J257,0)</f>
        <v>0</v>
      </c>
      <c r="BJ257" s="14" t="s">
        <v>80</v>
      </c>
      <c r="BK257" s="229">
        <f>ROUND(I257*H257,2)</f>
        <v>0</v>
      </c>
      <c r="BL257" s="14" t="s">
        <v>167</v>
      </c>
      <c r="BM257" s="228" t="s">
        <v>539</v>
      </c>
    </row>
    <row r="258" s="2" customFormat="1" ht="24.15" customHeight="1">
      <c r="A258" s="35"/>
      <c r="B258" s="36"/>
      <c r="C258" s="216" t="s">
        <v>540</v>
      </c>
      <c r="D258" s="216" t="s">
        <v>135</v>
      </c>
      <c r="E258" s="217" t="s">
        <v>541</v>
      </c>
      <c r="F258" s="218" t="s">
        <v>542</v>
      </c>
      <c r="G258" s="219" t="s">
        <v>138</v>
      </c>
      <c r="H258" s="220">
        <v>26.782</v>
      </c>
      <c r="I258" s="221"/>
      <c r="J258" s="222">
        <f>ROUND(I258*H258,2)</f>
        <v>0</v>
      </c>
      <c r="K258" s="223"/>
      <c r="L258" s="41"/>
      <c r="M258" s="224" t="s">
        <v>1</v>
      </c>
      <c r="N258" s="225" t="s">
        <v>38</v>
      </c>
      <c r="O258" s="88"/>
      <c r="P258" s="226">
        <f>O258*H258</f>
        <v>0</v>
      </c>
      <c r="Q258" s="226">
        <v>0</v>
      </c>
      <c r="R258" s="226">
        <f>Q258*H258</f>
        <v>0</v>
      </c>
      <c r="S258" s="226">
        <v>0</v>
      </c>
      <c r="T258" s="22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28" t="s">
        <v>167</v>
      </c>
      <c r="AT258" s="228" t="s">
        <v>135</v>
      </c>
      <c r="AU258" s="228" t="s">
        <v>82</v>
      </c>
      <c r="AY258" s="14" t="s">
        <v>133</v>
      </c>
      <c r="BE258" s="229">
        <f>IF(N258="základní",J258,0)</f>
        <v>0</v>
      </c>
      <c r="BF258" s="229">
        <f>IF(N258="snížená",J258,0)</f>
        <v>0</v>
      </c>
      <c r="BG258" s="229">
        <f>IF(N258="zákl. přenesená",J258,0)</f>
        <v>0</v>
      </c>
      <c r="BH258" s="229">
        <f>IF(N258="sníž. přenesená",J258,0)</f>
        <v>0</v>
      </c>
      <c r="BI258" s="229">
        <f>IF(N258="nulová",J258,0)</f>
        <v>0</v>
      </c>
      <c r="BJ258" s="14" t="s">
        <v>80</v>
      </c>
      <c r="BK258" s="229">
        <f>ROUND(I258*H258,2)</f>
        <v>0</v>
      </c>
      <c r="BL258" s="14" t="s">
        <v>167</v>
      </c>
      <c r="BM258" s="228" t="s">
        <v>543</v>
      </c>
    </row>
    <row r="259" s="2" customFormat="1" ht="16.5" customHeight="1">
      <c r="A259" s="35"/>
      <c r="B259" s="36"/>
      <c r="C259" s="216" t="s">
        <v>362</v>
      </c>
      <c r="D259" s="216" t="s">
        <v>135</v>
      </c>
      <c r="E259" s="217" t="s">
        <v>544</v>
      </c>
      <c r="F259" s="218" t="s">
        <v>545</v>
      </c>
      <c r="G259" s="219" t="s">
        <v>158</v>
      </c>
      <c r="H259" s="220">
        <v>770</v>
      </c>
      <c r="I259" s="221"/>
      <c r="J259" s="222">
        <f>ROUND(I259*H259,2)</f>
        <v>0</v>
      </c>
      <c r="K259" s="223"/>
      <c r="L259" s="41"/>
      <c r="M259" s="224" t="s">
        <v>1</v>
      </c>
      <c r="N259" s="225" t="s">
        <v>38</v>
      </c>
      <c r="O259" s="88"/>
      <c r="P259" s="226">
        <f>O259*H259</f>
        <v>0</v>
      </c>
      <c r="Q259" s="226">
        <v>0</v>
      </c>
      <c r="R259" s="226">
        <f>Q259*H259</f>
        <v>0</v>
      </c>
      <c r="S259" s="226">
        <v>0</v>
      </c>
      <c r="T259" s="227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28" t="s">
        <v>167</v>
      </c>
      <c r="AT259" s="228" t="s">
        <v>135</v>
      </c>
      <c r="AU259" s="228" t="s">
        <v>82</v>
      </c>
      <c r="AY259" s="14" t="s">
        <v>133</v>
      </c>
      <c r="BE259" s="229">
        <f>IF(N259="základní",J259,0)</f>
        <v>0</v>
      </c>
      <c r="BF259" s="229">
        <f>IF(N259="snížená",J259,0)</f>
        <v>0</v>
      </c>
      <c r="BG259" s="229">
        <f>IF(N259="zákl. přenesená",J259,0)</f>
        <v>0</v>
      </c>
      <c r="BH259" s="229">
        <f>IF(N259="sníž. přenesená",J259,0)</f>
        <v>0</v>
      </c>
      <c r="BI259" s="229">
        <f>IF(N259="nulová",J259,0)</f>
        <v>0</v>
      </c>
      <c r="BJ259" s="14" t="s">
        <v>80</v>
      </c>
      <c r="BK259" s="229">
        <f>ROUND(I259*H259,2)</f>
        <v>0</v>
      </c>
      <c r="BL259" s="14" t="s">
        <v>167</v>
      </c>
      <c r="BM259" s="228" t="s">
        <v>546</v>
      </c>
    </row>
    <row r="260" s="2" customFormat="1" ht="37.8" customHeight="1">
      <c r="A260" s="35"/>
      <c r="B260" s="36"/>
      <c r="C260" s="216" t="s">
        <v>547</v>
      </c>
      <c r="D260" s="216" t="s">
        <v>135</v>
      </c>
      <c r="E260" s="217" t="s">
        <v>548</v>
      </c>
      <c r="F260" s="218" t="s">
        <v>549</v>
      </c>
      <c r="G260" s="219" t="s">
        <v>158</v>
      </c>
      <c r="H260" s="220">
        <v>13</v>
      </c>
      <c r="I260" s="221"/>
      <c r="J260" s="222">
        <f>ROUND(I260*H260,2)</f>
        <v>0</v>
      </c>
      <c r="K260" s="223"/>
      <c r="L260" s="41"/>
      <c r="M260" s="224" t="s">
        <v>1</v>
      </c>
      <c r="N260" s="225" t="s">
        <v>38</v>
      </c>
      <c r="O260" s="88"/>
      <c r="P260" s="226">
        <f>O260*H260</f>
        <v>0</v>
      </c>
      <c r="Q260" s="226">
        <v>0</v>
      </c>
      <c r="R260" s="226">
        <f>Q260*H260</f>
        <v>0</v>
      </c>
      <c r="S260" s="226">
        <v>0</v>
      </c>
      <c r="T260" s="22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28" t="s">
        <v>167</v>
      </c>
      <c r="AT260" s="228" t="s">
        <v>135</v>
      </c>
      <c r="AU260" s="228" t="s">
        <v>82</v>
      </c>
      <c r="AY260" s="14" t="s">
        <v>133</v>
      </c>
      <c r="BE260" s="229">
        <f>IF(N260="základní",J260,0)</f>
        <v>0</v>
      </c>
      <c r="BF260" s="229">
        <f>IF(N260="snížená",J260,0)</f>
        <v>0</v>
      </c>
      <c r="BG260" s="229">
        <f>IF(N260="zákl. přenesená",J260,0)</f>
        <v>0</v>
      </c>
      <c r="BH260" s="229">
        <f>IF(N260="sníž. přenesená",J260,0)</f>
        <v>0</v>
      </c>
      <c r="BI260" s="229">
        <f>IF(N260="nulová",J260,0)</f>
        <v>0</v>
      </c>
      <c r="BJ260" s="14" t="s">
        <v>80</v>
      </c>
      <c r="BK260" s="229">
        <f>ROUND(I260*H260,2)</f>
        <v>0</v>
      </c>
      <c r="BL260" s="14" t="s">
        <v>167</v>
      </c>
      <c r="BM260" s="228" t="s">
        <v>550</v>
      </c>
    </row>
    <row r="261" s="2" customFormat="1" ht="24.15" customHeight="1">
      <c r="A261" s="35"/>
      <c r="B261" s="36"/>
      <c r="C261" s="216" t="s">
        <v>365</v>
      </c>
      <c r="D261" s="216" t="s">
        <v>135</v>
      </c>
      <c r="E261" s="217" t="s">
        <v>541</v>
      </c>
      <c r="F261" s="218" t="s">
        <v>542</v>
      </c>
      <c r="G261" s="219" t="s">
        <v>138</v>
      </c>
      <c r="H261" s="220">
        <v>10</v>
      </c>
      <c r="I261" s="221"/>
      <c r="J261" s="222">
        <f>ROUND(I261*H261,2)</f>
        <v>0</v>
      </c>
      <c r="K261" s="223"/>
      <c r="L261" s="41"/>
      <c r="M261" s="224" t="s">
        <v>1</v>
      </c>
      <c r="N261" s="225" t="s">
        <v>38</v>
      </c>
      <c r="O261" s="88"/>
      <c r="P261" s="226">
        <f>O261*H261</f>
        <v>0</v>
      </c>
      <c r="Q261" s="226">
        <v>0</v>
      </c>
      <c r="R261" s="226">
        <f>Q261*H261</f>
        <v>0</v>
      </c>
      <c r="S261" s="226">
        <v>0</v>
      </c>
      <c r="T261" s="22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28" t="s">
        <v>167</v>
      </c>
      <c r="AT261" s="228" t="s">
        <v>135</v>
      </c>
      <c r="AU261" s="228" t="s">
        <v>82</v>
      </c>
      <c r="AY261" s="14" t="s">
        <v>133</v>
      </c>
      <c r="BE261" s="229">
        <f>IF(N261="základní",J261,0)</f>
        <v>0</v>
      </c>
      <c r="BF261" s="229">
        <f>IF(N261="snížená",J261,0)</f>
        <v>0</v>
      </c>
      <c r="BG261" s="229">
        <f>IF(N261="zákl. přenesená",J261,0)</f>
        <v>0</v>
      </c>
      <c r="BH261" s="229">
        <f>IF(N261="sníž. přenesená",J261,0)</f>
        <v>0</v>
      </c>
      <c r="BI261" s="229">
        <f>IF(N261="nulová",J261,0)</f>
        <v>0</v>
      </c>
      <c r="BJ261" s="14" t="s">
        <v>80</v>
      </c>
      <c r="BK261" s="229">
        <f>ROUND(I261*H261,2)</f>
        <v>0</v>
      </c>
      <c r="BL261" s="14" t="s">
        <v>167</v>
      </c>
      <c r="BM261" s="228" t="s">
        <v>551</v>
      </c>
    </row>
    <row r="262" s="2" customFormat="1" ht="16.5" customHeight="1">
      <c r="A262" s="35"/>
      <c r="B262" s="36"/>
      <c r="C262" s="216" t="s">
        <v>552</v>
      </c>
      <c r="D262" s="216" t="s">
        <v>135</v>
      </c>
      <c r="E262" s="217" t="s">
        <v>553</v>
      </c>
      <c r="F262" s="218" t="s">
        <v>554</v>
      </c>
      <c r="G262" s="219" t="s">
        <v>166</v>
      </c>
      <c r="H262" s="220">
        <v>920</v>
      </c>
      <c r="I262" s="221"/>
      <c r="J262" s="222">
        <f>ROUND(I262*H262,2)</f>
        <v>0</v>
      </c>
      <c r="K262" s="223"/>
      <c r="L262" s="41"/>
      <c r="M262" s="224" t="s">
        <v>1</v>
      </c>
      <c r="N262" s="225" t="s">
        <v>38</v>
      </c>
      <c r="O262" s="88"/>
      <c r="P262" s="226">
        <f>O262*H262</f>
        <v>0</v>
      </c>
      <c r="Q262" s="226">
        <v>0</v>
      </c>
      <c r="R262" s="226">
        <f>Q262*H262</f>
        <v>0</v>
      </c>
      <c r="S262" s="226">
        <v>0</v>
      </c>
      <c r="T262" s="227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28" t="s">
        <v>167</v>
      </c>
      <c r="AT262" s="228" t="s">
        <v>135</v>
      </c>
      <c r="AU262" s="228" t="s">
        <v>82</v>
      </c>
      <c r="AY262" s="14" t="s">
        <v>133</v>
      </c>
      <c r="BE262" s="229">
        <f>IF(N262="základní",J262,0)</f>
        <v>0</v>
      </c>
      <c r="BF262" s="229">
        <f>IF(N262="snížená",J262,0)</f>
        <v>0</v>
      </c>
      <c r="BG262" s="229">
        <f>IF(N262="zákl. přenesená",J262,0)</f>
        <v>0</v>
      </c>
      <c r="BH262" s="229">
        <f>IF(N262="sníž. přenesená",J262,0)</f>
        <v>0</v>
      </c>
      <c r="BI262" s="229">
        <f>IF(N262="nulová",J262,0)</f>
        <v>0</v>
      </c>
      <c r="BJ262" s="14" t="s">
        <v>80</v>
      </c>
      <c r="BK262" s="229">
        <f>ROUND(I262*H262,2)</f>
        <v>0</v>
      </c>
      <c r="BL262" s="14" t="s">
        <v>167</v>
      </c>
      <c r="BM262" s="228" t="s">
        <v>555</v>
      </c>
    </row>
    <row r="263" s="2" customFormat="1" ht="16.5" customHeight="1">
      <c r="A263" s="35"/>
      <c r="B263" s="36"/>
      <c r="C263" s="216" t="s">
        <v>369</v>
      </c>
      <c r="D263" s="216" t="s">
        <v>135</v>
      </c>
      <c r="E263" s="217" t="s">
        <v>556</v>
      </c>
      <c r="F263" s="218" t="s">
        <v>557</v>
      </c>
      <c r="G263" s="219" t="s">
        <v>138</v>
      </c>
      <c r="H263" s="220">
        <v>115</v>
      </c>
      <c r="I263" s="221"/>
      <c r="J263" s="222">
        <f>ROUND(I263*H263,2)</f>
        <v>0</v>
      </c>
      <c r="K263" s="223"/>
      <c r="L263" s="41"/>
      <c r="M263" s="224" t="s">
        <v>1</v>
      </c>
      <c r="N263" s="225" t="s">
        <v>38</v>
      </c>
      <c r="O263" s="88"/>
      <c r="P263" s="226">
        <f>O263*H263</f>
        <v>0</v>
      </c>
      <c r="Q263" s="226">
        <v>0</v>
      </c>
      <c r="R263" s="226">
        <f>Q263*H263</f>
        <v>0</v>
      </c>
      <c r="S263" s="226">
        <v>0</v>
      </c>
      <c r="T263" s="227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28" t="s">
        <v>167</v>
      </c>
      <c r="AT263" s="228" t="s">
        <v>135</v>
      </c>
      <c r="AU263" s="228" t="s">
        <v>82</v>
      </c>
      <c r="AY263" s="14" t="s">
        <v>133</v>
      </c>
      <c r="BE263" s="229">
        <f>IF(N263="základní",J263,0)</f>
        <v>0</v>
      </c>
      <c r="BF263" s="229">
        <f>IF(N263="snížená",J263,0)</f>
        <v>0</v>
      </c>
      <c r="BG263" s="229">
        <f>IF(N263="zákl. přenesená",J263,0)</f>
        <v>0</v>
      </c>
      <c r="BH263" s="229">
        <f>IF(N263="sníž. přenesená",J263,0)</f>
        <v>0</v>
      </c>
      <c r="BI263" s="229">
        <f>IF(N263="nulová",J263,0)</f>
        <v>0</v>
      </c>
      <c r="BJ263" s="14" t="s">
        <v>80</v>
      </c>
      <c r="BK263" s="229">
        <f>ROUND(I263*H263,2)</f>
        <v>0</v>
      </c>
      <c r="BL263" s="14" t="s">
        <v>167</v>
      </c>
      <c r="BM263" s="228" t="s">
        <v>558</v>
      </c>
    </row>
    <row r="264" s="2" customFormat="1" ht="24.15" customHeight="1">
      <c r="A264" s="35"/>
      <c r="B264" s="36"/>
      <c r="C264" s="216" t="s">
        <v>559</v>
      </c>
      <c r="D264" s="216" t="s">
        <v>135</v>
      </c>
      <c r="E264" s="217" t="s">
        <v>560</v>
      </c>
      <c r="F264" s="218" t="s">
        <v>561</v>
      </c>
      <c r="G264" s="219" t="s">
        <v>266</v>
      </c>
      <c r="H264" s="220">
        <v>35.976999999999997</v>
      </c>
      <c r="I264" s="221"/>
      <c r="J264" s="222">
        <f>ROUND(I264*H264,2)</f>
        <v>0</v>
      </c>
      <c r="K264" s="223"/>
      <c r="L264" s="41"/>
      <c r="M264" s="224" t="s">
        <v>1</v>
      </c>
      <c r="N264" s="225" t="s">
        <v>38</v>
      </c>
      <c r="O264" s="88"/>
      <c r="P264" s="226">
        <f>O264*H264</f>
        <v>0</v>
      </c>
      <c r="Q264" s="226">
        <v>0</v>
      </c>
      <c r="R264" s="226">
        <f>Q264*H264</f>
        <v>0</v>
      </c>
      <c r="S264" s="226">
        <v>0</v>
      </c>
      <c r="T264" s="22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28" t="s">
        <v>167</v>
      </c>
      <c r="AT264" s="228" t="s">
        <v>135</v>
      </c>
      <c r="AU264" s="228" t="s">
        <v>82</v>
      </c>
      <c r="AY264" s="14" t="s">
        <v>133</v>
      </c>
      <c r="BE264" s="229">
        <f>IF(N264="základní",J264,0)</f>
        <v>0</v>
      </c>
      <c r="BF264" s="229">
        <f>IF(N264="snížená",J264,0)</f>
        <v>0</v>
      </c>
      <c r="BG264" s="229">
        <f>IF(N264="zákl. přenesená",J264,0)</f>
        <v>0</v>
      </c>
      <c r="BH264" s="229">
        <f>IF(N264="sníž. přenesená",J264,0)</f>
        <v>0</v>
      </c>
      <c r="BI264" s="229">
        <f>IF(N264="nulová",J264,0)</f>
        <v>0</v>
      </c>
      <c r="BJ264" s="14" t="s">
        <v>80</v>
      </c>
      <c r="BK264" s="229">
        <f>ROUND(I264*H264,2)</f>
        <v>0</v>
      </c>
      <c r="BL264" s="14" t="s">
        <v>167</v>
      </c>
      <c r="BM264" s="228" t="s">
        <v>562</v>
      </c>
    </row>
    <row r="265" s="2" customFormat="1" ht="24.15" customHeight="1">
      <c r="A265" s="35"/>
      <c r="B265" s="36"/>
      <c r="C265" s="216" t="s">
        <v>372</v>
      </c>
      <c r="D265" s="216" t="s">
        <v>135</v>
      </c>
      <c r="E265" s="217" t="s">
        <v>563</v>
      </c>
      <c r="F265" s="218" t="s">
        <v>564</v>
      </c>
      <c r="G265" s="219" t="s">
        <v>266</v>
      </c>
      <c r="H265" s="220">
        <v>35.976999999999997</v>
      </c>
      <c r="I265" s="221"/>
      <c r="J265" s="222">
        <f>ROUND(I265*H265,2)</f>
        <v>0</v>
      </c>
      <c r="K265" s="223"/>
      <c r="L265" s="41"/>
      <c r="M265" s="224" t="s">
        <v>1</v>
      </c>
      <c r="N265" s="225" t="s">
        <v>38</v>
      </c>
      <c r="O265" s="88"/>
      <c r="P265" s="226">
        <f>O265*H265</f>
        <v>0</v>
      </c>
      <c r="Q265" s="226">
        <v>0</v>
      </c>
      <c r="R265" s="226">
        <f>Q265*H265</f>
        <v>0</v>
      </c>
      <c r="S265" s="226">
        <v>0</v>
      </c>
      <c r="T265" s="22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28" t="s">
        <v>167</v>
      </c>
      <c r="AT265" s="228" t="s">
        <v>135</v>
      </c>
      <c r="AU265" s="228" t="s">
        <v>82</v>
      </c>
      <c r="AY265" s="14" t="s">
        <v>133</v>
      </c>
      <c r="BE265" s="229">
        <f>IF(N265="základní",J265,0)</f>
        <v>0</v>
      </c>
      <c r="BF265" s="229">
        <f>IF(N265="snížená",J265,0)</f>
        <v>0</v>
      </c>
      <c r="BG265" s="229">
        <f>IF(N265="zákl. přenesená",J265,0)</f>
        <v>0</v>
      </c>
      <c r="BH265" s="229">
        <f>IF(N265="sníž. přenesená",J265,0)</f>
        <v>0</v>
      </c>
      <c r="BI265" s="229">
        <f>IF(N265="nulová",J265,0)</f>
        <v>0</v>
      </c>
      <c r="BJ265" s="14" t="s">
        <v>80</v>
      </c>
      <c r="BK265" s="229">
        <f>ROUND(I265*H265,2)</f>
        <v>0</v>
      </c>
      <c r="BL265" s="14" t="s">
        <v>167</v>
      </c>
      <c r="BM265" s="228" t="s">
        <v>565</v>
      </c>
    </row>
    <row r="266" s="2" customFormat="1" ht="24.15" customHeight="1">
      <c r="A266" s="35"/>
      <c r="B266" s="36"/>
      <c r="C266" s="216" t="s">
        <v>566</v>
      </c>
      <c r="D266" s="216" t="s">
        <v>135</v>
      </c>
      <c r="E266" s="217" t="s">
        <v>567</v>
      </c>
      <c r="F266" s="218" t="s">
        <v>568</v>
      </c>
      <c r="G266" s="219" t="s">
        <v>266</v>
      </c>
      <c r="H266" s="220">
        <v>35.976999999999997</v>
      </c>
      <c r="I266" s="221"/>
      <c r="J266" s="222">
        <f>ROUND(I266*H266,2)</f>
        <v>0</v>
      </c>
      <c r="K266" s="223"/>
      <c r="L266" s="41"/>
      <c r="M266" s="224" t="s">
        <v>1</v>
      </c>
      <c r="N266" s="225" t="s">
        <v>38</v>
      </c>
      <c r="O266" s="88"/>
      <c r="P266" s="226">
        <f>O266*H266</f>
        <v>0</v>
      </c>
      <c r="Q266" s="226">
        <v>0</v>
      </c>
      <c r="R266" s="226">
        <f>Q266*H266</f>
        <v>0</v>
      </c>
      <c r="S266" s="226">
        <v>0</v>
      </c>
      <c r="T266" s="22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28" t="s">
        <v>167</v>
      </c>
      <c r="AT266" s="228" t="s">
        <v>135</v>
      </c>
      <c r="AU266" s="228" t="s">
        <v>82</v>
      </c>
      <c r="AY266" s="14" t="s">
        <v>133</v>
      </c>
      <c r="BE266" s="229">
        <f>IF(N266="základní",J266,0)</f>
        <v>0</v>
      </c>
      <c r="BF266" s="229">
        <f>IF(N266="snížená",J266,0)</f>
        <v>0</v>
      </c>
      <c r="BG266" s="229">
        <f>IF(N266="zákl. přenesená",J266,0)</f>
        <v>0</v>
      </c>
      <c r="BH266" s="229">
        <f>IF(N266="sníž. přenesená",J266,0)</f>
        <v>0</v>
      </c>
      <c r="BI266" s="229">
        <f>IF(N266="nulová",J266,0)</f>
        <v>0</v>
      </c>
      <c r="BJ266" s="14" t="s">
        <v>80</v>
      </c>
      <c r="BK266" s="229">
        <f>ROUND(I266*H266,2)</f>
        <v>0</v>
      </c>
      <c r="BL266" s="14" t="s">
        <v>167</v>
      </c>
      <c r="BM266" s="228" t="s">
        <v>569</v>
      </c>
    </row>
    <row r="267" s="12" customFormat="1" ht="22.8" customHeight="1">
      <c r="A267" s="12"/>
      <c r="B267" s="200"/>
      <c r="C267" s="201"/>
      <c r="D267" s="202" t="s">
        <v>72</v>
      </c>
      <c r="E267" s="214" t="s">
        <v>570</v>
      </c>
      <c r="F267" s="214" t="s">
        <v>571</v>
      </c>
      <c r="G267" s="201"/>
      <c r="H267" s="201"/>
      <c r="I267" s="204"/>
      <c r="J267" s="215">
        <f>BK267</f>
        <v>0</v>
      </c>
      <c r="K267" s="201"/>
      <c r="L267" s="206"/>
      <c r="M267" s="207"/>
      <c r="N267" s="208"/>
      <c r="O267" s="208"/>
      <c r="P267" s="209">
        <f>SUM(P268:P272)</f>
        <v>0</v>
      </c>
      <c r="Q267" s="208"/>
      <c r="R267" s="209">
        <f>SUM(R268:R272)</f>
        <v>0</v>
      </c>
      <c r="S267" s="208"/>
      <c r="T267" s="210">
        <f>SUM(T268:T272)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11" t="s">
        <v>82</v>
      </c>
      <c r="AT267" s="212" t="s">
        <v>72</v>
      </c>
      <c r="AU267" s="212" t="s">
        <v>80</v>
      </c>
      <c r="AY267" s="211" t="s">
        <v>133</v>
      </c>
      <c r="BK267" s="213">
        <f>SUM(BK268:BK272)</f>
        <v>0</v>
      </c>
    </row>
    <row r="268" s="2" customFormat="1" ht="24.15" customHeight="1">
      <c r="A268" s="35"/>
      <c r="B268" s="36"/>
      <c r="C268" s="216" t="s">
        <v>376</v>
      </c>
      <c r="D268" s="216" t="s">
        <v>135</v>
      </c>
      <c r="E268" s="217" t="s">
        <v>572</v>
      </c>
      <c r="F268" s="218" t="s">
        <v>573</v>
      </c>
      <c r="G268" s="219" t="s">
        <v>166</v>
      </c>
      <c r="H268" s="220">
        <v>5</v>
      </c>
      <c r="I268" s="221"/>
      <c r="J268" s="222">
        <f>ROUND(I268*H268,2)</f>
        <v>0</v>
      </c>
      <c r="K268" s="223"/>
      <c r="L268" s="41"/>
      <c r="M268" s="224" t="s">
        <v>1</v>
      </c>
      <c r="N268" s="225" t="s">
        <v>38</v>
      </c>
      <c r="O268" s="88"/>
      <c r="P268" s="226">
        <f>O268*H268</f>
        <v>0</v>
      </c>
      <c r="Q268" s="226">
        <v>0</v>
      </c>
      <c r="R268" s="226">
        <f>Q268*H268</f>
        <v>0</v>
      </c>
      <c r="S268" s="226">
        <v>0</v>
      </c>
      <c r="T268" s="22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28" t="s">
        <v>167</v>
      </c>
      <c r="AT268" s="228" t="s">
        <v>135</v>
      </c>
      <c r="AU268" s="228" t="s">
        <v>82</v>
      </c>
      <c r="AY268" s="14" t="s">
        <v>133</v>
      </c>
      <c r="BE268" s="229">
        <f>IF(N268="základní",J268,0)</f>
        <v>0</v>
      </c>
      <c r="BF268" s="229">
        <f>IF(N268="snížená",J268,0)</f>
        <v>0</v>
      </c>
      <c r="BG268" s="229">
        <f>IF(N268="zákl. přenesená",J268,0)</f>
        <v>0</v>
      </c>
      <c r="BH268" s="229">
        <f>IF(N268="sníž. přenesená",J268,0)</f>
        <v>0</v>
      </c>
      <c r="BI268" s="229">
        <f>IF(N268="nulová",J268,0)</f>
        <v>0</v>
      </c>
      <c r="BJ268" s="14" t="s">
        <v>80</v>
      </c>
      <c r="BK268" s="229">
        <f>ROUND(I268*H268,2)</f>
        <v>0</v>
      </c>
      <c r="BL268" s="14" t="s">
        <v>167</v>
      </c>
      <c r="BM268" s="228" t="s">
        <v>574</v>
      </c>
    </row>
    <row r="269" s="2" customFormat="1" ht="24.15" customHeight="1">
      <c r="A269" s="35"/>
      <c r="B269" s="36"/>
      <c r="C269" s="216" t="s">
        <v>575</v>
      </c>
      <c r="D269" s="216" t="s">
        <v>135</v>
      </c>
      <c r="E269" s="217" t="s">
        <v>576</v>
      </c>
      <c r="F269" s="218" t="s">
        <v>577</v>
      </c>
      <c r="G269" s="219" t="s">
        <v>158</v>
      </c>
      <c r="H269" s="220">
        <v>5</v>
      </c>
      <c r="I269" s="221"/>
      <c r="J269" s="222">
        <f>ROUND(I269*H269,2)</f>
        <v>0</v>
      </c>
      <c r="K269" s="223"/>
      <c r="L269" s="41"/>
      <c r="M269" s="224" t="s">
        <v>1</v>
      </c>
      <c r="N269" s="225" t="s">
        <v>38</v>
      </c>
      <c r="O269" s="88"/>
      <c r="P269" s="226">
        <f>O269*H269</f>
        <v>0</v>
      </c>
      <c r="Q269" s="226">
        <v>0</v>
      </c>
      <c r="R269" s="226">
        <f>Q269*H269</f>
        <v>0</v>
      </c>
      <c r="S269" s="226">
        <v>0</v>
      </c>
      <c r="T269" s="227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28" t="s">
        <v>167</v>
      </c>
      <c r="AT269" s="228" t="s">
        <v>135</v>
      </c>
      <c r="AU269" s="228" t="s">
        <v>82</v>
      </c>
      <c r="AY269" s="14" t="s">
        <v>133</v>
      </c>
      <c r="BE269" s="229">
        <f>IF(N269="základní",J269,0)</f>
        <v>0</v>
      </c>
      <c r="BF269" s="229">
        <f>IF(N269="snížená",J269,0)</f>
        <v>0</v>
      </c>
      <c r="BG269" s="229">
        <f>IF(N269="zákl. přenesená",J269,0)</f>
        <v>0</v>
      </c>
      <c r="BH269" s="229">
        <f>IF(N269="sníž. přenesená",J269,0)</f>
        <v>0</v>
      </c>
      <c r="BI269" s="229">
        <f>IF(N269="nulová",J269,0)</f>
        <v>0</v>
      </c>
      <c r="BJ269" s="14" t="s">
        <v>80</v>
      </c>
      <c r="BK269" s="229">
        <f>ROUND(I269*H269,2)</f>
        <v>0</v>
      </c>
      <c r="BL269" s="14" t="s">
        <v>167</v>
      </c>
      <c r="BM269" s="228" t="s">
        <v>578</v>
      </c>
    </row>
    <row r="270" s="2" customFormat="1" ht="24.15" customHeight="1">
      <c r="A270" s="35"/>
      <c r="B270" s="36"/>
      <c r="C270" s="216" t="s">
        <v>379</v>
      </c>
      <c r="D270" s="216" t="s">
        <v>135</v>
      </c>
      <c r="E270" s="217" t="s">
        <v>579</v>
      </c>
      <c r="F270" s="218" t="s">
        <v>580</v>
      </c>
      <c r="G270" s="219" t="s">
        <v>166</v>
      </c>
      <c r="H270" s="220">
        <v>10</v>
      </c>
      <c r="I270" s="221"/>
      <c r="J270" s="222">
        <f>ROUND(I270*H270,2)</f>
        <v>0</v>
      </c>
      <c r="K270" s="223"/>
      <c r="L270" s="41"/>
      <c r="M270" s="224" t="s">
        <v>1</v>
      </c>
      <c r="N270" s="225" t="s">
        <v>38</v>
      </c>
      <c r="O270" s="88"/>
      <c r="P270" s="226">
        <f>O270*H270</f>
        <v>0</v>
      </c>
      <c r="Q270" s="226">
        <v>0</v>
      </c>
      <c r="R270" s="226">
        <f>Q270*H270</f>
        <v>0</v>
      </c>
      <c r="S270" s="226">
        <v>0</v>
      </c>
      <c r="T270" s="22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28" t="s">
        <v>167</v>
      </c>
      <c r="AT270" s="228" t="s">
        <v>135</v>
      </c>
      <c r="AU270" s="228" t="s">
        <v>82</v>
      </c>
      <c r="AY270" s="14" t="s">
        <v>133</v>
      </c>
      <c r="BE270" s="229">
        <f>IF(N270="základní",J270,0)</f>
        <v>0</v>
      </c>
      <c r="BF270" s="229">
        <f>IF(N270="snížená",J270,0)</f>
        <v>0</v>
      </c>
      <c r="BG270" s="229">
        <f>IF(N270="zákl. přenesená",J270,0)</f>
        <v>0</v>
      </c>
      <c r="BH270" s="229">
        <f>IF(N270="sníž. přenesená",J270,0)</f>
        <v>0</v>
      </c>
      <c r="BI270" s="229">
        <f>IF(N270="nulová",J270,0)</f>
        <v>0</v>
      </c>
      <c r="BJ270" s="14" t="s">
        <v>80</v>
      </c>
      <c r="BK270" s="229">
        <f>ROUND(I270*H270,2)</f>
        <v>0</v>
      </c>
      <c r="BL270" s="14" t="s">
        <v>167</v>
      </c>
      <c r="BM270" s="228" t="s">
        <v>581</v>
      </c>
    </row>
    <row r="271" s="2" customFormat="1" ht="21.75" customHeight="1">
      <c r="A271" s="35"/>
      <c r="B271" s="36"/>
      <c r="C271" s="216" t="s">
        <v>582</v>
      </c>
      <c r="D271" s="216" t="s">
        <v>135</v>
      </c>
      <c r="E271" s="217" t="s">
        <v>583</v>
      </c>
      <c r="F271" s="218" t="s">
        <v>584</v>
      </c>
      <c r="G271" s="219" t="s">
        <v>166</v>
      </c>
      <c r="H271" s="220">
        <v>5</v>
      </c>
      <c r="I271" s="221"/>
      <c r="J271" s="222">
        <f>ROUND(I271*H271,2)</f>
        <v>0</v>
      </c>
      <c r="K271" s="223"/>
      <c r="L271" s="41"/>
      <c r="M271" s="224" t="s">
        <v>1</v>
      </c>
      <c r="N271" s="225" t="s">
        <v>38</v>
      </c>
      <c r="O271" s="88"/>
      <c r="P271" s="226">
        <f>O271*H271</f>
        <v>0</v>
      </c>
      <c r="Q271" s="226">
        <v>0</v>
      </c>
      <c r="R271" s="226">
        <f>Q271*H271</f>
        <v>0</v>
      </c>
      <c r="S271" s="226">
        <v>0</v>
      </c>
      <c r="T271" s="22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28" t="s">
        <v>167</v>
      </c>
      <c r="AT271" s="228" t="s">
        <v>135</v>
      </c>
      <c r="AU271" s="228" t="s">
        <v>82</v>
      </c>
      <c r="AY271" s="14" t="s">
        <v>133</v>
      </c>
      <c r="BE271" s="229">
        <f>IF(N271="základní",J271,0)</f>
        <v>0</v>
      </c>
      <c r="BF271" s="229">
        <f>IF(N271="snížená",J271,0)</f>
        <v>0</v>
      </c>
      <c r="BG271" s="229">
        <f>IF(N271="zákl. přenesená",J271,0)</f>
        <v>0</v>
      </c>
      <c r="BH271" s="229">
        <f>IF(N271="sníž. přenesená",J271,0)</f>
        <v>0</v>
      </c>
      <c r="BI271" s="229">
        <f>IF(N271="nulová",J271,0)</f>
        <v>0</v>
      </c>
      <c r="BJ271" s="14" t="s">
        <v>80</v>
      </c>
      <c r="BK271" s="229">
        <f>ROUND(I271*H271,2)</f>
        <v>0</v>
      </c>
      <c r="BL271" s="14" t="s">
        <v>167</v>
      </c>
      <c r="BM271" s="228" t="s">
        <v>585</v>
      </c>
    </row>
    <row r="272" s="2" customFormat="1" ht="24.15" customHeight="1">
      <c r="A272" s="35"/>
      <c r="B272" s="36"/>
      <c r="C272" s="216" t="s">
        <v>383</v>
      </c>
      <c r="D272" s="216" t="s">
        <v>135</v>
      </c>
      <c r="E272" s="217" t="s">
        <v>586</v>
      </c>
      <c r="F272" s="218" t="s">
        <v>561</v>
      </c>
      <c r="G272" s="219" t="s">
        <v>266</v>
      </c>
      <c r="H272" s="220">
        <v>0.074999999999999997</v>
      </c>
      <c r="I272" s="221"/>
      <c r="J272" s="222">
        <f>ROUND(I272*H272,2)</f>
        <v>0</v>
      </c>
      <c r="K272" s="223"/>
      <c r="L272" s="41"/>
      <c r="M272" s="224" t="s">
        <v>1</v>
      </c>
      <c r="N272" s="225" t="s">
        <v>38</v>
      </c>
      <c r="O272" s="88"/>
      <c r="P272" s="226">
        <f>O272*H272</f>
        <v>0</v>
      </c>
      <c r="Q272" s="226">
        <v>0</v>
      </c>
      <c r="R272" s="226">
        <f>Q272*H272</f>
        <v>0</v>
      </c>
      <c r="S272" s="226">
        <v>0</v>
      </c>
      <c r="T272" s="22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28" t="s">
        <v>167</v>
      </c>
      <c r="AT272" s="228" t="s">
        <v>135</v>
      </c>
      <c r="AU272" s="228" t="s">
        <v>82</v>
      </c>
      <c r="AY272" s="14" t="s">
        <v>133</v>
      </c>
      <c r="BE272" s="229">
        <f>IF(N272="základní",J272,0)</f>
        <v>0</v>
      </c>
      <c r="BF272" s="229">
        <f>IF(N272="snížená",J272,0)</f>
        <v>0</v>
      </c>
      <c r="BG272" s="229">
        <f>IF(N272="zákl. přenesená",J272,0)</f>
        <v>0</v>
      </c>
      <c r="BH272" s="229">
        <f>IF(N272="sníž. přenesená",J272,0)</f>
        <v>0</v>
      </c>
      <c r="BI272" s="229">
        <f>IF(N272="nulová",J272,0)</f>
        <v>0</v>
      </c>
      <c r="BJ272" s="14" t="s">
        <v>80</v>
      </c>
      <c r="BK272" s="229">
        <f>ROUND(I272*H272,2)</f>
        <v>0</v>
      </c>
      <c r="BL272" s="14" t="s">
        <v>167</v>
      </c>
      <c r="BM272" s="228" t="s">
        <v>587</v>
      </c>
    </row>
    <row r="273" s="12" customFormat="1" ht="22.8" customHeight="1">
      <c r="A273" s="12"/>
      <c r="B273" s="200"/>
      <c r="C273" s="201"/>
      <c r="D273" s="202" t="s">
        <v>72</v>
      </c>
      <c r="E273" s="214" t="s">
        <v>588</v>
      </c>
      <c r="F273" s="214" t="s">
        <v>589</v>
      </c>
      <c r="G273" s="201"/>
      <c r="H273" s="201"/>
      <c r="I273" s="204"/>
      <c r="J273" s="215">
        <f>BK273</f>
        <v>0</v>
      </c>
      <c r="K273" s="201"/>
      <c r="L273" s="206"/>
      <c r="M273" s="207"/>
      <c r="N273" s="208"/>
      <c r="O273" s="208"/>
      <c r="P273" s="209">
        <f>SUM(P274:P283)</f>
        <v>0</v>
      </c>
      <c r="Q273" s="208"/>
      <c r="R273" s="209">
        <f>SUM(R274:R283)</f>
        <v>0</v>
      </c>
      <c r="S273" s="208"/>
      <c r="T273" s="210">
        <f>SUM(T274:T283)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11" t="s">
        <v>82</v>
      </c>
      <c r="AT273" s="212" t="s">
        <v>72</v>
      </c>
      <c r="AU273" s="212" t="s">
        <v>80</v>
      </c>
      <c r="AY273" s="211" t="s">
        <v>133</v>
      </c>
      <c r="BK273" s="213">
        <f>SUM(BK274:BK283)</f>
        <v>0</v>
      </c>
    </row>
    <row r="274" s="2" customFormat="1" ht="24.15" customHeight="1">
      <c r="A274" s="35"/>
      <c r="B274" s="36"/>
      <c r="C274" s="216" t="s">
        <v>590</v>
      </c>
      <c r="D274" s="216" t="s">
        <v>135</v>
      </c>
      <c r="E274" s="217" t="s">
        <v>591</v>
      </c>
      <c r="F274" s="218" t="s">
        <v>592</v>
      </c>
      <c r="G274" s="219" t="s">
        <v>166</v>
      </c>
      <c r="H274" s="220">
        <v>4</v>
      </c>
      <c r="I274" s="221"/>
      <c r="J274" s="222">
        <f>ROUND(I274*H274,2)</f>
        <v>0</v>
      </c>
      <c r="K274" s="223"/>
      <c r="L274" s="41"/>
      <c r="M274" s="224" t="s">
        <v>1</v>
      </c>
      <c r="N274" s="225" t="s">
        <v>38</v>
      </c>
      <c r="O274" s="88"/>
      <c r="P274" s="226">
        <f>O274*H274</f>
        <v>0</v>
      </c>
      <c r="Q274" s="226">
        <v>0</v>
      </c>
      <c r="R274" s="226">
        <f>Q274*H274</f>
        <v>0</v>
      </c>
      <c r="S274" s="226">
        <v>0</v>
      </c>
      <c r="T274" s="227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28" t="s">
        <v>167</v>
      </c>
      <c r="AT274" s="228" t="s">
        <v>135</v>
      </c>
      <c r="AU274" s="228" t="s">
        <v>82</v>
      </c>
      <c r="AY274" s="14" t="s">
        <v>133</v>
      </c>
      <c r="BE274" s="229">
        <f>IF(N274="základní",J274,0)</f>
        <v>0</v>
      </c>
      <c r="BF274" s="229">
        <f>IF(N274="snížená",J274,0)</f>
        <v>0</v>
      </c>
      <c r="BG274" s="229">
        <f>IF(N274="zákl. přenesená",J274,0)</f>
        <v>0</v>
      </c>
      <c r="BH274" s="229">
        <f>IF(N274="sníž. přenesená",J274,0)</f>
        <v>0</v>
      </c>
      <c r="BI274" s="229">
        <f>IF(N274="nulová",J274,0)</f>
        <v>0</v>
      </c>
      <c r="BJ274" s="14" t="s">
        <v>80</v>
      </c>
      <c r="BK274" s="229">
        <f>ROUND(I274*H274,2)</f>
        <v>0</v>
      </c>
      <c r="BL274" s="14" t="s">
        <v>167</v>
      </c>
      <c r="BM274" s="228" t="s">
        <v>593</v>
      </c>
    </row>
    <row r="275" s="2" customFormat="1" ht="33" customHeight="1">
      <c r="A275" s="35"/>
      <c r="B275" s="36"/>
      <c r="C275" s="230" t="s">
        <v>384</v>
      </c>
      <c r="D275" s="230" t="s">
        <v>152</v>
      </c>
      <c r="E275" s="231" t="s">
        <v>594</v>
      </c>
      <c r="F275" s="232" t="s">
        <v>595</v>
      </c>
      <c r="G275" s="233" t="s">
        <v>166</v>
      </c>
      <c r="H275" s="234">
        <v>4</v>
      </c>
      <c r="I275" s="235"/>
      <c r="J275" s="236">
        <f>ROUND(I275*H275,2)</f>
        <v>0</v>
      </c>
      <c r="K275" s="237"/>
      <c r="L275" s="238"/>
      <c r="M275" s="239" t="s">
        <v>1</v>
      </c>
      <c r="N275" s="240" t="s">
        <v>38</v>
      </c>
      <c r="O275" s="88"/>
      <c r="P275" s="226">
        <f>O275*H275</f>
        <v>0</v>
      </c>
      <c r="Q275" s="226">
        <v>0</v>
      </c>
      <c r="R275" s="226">
        <f>Q275*H275</f>
        <v>0</v>
      </c>
      <c r="S275" s="226">
        <v>0</v>
      </c>
      <c r="T275" s="227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28" t="s">
        <v>196</v>
      </c>
      <c r="AT275" s="228" t="s">
        <v>152</v>
      </c>
      <c r="AU275" s="228" t="s">
        <v>82</v>
      </c>
      <c r="AY275" s="14" t="s">
        <v>133</v>
      </c>
      <c r="BE275" s="229">
        <f>IF(N275="základní",J275,0)</f>
        <v>0</v>
      </c>
      <c r="BF275" s="229">
        <f>IF(N275="snížená",J275,0)</f>
        <v>0</v>
      </c>
      <c r="BG275" s="229">
        <f>IF(N275="zákl. přenesená",J275,0)</f>
        <v>0</v>
      </c>
      <c r="BH275" s="229">
        <f>IF(N275="sníž. přenesená",J275,0)</f>
        <v>0</v>
      </c>
      <c r="BI275" s="229">
        <f>IF(N275="nulová",J275,0)</f>
        <v>0</v>
      </c>
      <c r="BJ275" s="14" t="s">
        <v>80</v>
      </c>
      <c r="BK275" s="229">
        <f>ROUND(I275*H275,2)</f>
        <v>0</v>
      </c>
      <c r="BL275" s="14" t="s">
        <v>167</v>
      </c>
      <c r="BM275" s="228" t="s">
        <v>596</v>
      </c>
    </row>
    <row r="276" s="2" customFormat="1" ht="24.15" customHeight="1">
      <c r="A276" s="35"/>
      <c r="B276" s="36"/>
      <c r="C276" s="216" t="s">
        <v>597</v>
      </c>
      <c r="D276" s="216" t="s">
        <v>135</v>
      </c>
      <c r="E276" s="217" t="s">
        <v>598</v>
      </c>
      <c r="F276" s="218" t="s">
        <v>599</v>
      </c>
      <c r="G276" s="219" t="s">
        <v>166</v>
      </c>
      <c r="H276" s="220">
        <v>5</v>
      </c>
      <c r="I276" s="221"/>
      <c r="J276" s="222">
        <f>ROUND(I276*H276,2)</f>
        <v>0</v>
      </c>
      <c r="K276" s="223"/>
      <c r="L276" s="41"/>
      <c r="M276" s="224" t="s">
        <v>1</v>
      </c>
      <c r="N276" s="225" t="s">
        <v>38</v>
      </c>
      <c r="O276" s="88"/>
      <c r="P276" s="226">
        <f>O276*H276</f>
        <v>0</v>
      </c>
      <c r="Q276" s="226">
        <v>0</v>
      </c>
      <c r="R276" s="226">
        <f>Q276*H276</f>
        <v>0</v>
      </c>
      <c r="S276" s="226">
        <v>0</v>
      </c>
      <c r="T276" s="227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28" t="s">
        <v>167</v>
      </c>
      <c r="AT276" s="228" t="s">
        <v>135</v>
      </c>
      <c r="AU276" s="228" t="s">
        <v>82</v>
      </c>
      <c r="AY276" s="14" t="s">
        <v>133</v>
      </c>
      <c r="BE276" s="229">
        <f>IF(N276="základní",J276,0)</f>
        <v>0</v>
      </c>
      <c r="BF276" s="229">
        <f>IF(N276="snížená",J276,0)</f>
        <v>0</v>
      </c>
      <c r="BG276" s="229">
        <f>IF(N276="zákl. přenesená",J276,0)</f>
        <v>0</v>
      </c>
      <c r="BH276" s="229">
        <f>IF(N276="sníž. přenesená",J276,0)</f>
        <v>0</v>
      </c>
      <c r="BI276" s="229">
        <f>IF(N276="nulová",J276,0)</f>
        <v>0</v>
      </c>
      <c r="BJ276" s="14" t="s">
        <v>80</v>
      </c>
      <c r="BK276" s="229">
        <f>ROUND(I276*H276,2)</f>
        <v>0</v>
      </c>
      <c r="BL276" s="14" t="s">
        <v>167</v>
      </c>
      <c r="BM276" s="228" t="s">
        <v>600</v>
      </c>
    </row>
    <row r="277" s="2" customFormat="1" ht="21.75" customHeight="1">
      <c r="A277" s="35"/>
      <c r="B277" s="36"/>
      <c r="C277" s="216" t="s">
        <v>388</v>
      </c>
      <c r="D277" s="216" t="s">
        <v>135</v>
      </c>
      <c r="E277" s="217" t="s">
        <v>601</v>
      </c>
      <c r="F277" s="218" t="s">
        <v>602</v>
      </c>
      <c r="G277" s="219" t="s">
        <v>166</v>
      </c>
      <c r="H277" s="220">
        <v>14</v>
      </c>
      <c r="I277" s="221"/>
      <c r="J277" s="222">
        <f>ROUND(I277*H277,2)</f>
        <v>0</v>
      </c>
      <c r="K277" s="223"/>
      <c r="L277" s="41"/>
      <c r="M277" s="224" t="s">
        <v>1</v>
      </c>
      <c r="N277" s="225" t="s">
        <v>38</v>
      </c>
      <c r="O277" s="88"/>
      <c r="P277" s="226">
        <f>O277*H277</f>
        <v>0</v>
      </c>
      <c r="Q277" s="226">
        <v>0</v>
      </c>
      <c r="R277" s="226">
        <f>Q277*H277</f>
        <v>0</v>
      </c>
      <c r="S277" s="226">
        <v>0</v>
      </c>
      <c r="T277" s="227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28" t="s">
        <v>167</v>
      </c>
      <c r="AT277" s="228" t="s">
        <v>135</v>
      </c>
      <c r="AU277" s="228" t="s">
        <v>82</v>
      </c>
      <c r="AY277" s="14" t="s">
        <v>133</v>
      </c>
      <c r="BE277" s="229">
        <f>IF(N277="základní",J277,0)</f>
        <v>0</v>
      </c>
      <c r="BF277" s="229">
        <f>IF(N277="snížená",J277,0)</f>
        <v>0</v>
      </c>
      <c r="BG277" s="229">
        <f>IF(N277="zákl. přenesená",J277,0)</f>
        <v>0</v>
      </c>
      <c r="BH277" s="229">
        <f>IF(N277="sníž. přenesená",J277,0)</f>
        <v>0</v>
      </c>
      <c r="BI277" s="229">
        <f>IF(N277="nulová",J277,0)</f>
        <v>0</v>
      </c>
      <c r="BJ277" s="14" t="s">
        <v>80</v>
      </c>
      <c r="BK277" s="229">
        <f>ROUND(I277*H277,2)</f>
        <v>0</v>
      </c>
      <c r="BL277" s="14" t="s">
        <v>167</v>
      </c>
      <c r="BM277" s="228" t="s">
        <v>603</v>
      </c>
    </row>
    <row r="278" s="2" customFormat="1" ht="24.15" customHeight="1">
      <c r="A278" s="35"/>
      <c r="B278" s="36"/>
      <c r="C278" s="216" t="s">
        <v>604</v>
      </c>
      <c r="D278" s="216" t="s">
        <v>135</v>
      </c>
      <c r="E278" s="217" t="s">
        <v>605</v>
      </c>
      <c r="F278" s="218" t="s">
        <v>606</v>
      </c>
      <c r="G278" s="219" t="s">
        <v>166</v>
      </c>
      <c r="H278" s="220">
        <v>7</v>
      </c>
      <c r="I278" s="221"/>
      <c r="J278" s="222">
        <f>ROUND(I278*H278,2)</f>
        <v>0</v>
      </c>
      <c r="K278" s="223"/>
      <c r="L278" s="41"/>
      <c r="M278" s="224" t="s">
        <v>1</v>
      </c>
      <c r="N278" s="225" t="s">
        <v>38</v>
      </c>
      <c r="O278" s="88"/>
      <c r="P278" s="226">
        <f>O278*H278</f>
        <v>0</v>
      </c>
      <c r="Q278" s="226">
        <v>0</v>
      </c>
      <c r="R278" s="226">
        <f>Q278*H278</f>
        <v>0</v>
      </c>
      <c r="S278" s="226">
        <v>0</v>
      </c>
      <c r="T278" s="22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28" t="s">
        <v>167</v>
      </c>
      <c r="AT278" s="228" t="s">
        <v>135</v>
      </c>
      <c r="AU278" s="228" t="s">
        <v>82</v>
      </c>
      <c r="AY278" s="14" t="s">
        <v>133</v>
      </c>
      <c r="BE278" s="229">
        <f>IF(N278="základní",J278,0)</f>
        <v>0</v>
      </c>
      <c r="BF278" s="229">
        <f>IF(N278="snížená",J278,0)</f>
        <v>0</v>
      </c>
      <c r="BG278" s="229">
        <f>IF(N278="zákl. přenesená",J278,0)</f>
        <v>0</v>
      </c>
      <c r="BH278" s="229">
        <f>IF(N278="sníž. přenesená",J278,0)</f>
        <v>0</v>
      </c>
      <c r="BI278" s="229">
        <f>IF(N278="nulová",J278,0)</f>
        <v>0</v>
      </c>
      <c r="BJ278" s="14" t="s">
        <v>80</v>
      </c>
      <c r="BK278" s="229">
        <f>ROUND(I278*H278,2)</f>
        <v>0</v>
      </c>
      <c r="BL278" s="14" t="s">
        <v>167</v>
      </c>
      <c r="BM278" s="228" t="s">
        <v>607</v>
      </c>
    </row>
    <row r="279" s="2" customFormat="1" ht="24.15" customHeight="1">
      <c r="A279" s="35"/>
      <c r="B279" s="36"/>
      <c r="C279" s="216" t="s">
        <v>391</v>
      </c>
      <c r="D279" s="216" t="s">
        <v>135</v>
      </c>
      <c r="E279" s="217" t="s">
        <v>608</v>
      </c>
      <c r="F279" s="218" t="s">
        <v>609</v>
      </c>
      <c r="G279" s="219" t="s">
        <v>166</v>
      </c>
      <c r="H279" s="220">
        <v>12</v>
      </c>
      <c r="I279" s="221"/>
      <c r="J279" s="222">
        <f>ROUND(I279*H279,2)</f>
        <v>0</v>
      </c>
      <c r="K279" s="223"/>
      <c r="L279" s="41"/>
      <c r="M279" s="224" t="s">
        <v>1</v>
      </c>
      <c r="N279" s="225" t="s">
        <v>38</v>
      </c>
      <c r="O279" s="88"/>
      <c r="P279" s="226">
        <f>O279*H279</f>
        <v>0</v>
      </c>
      <c r="Q279" s="226">
        <v>0</v>
      </c>
      <c r="R279" s="226">
        <f>Q279*H279</f>
        <v>0</v>
      </c>
      <c r="S279" s="226">
        <v>0</v>
      </c>
      <c r="T279" s="22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28" t="s">
        <v>167</v>
      </c>
      <c r="AT279" s="228" t="s">
        <v>135</v>
      </c>
      <c r="AU279" s="228" t="s">
        <v>82</v>
      </c>
      <c r="AY279" s="14" t="s">
        <v>133</v>
      </c>
      <c r="BE279" s="229">
        <f>IF(N279="základní",J279,0)</f>
        <v>0</v>
      </c>
      <c r="BF279" s="229">
        <f>IF(N279="snížená",J279,0)</f>
        <v>0</v>
      </c>
      <c r="BG279" s="229">
        <f>IF(N279="zákl. přenesená",J279,0)</f>
        <v>0</v>
      </c>
      <c r="BH279" s="229">
        <f>IF(N279="sníž. přenesená",J279,0)</f>
        <v>0</v>
      </c>
      <c r="BI279" s="229">
        <f>IF(N279="nulová",J279,0)</f>
        <v>0</v>
      </c>
      <c r="BJ279" s="14" t="s">
        <v>80</v>
      </c>
      <c r="BK279" s="229">
        <f>ROUND(I279*H279,2)</f>
        <v>0</v>
      </c>
      <c r="BL279" s="14" t="s">
        <v>167</v>
      </c>
      <c r="BM279" s="228" t="s">
        <v>610</v>
      </c>
    </row>
    <row r="280" s="2" customFormat="1" ht="24.15" customHeight="1">
      <c r="A280" s="35"/>
      <c r="B280" s="36"/>
      <c r="C280" s="216" t="s">
        <v>611</v>
      </c>
      <c r="D280" s="216" t="s">
        <v>135</v>
      </c>
      <c r="E280" s="217" t="s">
        <v>612</v>
      </c>
      <c r="F280" s="218" t="s">
        <v>613</v>
      </c>
      <c r="G280" s="219" t="s">
        <v>166</v>
      </c>
      <c r="H280" s="220">
        <v>7</v>
      </c>
      <c r="I280" s="221"/>
      <c r="J280" s="222">
        <f>ROUND(I280*H280,2)</f>
        <v>0</v>
      </c>
      <c r="K280" s="223"/>
      <c r="L280" s="41"/>
      <c r="M280" s="224" t="s">
        <v>1</v>
      </c>
      <c r="N280" s="225" t="s">
        <v>38</v>
      </c>
      <c r="O280" s="88"/>
      <c r="P280" s="226">
        <f>O280*H280</f>
        <v>0</v>
      </c>
      <c r="Q280" s="226">
        <v>0</v>
      </c>
      <c r="R280" s="226">
        <f>Q280*H280</f>
        <v>0</v>
      </c>
      <c r="S280" s="226">
        <v>0</v>
      </c>
      <c r="T280" s="227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28" t="s">
        <v>167</v>
      </c>
      <c r="AT280" s="228" t="s">
        <v>135</v>
      </c>
      <c r="AU280" s="228" t="s">
        <v>82</v>
      </c>
      <c r="AY280" s="14" t="s">
        <v>133</v>
      </c>
      <c r="BE280" s="229">
        <f>IF(N280="základní",J280,0)</f>
        <v>0</v>
      </c>
      <c r="BF280" s="229">
        <f>IF(N280="snížená",J280,0)</f>
        <v>0</v>
      </c>
      <c r="BG280" s="229">
        <f>IF(N280="zákl. přenesená",J280,0)</f>
        <v>0</v>
      </c>
      <c r="BH280" s="229">
        <f>IF(N280="sníž. přenesená",J280,0)</f>
        <v>0</v>
      </c>
      <c r="BI280" s="229">
        <f>IF(N280="nulová",J280,0)</f>
        <v>0</v>
      </c>
      <c r="BJ280" s="14" t="s">
        <v>80</v>
      </c>
      <c r="BK280" s="229">
        <f>ROUND(I280*H280,2)</f>
        <v>0</v>
      </c>
      <c r="BL280" s="14" t="s">
        <v>167</v>
      </c>
      <c r="BM280" s="228" t="s">
        <v>614</v>
      </c>
    </row>
    <row r="281" s="2" customFormat="1" ht="24.15" customHeight="1">
      <c r="A281" s="35"/>
      <c r="B281" s="36"/>
      <c r="C281" s="216" t="s">
        <v>395</v>
      </c>
      <c r="D281" s="216" t="s">
        <v>135</v>
      </c>
      <c r="E281" s="217" t="s">
        <v>615</v>
      </c>
      <c r="F281" s="218" t="s">
        <v>616</v>
      </c>
      <c r="G281" s="219" t="s">
        <v>166</v>
      </c>
      <c r="H281" s="220">
        <v>1</v>
      </c>
      <c r="I281" s="221"/>
      <c r="J281" s="222">
        <f>ROUND(I281*H281,2)</f>
        <v>0</v>
      </c>
      <c r="K281" s="223"/>
      <c r="L281" s="41"/>
      <c r="M281" s="224" t="s">
        <v>1</v>
      </c>
      <c r="N281" s="225" t="s">
        <v>38</v>
      </c>
      <c r="O281" s="88"/>
      <c r="P281" s="226">
        <f>O281*H281</f>
        <v>0</v>
      </c>
      <c r="Q281" s="226">
        <v>0</v>
      </c>
      <c r="R281" s="226">
        <f>Q281*H281</f>
        <v>0</v>
      </c>
      <c r="S281" s="226">
        <v>0</v>
      </c>
      <c r="T281" s="227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28" t="s">
        <v>167</v>
      </c>
      <c r="AT281" s="228" t="s">
        <v>135</v>
      </c>
      <c r="AU281" s="228" t="s">
        <v>82</v>
      </c>
      <c r="AY281" s="14" t="s">
        <v>133</v>
      </c>
      <c r="BE281" s="229">
        <f>IF(N281="základní",J281,0)</f>
        <v>0</v>
      </c>
      <c r="BF281" s="229">
        <f>IF(N281="snížená",J281,0)</f>
        <v>0</v>
      </c>
      <c r="BG281" s="229">
        <f>IF(N281="zákl. přenesená",J281,0)</f>
        <v>0</v>
      </c>
      <c r="BH281" s="229">
        <f>IF(N281="sníž. přenesená",J281,0)</f>
        <v>0</v>
      </c>
      <c r="BI281" s="229">
        <f>IF(N281="nulová",J281,0)</f>
        <v>0</v>
      </c>
      <c r="BJ281" s="14" t="s">
        <v>80</v>
      </c>
      <c r="BK281" s="229">
        <f>ROUND(I281*H281,2)</f>
        <v>0</v>
      </c>
      <c r="BL281" s="14" t="s">
        <v>167</v>
      </c>
      <c r="BM281" s="228" t="s">
        <v>617</v>
      </c>
    </row>
    <row r="282" s="2" customFormat="1" ht="24.15" customHeight="1">
      <c r="A282" s="35"/>
      <c r="B282" s="36"/>
      <c r="C282" s="216" t="s">
        <v>618</v>
      </c>
      <c r="D282" s="216" t="s">
        <v>135</v>
      </c>
      <c r="E282" s="217" t="s">
        <v>619</v>
      </c>
      <c r="F282" s="218" t="s">
        <v>620</v>
      </c>
      <c r="G282" s="219" t="s">
        <v>266</v>
      </c>
      <c r="H282" s="220">
        <v>0.85499999999999998</v>
      </c>
      <c r="I282" s="221"/>
      <c r="J282" s="222">
        <f>ROUND(I282*H282,2)</f>
        <v>0</v>
      </c>
      <c r="K282" s="223"/>
      <c r="L282" s="41"/>
      <c r="M282" s="224" t="s">
        <v>1</v>
      </c>
      <c r="N282" s="225" t="s">
        <v>38</v>
      </c>
      <c r="O282" s="88"/>
      <c r="P282" s="226">
        <f>O282*H282</f>
        <v>0</v>
      </c>
      <c r="Q282" s="226">
        <v>0</v>
      </c>
      <c r="R282" s="226">
        <f>Q282*H282</f>
        <v>0</v>
      </c>
      <c r="S282" s="226">
        <v>0</v>
      </c>
      <c r="T282" s="227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28" t="s">
        <v>167</v>
      </c>
      <c r="AT282" s="228" t="s">
        <v>135</v>
      </c>
      <c r="AU282" s="228" t="s">
        <v>82</v>
      </c>
      <c r="AY282" s="14" t="s">
        <v>133</v>
      </c>
      <c r="BE282" s="229">
        <f>IF(N282="základní",J282,0)</f>
        <v>0</v>
      </c>
      <c r="BF282" s="229">
        <f>IF(N282="snížená",J282,0)</f>
        <v>0</v>
      </c>
      <c r="BG282" s="229">
        <f>IF(N282="zákl. přenesená",J282,0)</f>
        <v>0</v>
      </c>
      <c r="BH282" s="229">
        <f>IF(N282="sníž. přenesená",J282,0)</f>
        <v>0</v>
      </c>
      <c r="BI282" s="229">
        <f>IF(N282="nulová",J282,0)</f>
        <v>0</v>
      </c>
      <c r="BJ282" s="14" t="s">
        <v>80</v>
      </c>
      <c r="BK282" s="229">
        <f>ROUND(I282*H282,2)</f>
        <v>0</v>
      </c>
      <c r="BL282" s="14" t="s">
        <v>167</v>
      </c>
      <c r="BM282" s="228" t="s">
        <v>621</v>
      </c>
    </row>
    <row r="283" s="2" customFormat="1" ht="24.15" customHeight="1">
      <c r="A283" s="35"/>
      <c r="B283" s="36"/>
      <c r="C283" s="216" t="s">
        <v>398</v>
      </c>
      <c r="D283" s="216" t="s">
        <v>135</v>
      </c>
      <c r="E283" s="217" t="s">
        <v>622</v>
      </c>
      <c r="F283" s="218" t="s">
        <v>623</v>
      </c>
      <c r="G283" s="219" t="s">
        <v>266</v>
      </c>
      <c r="H283" s="220">
        <v>0.85499999999999998</v>
      </c>
      <c r="I283" s="221"/>
      <c r="J283" s="222">
        <f>ROUND(I283*H283,2)</f>
        <v>0</v>
      </c>
      <c r="K283" s="223"/>
      <c r="L283" s="41"/>
      <c r="M283" s="224" t="s">
        <v>1</v>
      </c>
      <c r="N283" s="225" t="s">
        <v>38</v>
      </c>
      <c r="O283" s="88"/>
      <c r="P283" s="226">
        <f>O283*H283</f>
        <v>0</v>
      </c>
      <c r="Q283" s="226">
        <v>0</v>
      </c>
      <c r="R283" s="226">
        <f>Q283*H283</f>
        <v>0</v>
      </c>
      <c r="S283" s="226">
        <v>0</v>
      </c>
      <c r="T283" s="227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28" t="s">
        <v>167</v>
      </c>
      <c r="AT283" s="228" t="s">
        <v>135</v>
      </c>
      <c r="AU283" s="228" t="s">
        <v>82</v>
      </c>
      <c r="AY283" s="14" t="s">
        <v>133</v>
      </c>
      <c r="BE283" s="229">
        <f>IF(N283="základní",J283,0)</f>
        <v>0</v>
      </c>
      <c r="BF283" s="229">
        <f>IF(N283="snížená",J283,0)</f>
        <v>0</v>
      </c>
      <c r="BG283" s="229">
        <f>IF(N283="zákl. přenesená",J283,0)</f>
        <v>0</v>
      </c>
      <c r="BH283" s="229">
        <f>IF(N283="sníž. přenesená",J283,0)</f>
        <v>0</v>
      </c>
      <c r="BI283" s="229">
        <f>IF(N283="nulová",J283,0)</f>
        <v>0</v>
      </c>
      <c r="BJ283" s="14" t="s">
        <v>80</v>
      </c>
      <c r="BK283" s="229">
        <f>ROUND(I283*H283,2)</f>
        <v>0</v>
      </c>
      <c r="BL283" s="14" t="s">
        <v>167</v>
      </c>
      <c r="BM283" s="228" t="s">
        <v>624</v>
      </c>
    </row>
    <row r="284" s="12" customFormat="1" ht="22.8" customHeight="1">
      <c r="A284" s="12"/>
      <c r="B284" s="200"/>
      <c r="C284" s="201"/>
      <c r="D284" s="202" t="s">
        <v>72</v>
      </c>
      <c r="E284" s="214" t="s">
        <v>625</v>
      </c>
      <c r="F284" s="214" t="s">
        <v>626</v>
      </c>
      <c r="G284" s="201"/>
      <c r="H284" s="201"/>
      <c r="I284" s="204"/>
      <c r="J284" s="215">
        <f>BK284</f>
        <v>0</v>
      </c>
      <c r="K284" s="201"/>
      <c r="L284" s="206"/>
      <c r="M284" s="207"/>
      <c r="N284" s="208"/>
      <c r="O284" s="208"/>
      <c r="P284" s="209">
        <f>SUM(P285:P295)</f>
        <v>0</v>
      </c>
      <c r="Q284" s="208"/>
      <c r="R284" s="209">
        <f>SUM(R285:R295)</f>
        <v>0</v>
      </c>
      <c r="S284" s="208"/>
      <c r="T284" s="210">
        <f>SUM(T285:T295)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11" t="s">
        <v>82</v>
      </c>
      <c r="AT284" s="212" t="s">
        <v>72</v>
      </c>
      <c r="AU284" s="212" t="s">
        <v>80</v>
      </c>
      <c r="AY284" s="211" t="s">
        <v>133</v>
      </c>
      <c r="BK284" s="213">
        <f>SUM(BK285:BK295)</f>
        <v>0</v>
      </c>
    </row>
    <row r="285" s="2" customFormat="1" ht="24.15" customHeight="1">
      <c r="A285" s="35"/>
      <c r="B285" s="36"/>
      <c r="C285" s="216" t="s">
        <v>627</v>
      </c>
      <c r="D285" s="216" t="s">
        <v>135</v>
      </c>
      <c r="E285" s="217" t="s">
        <v>628</v>
      </c>
      <c r="F285" s="218" t="s">
        <v>629</v>
      </c>
      <c r="G285" s="219" t="s">
        <v>158</v>
      </c>
      <c r="H285" s="220">
        <v>795.16499999999996</v>
      </c>
      <c r="I285" s="221"/>
      <c r="J285" s="222">
        <f>ROUND(I285*H285,2)</f>
        <v>0</v>
      </c>
      <c r="K285" s="223"/>
      <c r="L285" s="41"/>
      <c r="M285" s="224" t="s">
        <v>1</v>
      </c>
      <c r="N285" s="225" t="s">
        <v>38</v>
      </c>
      <c r="O285" s="88"/>
      <c r="P285" s="226">
        <f>O285*H285</f>
        <v>0</v>
      </c>
      <c r="Q285" s="226">
        <v>0</v>
      </c>
      <c r="R285" s="226">
        <f>Q285*H285</f>
        <v>0</v>
      </c>
      <c r="S285" s="226">
        <v>0</v>
      </c>
      <c r="T285" s="22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28" t="s">
        <v>167</v>
      </c>
      <c r="AT285" s="228" t="s">
        <v>135</v>
      </c>
      <c r="AU285" s="228" t="s">
        <v>82</v>
      </c>
      <c r="AY285" s="14" t="s">
        <v>133</v>
      </c>
      <c r="BE285" s="229">
        <f>IF(N285="základní",J285,0)</f>
        <v>0</v>
      </c>
      <c r="BF285" s="229">
        <f>IF(N285="snížená",J285,0)</f>
        <v>0</v>
      </c>
      <c r="BG285" s="229">
        <f>IF(N285="zákl. přenesená",J285,0)</f>
        <v>0</v>
      </c>
      <c r="BH285" s="229">
        <f>IF(N285="sníž. přenesená",J285,0)</f>
        <v>0</v>
      </c>
      <c r="BI285" s="229">
        <f>IF(N285="nulová",J285,0)</f>
        <v>0</v>
      </c>
      <c r="BJ285" s="14" t="s">
        <v>80</v>
      </c>
      <c r="BK285" s="229">
        <f>ROUND(I285*H285,2)</f>
        <v>0</v>
      </c>
      <c r="BL285" s="14" t="s">
        <v>167</v>
      </c>
      <c r="BM285" s="228" t="s">
        <v>630</v>
      </c>
    </row>
    <row r="286" s="2" customFormat="1" ht="24.15" customHeight="1">
      <c r="A286" s="35"/>
      <c r="B286" s="36"/>
      <c r="C286" s="216" t="s">
        <v>400</v>
      </c>
      <c r="D286" s="216" t="s">
        <v>135</v>
      </c>
      <c r="E286" s="217" t="s">
        <v>631</v>
      </c>
      <c r="F286" s="218" t="s">
        <v>632</v>
      </c>
      <c r="G286" s="219" t="s">
        <v>158</v>
      </c>
      <c r="H286" s="220">
        <v>795.16499999999996</v>
      </c>
      <c r="I286" s="221"/>
      <c r="J286" s="222">
        <f>ROUND(I286*H286,2)</f>
        <v>0</v>
      </c>
      <c r="K286" s="223"/>
      <c r="L286" s="41"/>
      <c r="M286" s="224" t="s">
        <v>1</v>
      </c>
      <c r="N286" s="225" t="s">
        <v>38</v>
      </c>
      <c r="O286" s="88"/>
      <c r="P286" s="226">
        <f>O286*H286</f>
        <v>0</v>
      </c>
      <c r="Q286" s="226">
        <v>0</v>
      </c>
      <c r="R286" s="226">
        <f>Q286*H286</f>
        <v>0</v>
      </c>
      <c r="S286" s="226">
        <v>0</v>
      </c>
      <c r="T286" s="227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28" t="s">
        <v>167</v>
      </c>
      <c r="AT286" s="228" t="s">
        <v>135</v>
      </c>
      <c r="AU286" s="228" t="s">
        <v>82</v>
      </c>
      <c r="AY286" s="14" t="s">
        <v>133</v>
      </c>
      <c r="BE286" s="229">
        <f>IF(N286="základní",J286,0)</f>
        <v>0</v>
      </c>
      <c r="BF286" s="229">
        <f>IF(N286="snížená",J286,0)</f>
        <v>0</v>
      </c>
      <c r="BG286" s="229">
        <f>IF(N286="zákl. přenesená",J286,0)</f>
        <v>0</v>
      </c>
      <c r="BH286" s="229">
        <f>IF(N286="sníž. přenesená",J286,0)</f>
        <v>0</v>
      </c>
      <c r="BI286" s="229">
        <f>IF(N286="nulová",J286,0)</f>
        <v>0</v>
      </c>
      <c r="BJ286" s="14" t="s">
        <v>80</v>
      </c>
      <c r="BK286" s="229">
        <f>ROUND(I286*H286,2)</f>
        <v>0</v>
      </c>
      <c r="BL286" s="14" t="s">
        <v>167</v>
      </c>
      <c r="BM286" s="228" t="s">
        <v>633</v>
      </c>
    </row>
    <row r="287" s="2" customFormat="1" ht="24.15" customHeight="1">
      <c r="A287" s="35"/>
      <c r="B287" s="36"/>
      <c r="C287" s="216" t="s">
        <v>634</v>
      </c>
      <c r="D287" s="216" t="s">
        <v>135</v>
      </c>
      <c r="E287" s="217" t="s">
        <v>635</v>
      </c>
      <c r="F287" s="218" t="s">
        <v>636</v>
      </c>
      <c r="G287" s="219" t="s">
        <v>158</v>
      </c>
      <c r="H287" s="220">
        <v>63.5</v>
      </c>
      <c r="I287" s="221"/>
      <c r="J287" s="222">
        <f>ROUND(I287*H287,2)</f>
        <v>0</v>
      </c>
      <c r="K287" s="223"/>
      <c r="L287" s="41"/>
      <c r="M287" s="224" t="s">
        <v>1</v>
      </c>
      <c r="N287" s="225" t="s">
        <v>38</v>
      </c>
      <c r="O287" s="88"/>
      <c r="P287" s="226">
        <f>O287*H287</f>
        <v>0</v>
      </c>
      <c r="Q287" s="226">
        <v>0</v>
      </c>
      <c r="R287" s="226">
        <f>Q287*H287</f>
        <v>0</v>
      </c>
      <c r="S287" s="226">
        <v>0</v>
      </c>
      <c r="T287" s="22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28" t="s">
        <v>167</v>
      </c>
      <c r="AT287" s="228" t="s">
        <v>135</v>
      </c>
      <c r="AU287" s="228" t="s">
        <v>82</v>
      </c>
      <c r="AY287" s="14" t="s">
        <v>133</v>
      </c>
      <c r="BE287" s="229">
        <f>IF(N287="základní",J287,0)</f>
        <v>0</v>
      </c>
      <c r="BF287" s="229">
        <f>IF(N287="snížená",J287,0)</f>
        <v>0</v>
      </c>
      <c r="BG287" s="229">
        <f>IF(N287="zákl. přenesená",J287,0)</f>
        <v>0</v>
      </c>
      <c r="BH287" s="229">
        <f>IF(N287="sníž. přenesená",J287,0)</f>
        <v>0</v>
      </c>
      <c r="BI287" s="229">
        <f>IF(N287="nulová",J287,0)</f>
        <v>0</v>
      </c>
      <c r="BJ287" s="14" t="s">
        <v>80</v>
      </c>
      <c r="BK287" s="229">
        <f>ROUND(I287*H287,2)</f>
        <v>0</v>
      </c>
      <c r="BL287" s="14" t="s">
        <v>167</v>
      </c>
      <c r="BM287" s="228" t="s">
        <v>637</v>
      </c>
    </row>
    <row r="288" s="2" customFormat="1" ht="16.5" customHeight="1">
      <c r="A288" s="35"/>
      <c r="B288" s="36"/>
      <c r="C288" s="216" t="s">
        <v>403</v>
      </c>
      <c r="D288" s="216" t="s">
        <v>135</v>
      </c>
      <c r="E288" s="217" t="s">
        <v>638</v>
      </c>
      <c r="F288" s="218" t="s">
        <v>639</v>
      </c>
      <c r="G288" s="219" t="s">
        <v>158</v>
      </c>
      <c r="H288" s="220">
        <v>63.488</v>
      </c>
      <c r="I288" s="221"/>
      <c r="J288" s="222">
        <f>ROUND(I288*H288,2)</f>
        <v>0</v>
      </c>
      <c r="K288" s="223"/>
      <c r="L288" s="41"/>
      <c r="M288" s="224" t="s">
        <v>1</v>
      </c>
      <c r="N288" s="225" t="s">
        <v>38</v>
      </c>
      <c r="O288" s="88"/>
      <c r="P288" s="226">
        <f>O288*H288</f>
        <v>0</v>
      </c>
      <c r="Q288" s="226">
        <v>0</v>
      </c>
      <c r="R288" s="226">
        <f>Q288*H288</f>
        <v>0</v>
      </c>
      <c r="S288" s="226">
        <v>0</v>
      </c>
      <c r="T288" s="227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28" t="s">
        <v>167</v>
      </c>
      <c r="AT288" s="228" t="s">
        <v>135</v>
      </c>
      <c r="AU288" s="228" t="s">
        <v>82</v>
      </c>
      <c r="AY288" s="14" t="s">
        <v>133</v>
      </c>
      <c r="BE288" s="229">
        <f>IF(N288="základní",J288,0)</f>
        <v>0</v>
      </c>
      <c r="BF288" s="229">
        <f>IF(N288="snížená",J288,0)</f>
        <v>0</v>
      </c>
      <c r="BG288" s="229">
        <f>IF(N288="zákl. přenesená",J288,0)</f>
        <v>0</v>
      </c>
      <c r="BH288" s="229">
        <f>IF(N288="sníž. přenesená",J288,0)</f>
        <v>0</v>
      </c>
      <c r="BI288" s="229">
        <f>IF(N288="nulová",J288,0)</f>
        <v>0</v>
      </c>
      <c r="BJ288" s="14" t="s">
        <v>80</v>
      </c>
      <c r="BK288" s="229">
        <f>ROUND(I288*H288,2)</f>
        <v>0</v>
      </c>
      <c r="BL288" s="14" t="s">
        <v>167</v>
      </c>
      <c r="BM288" s="228" t="s">
        <v>640</v>
      </c>
    </row>
    <row r="289" s="2" customFormat="1" ht="16.5" customHeight="1">
      <c r="A289" s="35"/>
      <c r="B289" s="36"/>
      <c r="C289" s="216" t="s">
        <v>641</v>
      </c>
      <c r="D289" s="216" t="s">
        <v>135</v>
      </c>
      <c r="E289" s="217" t="s">
        <v>642</v>
      </c>
      <c r="F289" s="218" t="s">
        <v>643</v>
      </c>
      <c r="G289" s="219" t="s">
        <v>158</v>
      </c>
      <c r="H289" s="220">
        <v>63.488</v>
      </c>
      <c r="I289" s="221"/>
      <c r="J289" s="222">
        <f>ROUND(I289*H289,2)</f>
        <v>0</v>
      </c>
      <c r="K289" s="223"/>
      <c r="L289" s="41"/>
      <c r="M289" s="224" t="s">
        <v>1</v>
      </c>
      <c r="N289" s="225" t="s">
        <v>38</v>
      </c>
      <c r="O289" s="88"/>
      <c r="P289" s="226">
        <f>O289*H289</f>
        <v>0</v>
      </c>
      <c r="Q289" s="226">
        <v>0</v>
      </c>
      <c r="R289" s="226">
        <f>Q289*H289</f>
        <v>0</v>
      </c>
      <c r="S289" s="226">
        <v>0</v>
      </c>
      <c r="T289" s="22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28" t="s">
        <v>167</v>
      </c>
      <c r="AT289" s="228" t="s">
        <v>135</v>
      </c>
      <c r="AU289" s="228" t="s">
        <v>82</v>
      </c>
      <c r="AY289" s="14" t="s">
        <v>133</v>
      </c>
      <c r="BE289" s="229">
        <f>IF(N289="základní",J289,0)</f>
        <v>0</v>
      </c>
      <c r="BF289" s="229">
        <f>IF(N289="snížená",J289,0)</f>
        <v>0</v>
      </c>
      <c r="BG289" s="229">
        <f>IF(N289="zákl. přenesená",J289,0)</f>
        <v>0</v>
      </c>
      <c r="BH289" s="229">
        <f>IF(N289="sníž. přenesená",J289,0)</f>
        <v>0</v>
      </c>
      <c r="BI289" s="229">
        <f>IF(N289="nulová",J289,0)</f>
        <v>0</v>
      </c>
      <c r="BJ289" s="14" t="s">
        <v>80</v>
      </c>
      <c r="BK289" s="229">
        <f>ROUND(I289*H289,2)</f>
        <v>0</v>
      </c>
      <c r="BL289" s="14" t="s">
        <v>167</v>
      </c>
      <c r="BM289" s="228" t="s">
        <v>644</v>
      </c>
    </row>
    <row r="290" s="2" customFormat="1" ht="16.5" customHeight="1">
      <c r="A290" s="35"/>
      <c r="B290" s="36"/>
      <c r="C290" s="216" t="s">
        <v>407</v>
      </c>
      <c r="D290" s="216" t="s">
        <v>135</v>
      </c>
      <c r="E290" s="217" t="s">
        <v>645</v>
      </c>
      <c r="F290" s="218" t="s">
        <v>646</v>
      </c>
      <c r="G290" s="219" t="s">
        <v>158</v>
      </c>
      <c r="H290" s="220">
        <v>63.488</v>
      </c>
      <c r="I290" s="221"/>
      <c r="J290" s="222">
        <f>ROUND(I290*H290,2)</f>
        <v>0</v>
      </c>
      <c r="K290" s="223"/>
      <c r="L290" s="41"/>
      <c r="M290" s="224" t="s">
        <v>1</v>
      </c>
      <c r="N290" s="225" t="s">
        <v>38</v>
      </c>
      <c r="O290" s="88"/>
      <c r="P290" s="226">
        <f>O290*H290</f>
        <v>0</v>
      </c>
      <c r="Q290" s="226">
        <v>0</v>
      </c>
      <c r="R290" s="226">
        <f>Q290*H290</f>
        <v>0</v>
      </c>
      <c r="S290" s="226">
        <v>0</v>
      </c>
      <c r="T290" s="22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28" t="s">
        <v>167</v>
      </c>
      <c r="AT290" s="228" t="s">
        <v>135</v>
      </c>
      <c r="AU290" s="228" t="s">
        <v>82</v>
      </c>
      <c r="AY290" s="14" t="s">
        <v>133</v>
      </c>
      <c r="BE290" s="229">
        <f>IF(N290="základní",J290,0)</f>
        <v>0</v>
      </c>
      <c r="BF290" s="229">
        <f>IF(N290="snížená",J290,0)</f>
        <v>0</v>
      </c>
      <c r="BG290" s="229">
        <f>IF(N290="zákl. přenesená",J290,0)</f>
        <v>0</v>
      </c>
      <c r="BH290" s="229">
        <f>IF(N290="sníž. přenesená",J290,0)</f>
        <v>0</v>
      </c>
      <c r="BI290" s="229">
        <f>IF(N290="nulová",J290,0)</f>
        <v>0</v>
      </c>
      <c r="BJ290" s="14" t="s">
        <v>80</v>
      </c>
      <c r="BK290" s="229">
        <f>ROUND(I290*H290,2)</f>
        <v>0</v>
      </c>
      <c r="BL290" s="14" t="s">
        <v>167</v>
      </c>
      <c r="BM290" s="228" t="s">
        <v>647</v>
      </c>
    </row>
    <row r="291" s="2" customFormat="1" ht="24.15" customHeight="1">
      <c r="A291" s="35"/>
      <c r="B291" s="36"/>
      <c r="C291" s="216" t="s">
        <v>648</v>
      </c>
      <c r="D291" s="216" t="s">
        <v>135</v>
      </c>
      <c r="E291" s="217" t="s">
        <v>649</v>
      </c>
      <c r="F291" s="218" t="s">
        <v>650</v>
      </c>
      <c r="G291" s="219" t="s">
        <v>158</v>
      </c>
      <c r="H291" s="220">
        <v>63.488</v>
      </c>
      <c r="I291" s="221"/>
      <c r="J291" s="222">
        <f>ROUND(I291*H291,2)</f>
        <v>0</v>
      </c>
      <c r="K291" s="223"/>
      <c r="L291" s="41"/>
      <c r="M291" s="224" t="s">
        <v>1</v>
      </c>
      <c r="N291" s="225" t="s">
        <v>38</v>
      </c>
      <c r="O291" s="88"/>
      <c r="P291" s="226">
        <f>O291*H291</f>
        <v>0</v>
      </c>
      <c r="Q291" s="226">
        <v>0</v>
      </c>
      <c r="R291" s="226">
        <f>Q291*H291</f>
        <v>0</v>
      </c>
      <c r="S291" s="226">
        <v>0</v>
      </c>
      <c r="T291" s="227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28" t="s">
        <v>167</v>
      </c>
      <c r="AT291" s="228" t="s">
        <v>135</v>
      </c>
      <c r="AU291" s="228" t="s">
        <v>82</v>
      </c>
      <c r="AY291" s="14" t="s">
        <v>133</v>
      </c>
      <c r="BE291" s="229">
        <f>IF(N291="základní",J291,0)</f>
        <v>0</v>
      </c>
      <c r="BF291" s="229">
        <f>IF(N291="snížená",J291,0)</f>
        <v>0</v>
      </c>
      <c r="BG291" s="229">
        <f>IF(N291="zákl. přenesená",J291,0)</f>
        <v>0</v>
      </c>
      <c r="BH291" s="229">
        <f>IF(N291="sníž. přenesená",J291,0)</f>
        <v>0</v>
      </c>
      <c r="BI291" s="229">
        <f>IF(N291="nulová",J291,0)</f>
        <v>0</v>
      </c>
      <c r="BJ291" s="14" t="s">
        <v>80</v>
      </c>
      <c r="BK291" s="229">
        <f>ROUND(I291*H291,2)</f>
        <v>0</v>
      </c>
      <c r="BL291" s="14" t="s">
        <v>167</v>
      </c>
      <c r="BM291" s="228" t="s">
        <v>651</v>
      </c>
    </row>
    <row r="292" s="2" customFormat="1" ht="24.15" customHeight="1">
      <c r="A292" s="35"/>
      <c r="B292" s="36"/>
      <c r="C292" s="216" t="s">
        <v>410</v>
      </c>
      <c r="D292" s="216" t="s">
        <v>135</v>
      </c>
      <c r="E292" s="217" t="s">
        <v>652</v>
      </c>
      <c r="F292" s="218" t="s">
        <v>653</v>
      </c>
      <c r="G292" s="219" t="s">
        <v>158</v>
      </c>
      <c r="H292" s="220">
        <v>63.488</v>
      </c>
      <c r="I292" s="221"/>
      <c r="J292" s="222">
        <f>ROUND(I292*H292,2)</f>
        <v>0</v>
      </c>
      <c r="K292" s="223"/>
      <c r="L292" s="41"/>
      <c r="M292" s="224" t="s">
        <v>1</v>
      </c>
      <c r="N292" s="225" t="s">
        <v>38</v>
      </c>
      <c r="O292" s="88"/>
      <c r="P292" s="226">
        <f>O292*H292</f>
        <v>0</v>
      </c>
      <c r="Q292" s="226">
        <v>0</v>
      </c>
      <c r="R292" s="226">
        <f>Q292*H292</f>
        <v>0</v>
      </c>
      <c r="S292" s="226">
        <v>0</v>
      </c>
      <c r="T292" s="227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28" t="s">
        <v>167</v>
      </c>
      <c r="AT292" s="228" t="s">
        <v>135</v>
      </c>
      <c r="AU292" s="228" t="s">
        <v>82</v>
      </c>
      <c r="AY292" s="14" t="s">
        <v>133</v>
      </c>
      <c r="BE292" s="229">
        <f>IF(N292="základní",J292,0)</f>
        <v>0</v>
      </c>
      <c r="BF292" s="229">
        <f>IF(N292="snížená",J292,0)</f>
        <v>0</v>
      </c>
      <c r="BG292" s="229">
        <f>IF(N292="zákl. přenesená",J292,0)</f>
        <v>0</v>
      </c>
      <c r="BH292" s="229">
        <f>IF(N292="sníž. přenesená",J292,0)</f>
        <v>0</v>
      </c>
      <c r="BI292" s="229">
        <f>IF(N292="nulová",J292,0)</f>
        <v>0</v>
      </c>
      <c r="BJ292" s="14" t="s">
        <v>80</v>
      </c>
      <c r="BK292" s="229">
        <f>ROUND(I292*H292,2)</f>
        <v>0</v>
      </c>
      <c r="BL292" s="14" t="s">
        <v>167</v>
      </c>
      <c r="BM292" s="228" t="s">
        <v>654</v>
      </c>
    </row>
    <row r="293" s="2" customFormat="1" ht="16.5" customHeight="1">
      <c r="A293" s="35"/>
      <c r="B293" s="36"/>
      <c r="C293" s="216" t="s">
        <v>655</v>
      </c>
      <c r="D293" s="216" t="s">
        <v>135</v>
      </c>
      <c r="E293" s="217" t="s">
        <v>656</v>
      </c>
      <c r="F293" s="218" t="s">
        <v>657</v>
      </c>
      <c r="G293" s="219" t="s">
        <v>158</v>
      </c>
      <c r="H293" s="220">
        <v>450</v>
      </c>
      <c r="I293" s="221"/>
      <c r="J293" s="222">
        <f>ROUND(I293*H293,2)</f>
        <v>0</v>
      </c>
      <c r="K293" s="223"/>
      <c r="L293" s="41"/>
      <c r="M293" s="224" t="s">
        <v>1</v>
      </c>
      <c r="N293" s="225" t="s">
        <v>38</v>
      </c>
      <c r="O293" s="88"/>
      <c r="P293" s="226">
        <f>O293*H293</f>
        <v>0</v>
      </c>
      <c r="Q293" s="226">
        <v>0</v>
      </c>
      <c r="R293" s="226">
        <f>Q293*H293</f>
        <v>0</v>
      </c>
      <c r="S293" s="226">
        <v>0</v>
      </c>
      <c r="T293" s="227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28" t="s">
        <v>167</v>
      </c>
      <c r="AT293" s="228" t="s">
        <v>135</v>
      </c>
      <c r="AU293" s="228" t="s">
        <v>82</v>
      </c>
      <c r="AY293" s="14" t="s">
        <v>133</v>
      </c>
      <c r="BE293" s="229">
        <f>IF(N293="základní",J293,0)</f>
        <v>0</v>
      </c>
      <c r="BF293" s="229">
        <f>IF(N293="snížená",J293,0)</f>
        <v>0</v>
      </c>
      <c r="BG293" s="229">
        <f>IF(N293="zákl. přenesená",J293,0)</f>
        <v>0</v>
      </c>
      <c r="BH293" s="229">
        <f>IF(N293="sníž. přenesená",J293,0)</f>
        <v>0</v>
      </c>
      <c r="BI293" s="229">
        <f>IF(N293="nulová",J293,0)</f>
        <v>0</v>
      </c>
      <c r="BJ293" s="14" t="s">
        <v>80</v>
      </c>
      <c r="BK293" s="229">
        <f>ROUND(I293*H293,2)</f>
        <v>0</v>
      </c>
      <c r="BL293" s="14" t="s">
        <v>167</v>
      </c>
      <c r="BM293" s="228" t="s">
        <v>658</v>
      </c>
    </row>
    <row r="294" s="2" customFormat="1" ht="21.75" customHeight="1">
      <c r="A294" s="35"/>
      <c r="B294" s="36"/>
      <c r="C294" s="216" t="s">
        <v>414</v>
      </c>
      <c r="D294" s="216" t="s">
        <v>135</v>
      </c>
      <c r="E294" s="217" t="s">
        <v>659</v>
      </c>
      <c r="F294" s="218" t="s">
        <v>660</v>
      </c>
      <c r="G294" s="219" t="s">
        <v>158</v>
      </c>
      <c r="H294" s="220">
        <v>44</v>
      </c>
      <c r="I294" s="221"/>
      <c r="J294" s="222">
        <f>ROUND(I294*H294,2)</f>
        <v>0</v>
      </c>
      <c r="K294" s="223"/>
      <c r="L294" s="41"/>
      <c r="M294" s="224" t="s">
        <v>1</v>
      </c>
      <c r="N294" s="225" t="s">
        <v>38</v>
      </c>
      <c r="O294" s="88"/>
      <c r="P294" s="226">
        <f>O294*H294</f>
        <v>0</v>
      </c>
      <c r="Q294" s="226">
        <v>0</v>
      </c>
      <c r="R294" s="226">
        <f>Q294*H294</f>
        <v>0</v>
      </c>
      <c r="S294" s="226">
        <v>0</v>
      </c>
      <c r="T294" s="227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28" t="s">
        <v>167</v>
      </c>
      <c r="AT294" s="228" t="s">
        <v>135</v>
      </c>
      <c r="AU294" s="228" t="s">
        <v>82</v>
      </c>
      <c r="AY294" s="14" t="s">
        <v>133</v>
      </c>
      <c r="BE294" s="229">
        <f>IF(N294="základní",J294,0)</f>
        <v>0</v>
      </c>
      <c r="BF294" s="229">
        <f>IF(N294="snížená",J294,0)</f>
        <v>0</v>
      </c>
      <c r="BG294" s="229">
        <f>IF(N294="zákl. přenesená",J294,0)</f>
        <v>0</v>
      </c>
      <c r="BH294" s="229">
        <f>IF(N294="sníž. přenesená",J294,0)</f>
        <v>0</v>
      </c>
      <c r="BI294" s="229">
        <f>IF(N294="nulová",J294,0)</f>
        <v>0</v>
      </c>
      <c r="BJ294" s="14" t="s">
        <v>80</v>
      </c>
      <c r="BK294" s="229">
        <f>ROUND(I294*H294,2)</f>
        <v>0</v>
      </c>
      <c r="BL294" s="14" t="s">
        <v>167</v>
      </c>
      <c r="BM294" s="228" t="s">
        <v>661</v>
      </c>
    </row>
    <row r="295" s="2" customFormat="1" ht="24.15" customHeight="1">
      <c r="A295" s="35"/>
      <c r="B295" s="36"/>
      <c r="C295" s="216" t="s">
        <v>662</v>
      </c>
      <c r="D295" s="216" t="s">
        <v>135</v>
      </c>
      <c r="E295" s="217" t="s">
        <v>663</v>
      </c>
      <c r="F295" s="218" t="s">
        <v>664</v>
      </c>
      <c r="G295" s="219" t="s">
        <v>158</v>
      </c>
      <c r="H295" s="220">
        <v>44</v>
      </c>
      <c r="I295" s="221"/>
      <c r="J295" s="222">
        <f>ROUND(I295*H295,2)</f>
        <v>0</v>
      </c>
      <c r="K295" s="223"/>
      <c r="L295" s="41"/>
      <c r="M295" s="224" t="s">
        <v>1</v>
      </c>
      <c r="N295" s="225" t="s">
        <v>38</v>
      </c>
      <c r="O295" s="88"/>
      <c r="P295" s="226">
        <f>O295*H295</f>
        <v>0</v>
      </c>
      <c r="Q295" s="226">
        <v>0</v>
      </c>
      <c r="R295" s="226">
        <f>Q295*H295</f>
        <v>0</v>
      </c>
      <c r="S295" s="226">
        <v>0</v>
      </c>
      <c r="T295" s="227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28" t="s">
        <v>167</v>
      </c>
      <c r="AT295" s="228" t="s">
        <v>135</v>
      </c>
      <c r="AU295" s="228" t="s">
        <v>82</v>
      </c>
      <c r="AY295" s="14" t="s">
        <v>133</v>
      </c>
      <c r="BE295" s="229">
        <f>IF(N295="základní",J295,0)</f>
        <v>0</v>
      </c>
      <c r="BF295" s="229">
        <f>IF(N295="snížená",J295,0)</f>
        <v>0</v>
      </c>
      <c r="BG295" s="229">
        <f>IF(N295="zákl. přenesená",J295,0)</f>
        <v>0</v>
      </c>
      <c r="BH295" s="229">
        <f>IF(N295="sníž. přenesená",J295,0)</f>
        <v>0</v>
      </c>
      <c r="BI295" s="229">
        <f>IF(N295="nulová",J295,0)</f>
        <v>0</v>
      </c>
      <c r="BJ295" s="14" t="s">
        <v>80</v>
      </c>
      <c r="BK295" s="229">
        <f>ROUND(I295*H295,2)</f>
        <v>0</v>
      </c>
      <c r="BL295" s="14" t="s">
        <v>167</v>
      </c>
      <c r="BM295" s="228" t="s">
        <v>665</v>
      </c>
    </row>
    <row r="296" s="12" customFormat="1" ht="22.8" customHeight="1">
      <c r="A296" s="12"/>
      <c r="B296" s="200"/>
      <c r="C296" s="201"/>
      <c r="D296" s="202" t="s">
        <v>72</v>
      </c>
      <c r="E296" s="214" t="s">
        <v>666</v>
      </c>
      <c r="F296" s="214" t="s">
        <v>667</v>
      </c>
      <c r="G296" s="201"/>
      <c r="H296" s="201"/>
      <c r="I296" s="204"/>
      <c r="J296" s="215">
        <f>BK296</f>
        <v>0</v>
      </c>
      <c r="K296" s="201"/>
      <c r="L296" s="206"/>
      <c r="M296" s="207"/>
      <c r="N296" s="208"/>
      <c r="O296" s="208"/>
      <c r="P296" s="209">
        <f>SUM(P297:P300)</f>
        <v>0</v>
      </c>
      <c r="Q296" s="208"/>
      <c r="R296" s="209">
        <f>SUM(R297:R300)</f>
        <v>0.063313670000000002</v>
      </c>
      <c r="S296" s="208"/>
      <c r="T296" s="210">
        <f>SUM(T297:T300)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11" t="s">
        <v>82</v>
      </c>
      <c r="AT296" s="212" t="s">
        <v>72</v>
      </c>
      <c r="AU296" s="212" t="s">
        <v>80</v>
      </c>
      <c r="AY296" s="211" t="s">
        <v>133</v>
      </c>
      <c r="BK296" s="213">
        <f>SUM(BK297:BK300)</f>
        <v>0</v>
      </c>
    </row>
    <row r="297" s="2" customFormat="1" ht="16.5" customHeight="1">
      <c r="A297" s="35"/>
      <c r="B297" s="36"/>
      <c r="C297" s="216" t="s">
        <v>417</v>
      </c>
      <c r="D297" s="216" t="s">
        <v>135</v>
      </c>
      <c r="E297" s="217" t="s">
        <v>668</v>
      </c>
      <c r="F297" s="218" t="s">
        <v>669</v>
      </c>
      <c r="G297" s="219" t="s">
        <v>158</v>
      </c>
      <c r="H297" s="220">
        <v>168.227</v>
      </c>
      <c r="I297" s="221"/>
      <c r="J297" s="222">
        <f>ROUND(I297*H297,2)</f>
        <v>0</v>
      </c>
      <c r="K297" s="223"/>
      <c r="L297" s="41"/>
      <c r="M297" s="224" t="s">
        <v>1</v>
      </c>
      <c r="N297" s="225" t="s">
        <v>38</v>
      </c>
      <c r="O297" s="88"/>
      <c r="P297" s="226">
        <f>O297*H297</f>
        <v>0</v>
      </c>
      <c r="Q297" s="226">
        <v>0</v>
      </c>
      <c r="R297" s="226">
        <f>Q297*H297</f>
        <v>0</v>
      </c>
      <c r="S297" s="226">
        <v>0</v>
      </c>
      <c r="T297" s="227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28" t="s">
        <v>167</v>
      </c>
      <c r="AT297" s="228" t="s">
        <v>135</v>
      </c>
      <c r="AU297" s="228" t="s">
        <v>82</v>
      </c>
      <c r="AY297" s="14" t="s">
        <v>133</v>
      </c>
      <c r="BE297" s="229">
        <f>IF(N297="základní",J297,0)</f>
        <v>0</v>
      </c>
      <c r="BF297" s="229">
        <f>IF(N297="snížená",J297,0)</f>
        <v>0</v>
      </c>
      <c r="BG297" s="229">
        <f>IF(N297="zákl. přenesená",J297,0)</f>
        <v>0</v>
      </c>
      <c r="BH297" s="229">
        <f>IF(N297="sníž. přenesená",J297,0)</f>
        <v>0</v>
      </c>
      <c r="BI297" s="229">
        <f>IF(N297="nulová",J297,0)</f>
        <v>0</v>
      </c>
      <c r="BJ297" s="14" t="s">
        <v>80</v>
      </c>
      <c r="BK297" s="229">
        <f>ROUND(I297*H297,2)</f>
        <v>0</v>
      </c>
      <c r="BL297" s="14" t="s">
        <v>167</v>
      </c>
      <c r="BM297" s="228" t="s">
        <v>670</v>
      </c>
    </row>
    <row r="298" s="2" customFormat="1" ht="24.15" customHeight="1">
      <c r="A298" s="35"/>
      <c r="B298" s="36"/>
      <c r="C298" s="216" t="s">
        <v>671</v>
      </c>
      <c r="D298" s="216" t="s">
        <v>135</v>
      </c>
      <c r="E298" s="217" t="s">
        <v>672</v>
      </c>
      <c r="F298" s="218" t="s">
        <v>673</v>
      </c>
      <c r="G298" s="219" t="s">
        <v>158</v>
      </c>
      <c r="H298" s="220">
        <v>168.227</v>
      </c>
      <c r="I298" s="221"/>
      <c r="J298" s="222">
        <f>ROUND(I298*H298,2)</f>
        <v>0</v>
      </c>
      <c r="K298" s="223"/>
      <c r="L298" s="41"/>
      <c r="M298" s="224" t="s">
        <v>1</v>
      </c>
      <c r="N298" s="225" t="s">
        <v>38</v>
      </c>
      <c r="O298" s="88"/>
      <c r="P298" s="226">
        <f>O298*H298</f>
        <v>0</v>
      </c>
      <c r="Q298" s="226">
        <v>0</v>
      </c>
      <c r="R298" s="226">
        <f>Q298*H298</f>
        <v>0</v>
      </c>
      <c r="S298" s="226">
        <v>0</v>
      </c>
      <c r="T298" s="227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28" t="s">
        <v>167</v>
      </c>
      <c r="AT298" s="228" t="s">
        <v>135</v>
      </c>
      <c r="AU298" s="228" t="s">
        <v>82</v>
      </c>
      <c r="AY298" s="14" t="s">
        <v>133</v>
      </c>
      <c r="BE298" s="229">
        <f>IF(N298="základní",J298,0)</f>
        <v>0</v>
      </c>
      <c r="BF298" s="229">
        <f>IF(N298="snížená",J298,0)</f>
        <v>0</v>
      </c>
      <c r="BG298" s="229">
        <f>IF(N298="zákl. přenesená",J298,0)</f>
        <v>0</v>
      </c>
      <c r="BH298" s="229">
        <f>IF(N298="sníž. přenesená",J298,0)</f>
        <v>0</v>
      </c>
      <c r="BI298" s="229">
        <f>IF(N298="nulová",J298,0)</f>
        <v>0</v>
      </c>
      <c r="BJ298" s="14" t="s">
        <v>80</v>
      </c>
      <c r="BK298" s="229">
        <f>ROUND(I298*H298,2)</f>
        <v>0</v>
      </c>
      <c r="BL298" s="14" t="s">
        <v>167</v>
      </c>
      <c r="BM298" s="228" t="s">
        <v>674</v>
      </c>
    </row>
    <row r="299" s="2" customFormat="1" ht="33" customHeight="1">
      <c r="A299" s="35"/>
      <c r="B299" s="36"/>
      <c r="C299" s="216" t="s">
        <v>675</v>
      </c>
      <c r="D299" s="216" t="s">
        <v>135</v>
      </c>
      <c r="E299" s="217" t="s">
        <v>676</v>
      </c>
      <c r="F299" s="218" t="s">
        <v>677</v>
      </c>
      <c r="G299" s="219" t="s">
        <v>158</v>
      </c>
      <c r="H299" s="220">
        <v>218.32300000000001</v>
      </c>
      <c r="I299" s="221"/>
      <c r="J299" s="222">
        <f>ROUND(I299*H299,2)</f>
        <v>0</v>
      </c>
      <c r="K299" s="223"/>
      <c r="L299" s="41"/>
      <c r="M299" s="224" t="s">
        <v>1</v>
      </c>
      <c r="N299" s="225" t="s">
        <v>38</v>
      </c>
      <c r="O299" s="88"/>
      <c r="P299" s="226">
        <f>O299*H299</f>
        <v>0</v>
      </c>
      <c r="Q299" s="226">
        <v>0.00029</v>
      </c>
      <c r="R299" s="226">
        <f>Q299*H299</f>
        <v>0.063313670000000002</v>
      </c>
      <c r="S299" s="226">
        <v>0</v>
      </c>
      <c r="T299" s="227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28" t="s">
        <v>167</v>
      </c>
      <c r="AT299" s="228" t="s">
        <v>135</v>
      </c>
      <c r="AU299" s="228" t="s">
        <v>82</v>
      </c>
      <c r="AY299" s="14" t="s">
        <v>133</v>
      </c>
      <c r="BE299" s="229">
        <f>IF(N299="základní",J299,0)</f>
        <v>0</v>
      </c>
      <c r="BF299" s="229">
        <f>IF(N299="snížená",J299,0)</f>
        <v>0</v>
      </c>
      <c r="BG299" s="229">
        <f>IF(N299="zákl. přenesená",J299,0)</f>
        <v>0</v>
      </c>
      <c r="BH299" s="229">
        <f>IF(N299="sníž. přenesená",J299,0)</f>
        <v>0</v>
      </c>
      <c r="BI299" s="229">
        <f>IF(N299="nulová",J299,0)</f>
        <v>0</v>
      </c>
      <c r="BJ299" s="14" t="s">
        <v>80</v>
      </c>
      <c r="BK299" s="229">
        <f>ROUND(I299*H299,2)</f>
        <v>0</v>
      </c>
      <c r="BL299" s="14" t="s">
        <v>167</v>
      </c>
      <c r="BM299" s="228" t="s">
        <v>678</v>
      </c>
    </row>
    <row r="300" s="2" customFormat="1" ht="24.15" customHeight="1">
      <c r="A300" s="35"/>
      <c r="B300" s="36"/>
      <c r="C300" s="216" t="s">
        <v>421</v>
      </c>
      <c r="D300" s="216" t="s">
        <v>135</v>
      </c>
      <c r="E300" s="217" t="s">
        <v>679</v>
      </c>
      <c r="F300" s="218" t="s">
        <v>680</v>
      </c>
      <c r="G300" s="219" t="s">
        <v>158</v>
      </c>
      <c r="H300" s="220">
        <v>168.227</v>
      </c>
      <c r="I300" s="221"/>
      <c r="J300" s="222">
        <f>ROUND(I300*H300,2)</f>
        <v>0</v>
      </c>
      <c r="K300" s="223"/>
      <c r="L300" s="41"/>
      <c r="M300" s="224" t="s">
        <v>1</v>
      </c>
      <c r="N300" s="225" t="s">
        <v>38</v>
      </c>
      <c r="O300" s="88"/>
      <c r="P300" s="226">
        <f>O300*H300</f>
        <v>0</v>
      </c>
      <c r="Q300" s="226">
        <v>0</v>
      </c>
      <c r="R300" s="226">
        <f>Q300*H300</f>
        <v>0</v>
      </c>
      <c r="S300" s="226">
        <v>0</v>
      </c>
      <c r="T300" s="227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28" t="s">
        <v>167</v>
      </c>
      <c r="AT300" s="228" t="s">
        <v>135</v>
      </c>
      <c r="AU300" s="228" t="s">
        <v>82</v>
      </c>
      <c r="AY300" s="14" t="s">
        <v>133</v>
      </c>
      <c r="BE300" s="229">
        <f>IF(N300="základní",J300,0)</f>
        <v>0</v>
      </c>
      <c r="BF300" s="229">
        <f>IF(N300="snížená",J300,0)</f>
        <v>0</v>
      </c>
      <c r="BG300" s="229">
        <f>IF(N300="zákl. přenesená",J300,0)</f>
        <v>0</v>
      </c>
      <c r="BH300" s="229">
        <f>IF(N300="sníž. přenesená",J300,0)</f>
        <v>0</v>
      </c>
      <c r="BI300" s="229">
        <f>IF(N300="nulová",J300,0)</f>
        <v>0</v>
      </c>
      <c r="BJ300" s="14" t="s">
        <v>80</v>
      </c>
      <c r="BK300" s="229">
        <f>ROUND(I300*H300,2)</f>
        <v>0</v>
      </c>
      <c r="BL300" s="14" t="s">
        <v>167</v>
      </c>
      <c r="BM300" s="228" t="s">
        <v>681</v>
      </c>
    </row>
    <row r="301" s="12" customFormat="1" ht="25.92" customHeight="1">
      <c r="A301" s="12"/>
      <c r="B301" s="200"/>
      <c r="C301" s="201"/>
      <c r="D301" s="202" t="s">
        <v>72</v>
      </c>
      <c r="E301" s="203" t="s">
        <v>682</v>
      </c>
      <c r="F301" s="203" t="s">
        <v>683</v>
      </c>
      <c r="G301" s="201"/>
      <c r="H301" s="201"/>
      <c r="I301" s="204"/>
      <c r="J301" s="205">
        <f>BK301</f>
        <v>0</v>
      </c>
      <c r="K301" s="201"/>
      <c r="L301" s="206"/>
      <c r="M301" s="207"/>
      <c r="N301" s="208"/>
      <c r="O301" s="208"/>
      <c r="P301" s="209">
        <f>SUM(P302:P305)</f>
        <v>0</v>
      </c>
      <c r="Q301" s="208"/>
      <c r="R301" s="209">
        <f>SUM(R302:R305)</f>
        <v>0</v>
      </c>
      <c r="S301" s="208"/>
      <c r="T301" s="210">
        <f>SUM(T302:T305)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211" t="s">
        <v>139</v>
      </c>
      <c r="AT301" s="212" t="s">
        <v>72</v>
      </c>
      <c r="AU301" s="212" t="s">
        <v>73</v>
      </c>
      <c r="AY301" s="211" t="s">
        <v>133</v>
      </c>
      <c r="BK301" s="213">
        <f>SUM(BK302:BK305)</f>
        <v>0</v>
      </c>
    </row>
    <row r="302" s="2" customFormat="1" ht="21.75" customHeight="1">
      <c r="A302" s="35"/>
      <c r="B302" s="36"/>
      <c r="C302" s="216" t="s">
        <v>684</v>
      </c>
      <c r="D302" s="216" t="s">
        <v>135</v>
      </c>
      <c r="E302" s="217" t="s">
        <v>685</v>
      </c>
      <c r="F302" s="218" t="s">
        <v>686</v>
      </c>
      <c r="G302" s="219" t="s">
        <v>497</v>
      </c>
      <c r="H302" s="220">
        <v>10</v>
      </c>
      <c r="I302" s="221"/>
      <c r="J302" s="222">
        <f>ROUND(I302*H302,2)</f>
        <v>0</v>
      </c>
      <c r="K302" s="223"/>
      <c r="L302" s="41"/>
      <c r="M302" s="224" t="s">
        <v>1</v>
      </c>
      <c r="N302" s="225" t="s">
        <v>38</v>
      </c>
      <c r="O302" s="88"/>
      <c r="P302" s="226">
        <f>O302*H302</f>
        <v>0</v>
      </c>
      <c r="Q302" s="226">
        <v>0</v>
      </c>
      <c r="R302" s="226">
        <f>Q302*H302</f>
        <v>0</v>
      </c>
      <c r="S302" s="226">
        <v>0</v>
      </c>
      <c r="T302" s="227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28" t="s">
        <v>687</v>
      </c>
      <c r="AT302" s="228" t="s">
        <v>135</v>
      </c>
      <c r="AU302" s="228" t="s">
        <v>80</v>
      </c>
      <c r="AY302" s="14" t="s">
        <v>133</v>
      </c>
      <c r="BE302" s="229">
        <f>IF(N302="základní",J302,0)</f>
        <v>0</v>
      </c>
      <c r="BF302" s="229">
        <f>IF(N302="snížená",J302,0)</f>
        <v>0</v>
      </c>
      <c r="BG302" s="229">
        <f>IF(N302="zákl. přenesená",J302,0)</f>
        <v>0</v>
      </c>
      <c r="BH302" s="229">
        <f>IF(N302="sníž. přenesená",J302,0)</f>
        <v>0</v>
      </c>
      <c r="BI302" s="229">
        <f>IF(N302="nulová",J302,0)</f>
        <v>0</v>
      </c>
      <c r="BJ302" s="14" t="s">
        <v>80</v>
      </c>
      <c r="BK302" s="229">
        <f>ROUND(I302*H302,2)</f>
        <v>0</v>
      </c>
      <c r="BL302" s="14" t="s">
        <v>687</v>
      </c>
      <c r="BM302" s="228" t="s">
        <v>688</v>
      </c>
    </row>
    <row r="303" s="2" customFormat="1" ht="16.5" customHeight="1">
      <c r="A303" s="35"/>
      <c r="B303" s="36"/>
      <c r="C303" s="216" t="s">
        <v>424</v>
      </c>
      <c r="D303" s="216" t="s">
        <v>135</v>
      </c>
      <c r="E303" s="217" t="s">
        <v>689</v>
      </c>
      <c r="F303" s="218" t="s">
        <v>690</v>
      </c>
      <c r="G303" s="219" t="s">
        <v>497</v>
      </c>
      <c r="H303" s="220">
        <v>10</v>
      </c>
      <c r="I303" s="221"/>
      <c r="J303" s="222">
        <f>ROUND(I303*H303,2)</f>
        <v>0</v>
      </c>
      <c r="K303" s="223"/>
      <c r="L303" s="41"/>
      <c r="M303" s="224" t="s">
        <v>1</v>
      </c>
      <c r="N303" s="225" t="s">
        <v>38</v>
      </c>
      <c r="O303" s="88"/>
      <c r="P303" s="226">
        <f>O303*H303</f>
        <v>0</v>
      </c>
      <c r="Q303" s="226">
        <v>0</v>
      </c>
      <c r="R303" s="226">
        <f>Q303*H303</f>
        <v>0</v>
      </c>
      <c r="S303" s="226">
        <v>0</v>
      </c>
      <c r="T303" s="227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28" t="s">
        <v>687</v>
      </c>
      <c r="AT303" s="228" t="s">
        <v>135</v>
      </c>
      <c r="AU303" s="228" t="s">
        <v>80</v>
      </c>
      <c r="AY303" s="14" t="s">
        <v>133</v>
      </c>
      <c r="BE303" s="229">
        <f>IF(N303="základní",J303,0)</f>
        <v>0</v>
      </c>
      <c r="BF303" s="229">
        <f>IF(N303="snížená",J303,0)</f>
        <v>0</v>
      </c>
      <c r="BG303" s="229">
        <f>IF(N303="zákl. přenesená",J303,0)</f>
        <v>0</v>
      </c>
      <c r="BH303" s="229">
        <f>IF(N303="sníž. přenesená",J303,0)</f>
        <v>0</v>
      </c>
      <c r="BI303" s="229">
        <f>IF(N303="nulová",J303,0)</f>
        <v>0</v>
      </c>
      <c r="BJ303" s="14" t="s">
        <v>80</v>
      </c>
      <c r="BK303" s="229">
        <f>ROUND(I303*H303,2)</f>
        <v>0</v>
      </c>
      <c r="BL303" s="14" t="s">
        <v>687</v>
      </c>
      <c r="BM303" s="228" t="s">
        <v>691</v>
      </c>
    </row>
    <row r="304" s="2" customFormat="1" ht="16.5" customHeight="1">
      <c r="A304" s="35"/>
      <c r="B304" s="36"/>
      <c r="C304" s="216" t="s">
        <v>692</v>
      </c>
      <c r="D304" s="216" t="s">
        <v>135</v>
      </c>
      <c r="E304" s="217" t="s">
        <v>693</v>
      </c>
      <c r="F304" s="218" t="s">
        <v>694</v>
      </c>
      <c r="G304" s="219" t="s">
        <v>497</v>
      </c>
      <c r="H304" s="220">
        <v>5</v>
      </c>
      <c r="I304" s="221"/>
      <c r="J304" s="222">
        <f>ROUND(I304*H304,2)</f>
        <v>0</v>
      </c>
      <c r="K304" s="223"/>
      <c r="L304" s="41"/>
      <c r="M304" s="224" t="s">
        <v>1</v>
      </c>
      <c r="N304" s="225" t="s">
        <v>38</v>
      </c>
      <c r="O304" s="88"/>
      <c r="P304" s="226">
        <f>O304*H304</f>
        <v>0</v>
      </c>
      <c r="Q304" s="226">
        <v>0</v>
      </c>
      <c r="R304" s="226">
        <f>Q304*H304</f>
        <v>0</v>
      </c>
      <c r="S304" s="226">
        <v>0</v>
      </c>
      <c r="T304" s="227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28" t="s">
        <v>687</v>
      </c>
      <c r="AT304" s="228" t="s">
        <v>135</v>
      </c>
      <c r="AU304" s="228" t="s">
        <v>80</v>
      </c>
      <c r="AY304" s="14" t="s">
        <v>133</v>
      </c>
      <c r="BE304" s="229">
        <f>IF(N304="základní",J304,0)</f>
        <v>0</v>
      </c>
      <c r="BF304" s="229">
        <f>IF(N304="snížená",J304,0)</f>
        <v>0</v>
      </c>
      <c r="BG304" s="229">
        <f>IF(N304="zákl. přenesená",J304,0)</f>
        <v>0</v>
      </c>
      <c r="BH304" s="229">
        <f>IF(N304="sníž. přenesená",J304,0)</f>
        <v>0</v>
      </c>
      <c r="BI304" s="229">
        <f>IF(N304="nulová",J304,0)</f>
        <v>0</v>
      </c>
      <c r="BJ304" s="14" t="s">
        <v>80</v>
      </c>
      <c r="BK304" s="229">
        <f>ROUND(I304*H304,2)</f>
        <v>0</v>
      </c>
      <c r="BL304" s="14" t="s">
        <v>687</v>
      </c>
      <c r="BM304" s="228" t="s">
        <v>695</v>
      </c>
    </row>
    <row r="305" s="2" customFormat="1" ht="16.5" customHeight="1">
      <c r="A305" s="35"/>
      <c r="B305" s="36"/>
      <c r="C305" s="216" t="s">
        <v>428</v>
      </c>
      <c r="D305" s="216" t="s">
        <v>135</v>
      </c>
      <c r="E305" s="217" t="s">
        <v>696</v>
      </c>
      <c r="F305" s="218" t="s">
        <v>697</v>
      </c>
      <c r="G305" s="219" t="s">
        <v>497</v>
      </c>
      <c r="H305" s="220">
        <v>5</v>
      </c>
      <c r="I305" s="221"/>
      <c r="J305" s="222">
        <f>ROUND(I305*H305,2)</f>
        <v>0</v>
      </c>
      <c r="K305" s="223"/>
      <c r="L305" s="41"/>
      <c r="M305" s="241" t="s">
        <v>1</v>
      </c>
      <c r="N305" s="242" t="s">
        <v>38</v>
      </c>
      <c r="O305" s="243"/>
      <c r="P305" s="244">
        <f>O305*H305</f>
        <v>0</v>
      </c>
      <c r="Q305" s="244">
        <v>0</v>
      </c>
      <c r="R305" s="244">
        <f>Q305*H305</f>
        <v>0</v>
      </c>
      <c r="S305" s="244">
        <v>0</v>
      </c>
      <c r="T305" s="245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228" t="s">
        <v>687</v>
      </c>
      <c r="AT305" s="228" t="s">
        <v>135</v>
      </c>
      <c r="AU305" s="228" t="s">
        <v>80</v>
      </c>
      <c r="AY305" s="14" t="s">
        <v>133</v>
      </c>
      <c r="BE305" s="229">
        <f>IF(N305="základní",J305,0)</f>
        <v>0</v>
      </c>
      <c r="BF305" s="229">
        <f>IF(N305="snížená",J305,0)</f>
        <v>0</v>
      </c>
      <c r="BG305" s="229">
        <f>IF(N305="zákl. přenesená",J305,0)</f>
        <v>0</v>
      </c>
      <c r="BH305" s="229">
        <f>IF(N305="sníž. přenesená",J305,0)</f>
        <v>0</v>
      </c>
      <c r="BI305" s="229">
        <f>IF(N305="nulová",J305,0)</f>
        <v>0</v>
      </c>
      <c r="BJ305" s="14" t="s">
        <v>80</v>
      </c>
      <c r="BK305" s="229">
        <f>ROUND(I305*H305,2)</f>
        <v>0</v>
      </c>
      <c r="BL305" s="14" t="s">
        <v>687</v>
      </c>
      <c r="BM305" s="228" t="s">
        <v>698</v>
      </c>
    </row>
    <row r="306" s="2" customFormat="1" ht="6.96" customHeight="1">
      <c r="A306" s="35"/>
      <c r="B306" s="63"/>
      <c r="C306" s="64"/>
      <c r="D306" s="64"/>
      <c r="E306" s="64"/>
      <c r="F306" s="64"/>
      <c r="G306" s="64"/>
      <c r="H306" s="64"/>
      <c r="I306" s="64"/>
      <c r="J306" s="64"/>
      <c r="K306" s="64"/>
      <c r="L306" s="41"/>
      <c r="M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</row>
  </sheetData>
  <sheetProtection sheet="1" autoFilter="0" formatColumns="0" formatRows="0" objects="1" scenarios="1" spinCount="100000" saltValue="fyyCyYCf/mLdCjBkiFKOKhpDjpzUj8Q14/MW/lgDuVgBno1kDmSRdZ76VdA7NItjUK8jBtsrkkv1ARNz5LLUtA==" hashValue="MLrX/p9l17hfLo73CA33HigYqlqPdGbIWKjQO+o+fNEl5QXKJ38VhkqUGLFh70XiK/91MHhqq/prFmZVUJsriA==" algorithmName="SHA-512" password="CC35"/>
  <autoFilter ref="C133:K305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85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82</v>
      </c>
    </row>
    <row r="4" s="1" customFormat="1" ht="24.96" customHeight="1">
      <c r="B4" s="17"/>
      <c r="D4" s="135" t="s">
        <v>92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>241118 - Obnova střechy a krovu II.ETAPA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93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699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18. 11. 2024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tr">
        <f>IF('Rekapitulace stavby'!E11="","",'Rekapitulace stavby'!E11)</f>
        <v xml:space="preserve"> </v>
      </c>
      <c r="F15" s="35"/>
      <c r="G15" s="35"/>
      <c r="H15" s="35"/>
      <c r="I15" s="137" t="s">
        <v>26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27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26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29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26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31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26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32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33</v>
      </c>
      <c r="E30" s="35"/>
      <c r="F30" s="35"/>
      <c r="G30" s="35"/>
      <c r="H30" s="35"/>
      <c r="I30" s="35"/>
      <c r="J30" s="148">
        <f>ROUND(J122,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35</v>
      </c>
      <c r="G32" s="35"/>
      <c r="H32" s="35"/>
      <c r="I32" s="149" t="s">
        <v>34</v>
      </c>
      <c r="J32" s="149" t="s">
        <v>36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37</v>
      </c>
      <c r="E33" s="137" t="s">
        <v>38</v>
      </c>
      <c r="F33" s="151">
        <f>ROUND((SUM(BE122:BE136)),  2)</f>
        <v>0</v>
      </c>
      <c r="G33" s="35"/>
      <c r="H33" s="35"/>
      <c r="I33" s="152">
        <v>0.20999999999999999</v>
      </c>
      <c r="J33" s="151">
        <f>ROUND(((SUM(BE122:BE136))*I33),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39</v>
      </c>
      <c r="F34" s="151">
        <f>ROUND((SUM(BF122:BF136)),  2)</f>
        <v>0</v>
      </c>
      <c r="G34" s="35"/>
      <c r="H34" s="35"/>
      <c r="I34" s="152">
        <v>0.12</v>
      </c>
      <c r="J34" s="151">
        <f>ROUND(((SUM(BF122:BF136))*I34),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40</v>
      </c>
      <c r="F35" s="151">
        <f>ROUND((SUM(BG122:BG136)),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41</v>
      </c>
      <c r="F36" s="151">
        <f>ROUND((SUM(BH122:BH136)),  2)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42</v>
      </c>
      <c r="F37" s="151">
        <f>ROUND((SUM(BI122:BI136)),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43</v>
      </c>
      <c r="E39" s="155"/>
      <c r="F39" s="155"/>
      <c r="G39" s="156" t="s">
        <v>44</v>
      </c>
      <c r="H39" s="157" t="s">
        <v>45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46</v>
      </c>
      <c r="E50" s="161"/>
      <c r="F50" s="161"/>
      <c r="G50" s="160" t="s">
        <v>47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48</v>
      </c>
      <c r="E61" s="163"/>
      <c r="F61" s="164" t="s">
        <v>49</v>
      </c>
      <c r="G61" s="162" t="s">
        <v>48</v>
      </c>
      <c r="H61" s="163"/>
      <c r="I61" s="163"/>
      <c r="J61" s="165" t="s">
        <v>49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50</v>
      </c>
      <c r="E65" s="166"/>
      <c r="F65" s="166"/>
      <c r="G65" s="160" t="s">
        <v>51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48</v>
      </c>
      <c r="E76" s="163"/>
      <c r="F76" s="164" t="s">
        <v>49</v>
      </c>
      <c r="G76" s="162" t="s">
        <v>48</v>
      </c>
      <c r="H76" s="163"/>
      <c r="I76" s="163"/>
      <c r="J76" s="165" t="s">
        <v>49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>241118 - Obnova střechy a krovu II.ETAPA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VRN - Vedlejší rozpočtové...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18. 11. 2024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96</v>
      </c>
      <c r="D94" s="173"/>
      <c r="E94" s="173"/>
      <c r="F94" s="173"/>
      <c r="G94" s="173"/>
      <c r="H94" s="173"/>
      <c r="I94" s="173"/>
      <c r="J94" s="174" t="s">
        <v>97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98</v>
      </c>
      <c r="D96" s="37"/>
      <c r="E96" s="37"/>
      <c r="F96" s="37"/>
      <c r="G96" s="37"/>
      <c r="H96" s="37"/>
      <c r="I96" s="37"/>
      <c r="J96" s="107">
        <f>J122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99</v>
      </c>
    </row>
    <row r="97" s="9" customFormat="1" ht="24.96" customHeight="1">
      <c r="A97" s="9"/>
      <c r="B97" s="176"/>
      <c r="C97" s="177"/>
      <c r="D97" s="178" t="s">
        <v>700</v>
      </c>
      <c r="E97" s="179"/>
      <c r="F97" s="179"/>
      <c r="G97" s="179"/>
      <c r="H97" s="179"/>
      <c r="I97" s="179"/>
      <c r="J97" s="180">
        <f>J123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2"/>
      <c r="C98" s="183"/>
      <c r="D98" s="184" t="s">
        <v>701</v>
      </c>
      <c r="E98" s="185"/>
      <c r="F98" s="185"/>
      <c r="G98" s="185"/>
      <c r="H98" s="185"/>
      <c r="I98" s="185"/>
      <c r="J98" s="186">
        <f>J124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2"/>
      <c r="C99" s="183"/>
      <c r="D99" s="184" t="s">
        <v>702</v>
      </c>
      <c r="E99" s="185"/>
      <c r="F99" s="185"/>
      <c r="G99" s="185"/>
      <c r="H99" s="185"/>
      <c r="I99" s="185"/>
      <c r="J99" s="186">
        <f>J126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2"/>
      <c r="C100" s="183"/>
      <c r="D100" s="184" t="s">
        <v>703</v>
      </c>
      <c r="E100" s="185"/>
      <c r="F100" s="185"/>
      <c r="G100" s="185"/>
      <c r="H100" s="185"/>
      <c r="I100" s="185"/>
      <c r="J100" s="186">
        <f>J128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2"/>
      <c r="C101" s="183"/>
      <c r="D101" s="184" t="s">
        <v>704</v>
      </c>
      <c r="E101" s="185"/>
      <c r="F101" s="185"/>
      <c r="G101" s="185"/>
      <c r="H101" s="185"/>
      <c r="I101" s="185"/>
      <c r="J101" s="186">
        <f>J130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2"/>
      <c r="C102" s="183"/>
      <c r="D102" s="184" t="s">
        <v>705</v>
      </c>
      <c r="E102" s="185"/>
      <c r="F102" s="185"/>
      <c r="G102" s="185"/>
      <c r="H102" s="185"/>
      <c r="I102" s="185"/>
      <c r="J102" s="186">
        <f>J132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3"/>
      <c r="C104" s="64"/>
      <c r="D104" s="64"/>
      <c r="E104" s="64"/>
      <c r="F104" s="64"/>
      <c r="G104" s="64"/>
      <c r="H104" s="64"/>
      <c r="I104" s="64"/>
      <c r="J104" s="64"/>
      <c r="K104" s="64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118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16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71" t="str">
        <f>E7</f>
        <v>241118 - Obnova střechy a krovu II.ETAPA</v>
      </c>
      <c r="F112" s="29"/>
      <c r="G112" s="29"/>
      <c r="H112" s="29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93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3" t="str">
        <f>E9</f>
        <v>VRN - Vedlejší rozpočtové...</v>
      </c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20</v>
      </c>
      <c r="D116" s="37"/>
      <c r="E116" s="37"/>
      <c r="F116" s="24" t="str">
        <f>F12</f>
        <v xml:space="preserve"> </v>
      </c>
      <c r="G116" s="37"/>
      <c r="H116" s="37"/>
      <c r="I116" s="29" t="s">
        <v>22</v>
      </c>
      <c r="J116" s="76" t="str">
        <f>IF(J12="","",J12)</f>
        <v>18. 11. 2024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24</v>
      </c>
      <c r="D118" s="37"/>
      <c r="E118" s="37"/>
      <c r="F118" s="24" t="str">
        <f>E15</f>
        <v xml:space="preserve"> </v>
      </c>
      <c r="G118" s="37"/>
      <c r="H118" s="37"/>
      <c r="I118" s="29" t="s">
        <v>29</v>
      </c>
      <c r="J118" s="33" t="str">
        <f>E21</f>
        <v xml:space="preserve"> 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27</v>
      </c>
      <c r="D119" s="37"/>
      <c r="E119" s="37"/>
      <c r="F119" s="24" t="str">
        <f>IF(E18="","",E18)</f>
        <v>Vyplň údaj</v>
      </c>
      <c r="G119" s="37"/>
      <c r="H119" s="37"/>
      <c r="I119" s="29" t="s">
        <v>31</v>
      </c>
      <c r="J119" s="33" t="str">
        <f>E24</f>
        <v xml:space="preserve"> 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88"/>
      <c r="B121" s="189"/>
      <c r="C121" s="190" t="s">
        <v>119</v>
      </c>
      <c r="D121" s="191" t="s">
        <v>58</v>
      </c>
      <c r="E121" s="191" t="s">
        <v>54</v>
      </c>
      <c r="F121" s="191" t="s">
        <v>55</v>
      </c>
      <c r="G121" s="191" t="s">
        <v>120</v>
      </c>
      <c r="H121" s="191" t="s">
        <v>121</v>
      </c>
      <c r="I121" s="191" t="s">
        <v>122</v>
      </c>
      <c r="J121" s="192" t="s">
        <v>97</v>
      </c>
      <c r="K121" s="193" t="s">
        <v>123</v>
      </c>
      <c r="L121" s="194"/>
      <c r="M121" s="97" t="s">
        <v>1</v>
      </c>
      <c r="N121" s="98" t="s">
        <v>37</v>
      </c>
      <c r="O121" s="98" t="s">
        <v>124</v>
      </c>
      <c r="P121" s="98" t="s">
        <v>125</v>
      </c>
      <c r="Q121" s="98" t="s">
        <v>126</v>
      </c>
      <c r="R121" s="98" t="s">
        <v>127</v>
      </c>
      <c r="S121" s="98" t="s">
        <v>128</v>
      </c>
      <c r="T121" s="99" t="s">
        <v>129</v>
      </c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  <c r="AE121" s="188"/>
    </row>
    <row r="122" s="2" customFormat="1" ht="22.8" customHeight="1">
      <c r="A122" s="35"/>
      <c r="B122" s="36"/>
      <c r="C122" s="104" t="s">
        <v>130</v>
      </c>
      <c r="D122" s="37"/>
      <c r="E122" s="37"/>
      <c r="F122" s="37"/>
      <c r="G122" s="37"/>
      <c r="H122" s="37"/>
      <c r="I122" s="37"/>
      <c r="J122" s="195">
        <f>BK122</f>
        <v>0</v>
      </c>
      <c r="K122" s="37"/>
      <c r="L122" s="41"/>
      <c r="M122" s="100"/>
      <c r="N122" s="196"/>
      <c r="O122" s="101"/>
      <c r="P122" s="197">
        <f>P123</f>
        <v>0</v>
      </c>
      <c r="Q122" s="101"/>
      <c r="R122" s="197">
        <f>R123</f>
        <v>0</v>
      </c>
      <c r="S122" s="101"/>
      <c r="T122" s="198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72</v>
      </c>
      <c r="AU122" s="14" t="s">
        <v>99</v>
      </c>
      <c r="BK122" s="199">
        <f>BK123</f>
        <v>0</v>
      </c>
    </row>
    <row r="123" s="12" customFormat="1" ht="25.92" customHeight="1">
      <c r="A123" s="12"/>
      <c r="B123" s="200"/>
      <c r="C123" s="201"/>
      <c r="D123" s="202" t="s">
        <v>72</v>
      </c>
      <c r="E123" s="203" t="s">
        <v>83</v>
      </c>
      <c r="F123" s="203" t="s">
        <v>706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P124+P126+P128+P130+P132</f>
        <v>0</v>
      </c>
      <c r="Q123" s="208"/>
      <c r="R123" s="209">
        <f>R124+R126+R128+R130+R132</f>
        <v>0</v>
      </c>
      <c r="S123" s="208"/>
      <c r="T123" s="210">
        <f>T124+T126+T128+T130+T132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151</v>
      </c>
      <c r="AT123" s="212" t="s">
        <v>72</v>
      </c>
      <c r="AU123" s="212" t="s">
        <v>73</v>
      </c>
      <c r="AY123" s="211" t="s">
        <v>133</v>
      </c>
      <c r="BK123" s="213">
        <f>BK124+BK126+BK128+BK130+BK132</f>
        <v>0</v>
      </c>
    </row>
    <row r="124" s="12" customFormat="1" ht="22.8" customHeight="1">
      <c r="A124" s="12"/>
      <c r="B124" s="200"/>
      <c r="C124" s="201"/>
      <c r="D124" s="202" t="s">
        <v>72</v>
      </c>
      <c r="E124" s="214" t="s">
        <v>707</v>
      </c>
      <c r="F124" s="214" t="s">
        <v>708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P125</f>
        <v>0</v>
      </c>
      <c r="Q124" s="208"/>
      <c r="R124" s="209">
        <f>R125</f>
        <v>0</v>
      </c>
      <c r="S124" s="208"/>
      <c r="T124" s="210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151</v>
      </c>
      <c r="AT124" s="212" t="s">
        <v>72</v>
      </c>
      <c r="AU124" s="212" t="s">
        <v>80</v>
      </c>
      <c r="AY124" s="211" t="s">
        <v>133</v>
      </c>
      <c r="BK124" s="213">
        <f>BK125</f>
        <v>0</v>
      </c>
    </row>
    <row r="125" s="2" customFormat="1" ht="16.5" customHeight="1">
      <c r="A125" s="35"/>
      <c r="B125" s="36"/>
      <c r="C125" s="216" t="s">
        <v>80</v>
      </c>
      <c r="D125" s="216" t="s">
        <v>135</v>
      </c>
      <c r="E125" s="217" t="s">
        <v>709</v>
      </c>
      <c r="F125" s="218" t="s">
        <v>708</v>
      </c>
      <c r="G125" s="219" t="s">
        <v>710</v>
      </c>
      <c r="H125" s="220">
        <v>1</v>
      </c>
      <c r="I125" s="221"/>
      <c r="J125" s="222">
        <f>ROUND(I125*H125,2)</f>
        <v>0</v>
      </c>
      <c r="K125" s="223"/>
      <c r="L125" s="41"/>
      <c r="M125" s="224" t="s">
        <v>1</v>
      </c>
      <c r="N125" s="225" t="s">
        <v>38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139</v>
      </c>
      <c r="AT125" s="228" t="s">
        <v>135</v>
      </c>
      <c r="AU125" s="228" t="s">
        <v>82</v>
      </c>
      <c r="AY125" s="14" t="s">
        <v>133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80</v>
      </c>
      <c r="BK125" s="229">
        <f>ROUND(I125*H125,2)</f>
        <v>0</v>
      </c>
      <c r="BL125" s="14" t="s">
        <v>139</v>
      </c>
      <c r="BM125" s="228" t="s">
        <v>82</v>
      </c>
    </row>
    <row r="126" s="12" customFormat="1" ht="22.8" customHeight="1">
      <c r="A126" s="12"/>
      <c r="B126" s="200"/>
      <c r="C126" s="201"/>
      <c r="D126" s="202" t="s">
        <v>72</v>
      </c>
      <c r="E126" s="214" t="s">
        <v>711</v>
      </c>
      <c r="F126" s="214" t="s">
        <v>712</v>
      </c>
      <c r="G126" s="201"/>
      <c r="H126" s="201"/>
      <c r="I126" s="204"/>
      <c r="J126" s="215">
        <f>BK126</f>
        <v>0</v>
      </c>
      <c r="K126" s="201"/>
      <c r="L126" s="206"/>
      <c r="M126" s="207"/>
      <c r="N126" s="208"/>
      <c r="O126" s="208"/>
      <c r="P126" s="209">
        <f>P127</f>
        <v>0</v>
      </c>
      <c r="Q126" s="208"/>
      <c r="R126" s="209">
        <f>R127</f>
        <v>0</v>
      </c>
      <c r="S126" s="208"/>
      <c r="T126" s="210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1" t="s">
        <v>151</v>
      </c>
      <c r="AT126" s="212" t="s">
        <v>72</v>
      </c>
      <c r="AU126" s="212" t="s">
        <v>80</v>
      </c>
      <c r="AY126" s="211" t="s">
        <v>133</v>
      </c>
      <c r="BK126" s="213">
        <f>BK127</f>
        <v>0</v>
      </c>
    </row>
    <row r="127" s="2" customFormat="1" ht="16.5" customHeight="1">
      <c r="A127" s="35"/>
      <c r="B127" s="36"/>
      <c r="C127" s="216" t="s">
        <v>82</v>
      </c>
      <c r="D127" s="216" t="s">
        <v>135</v>
      </c>
      <c r="E127" s="217" t="s">
        <v>713</v>
      </c>
      <c r="F127" s="218" t="s">
        <v>714</v>
      </c>
      <c r="G127" s="219" t="s">
        <v>710</v>
      </c>
      <c r="H127" s="220">
        <v>1</v>
      </c>
      <c r="I127" s="221"/>
      <c r="J127" s="222">
        <f>ROUND(I127*H127,2)</f>
        <v>0</v>
      </c>
      <c r="K127" s="223"/>
      <c r="L127" s="41"/>
      <c r="M127" s="224" t="s">
        <v>1</v>
      </c>
      <c r="N127" s="225" t="s">
        <v>38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139</v>
      </c>
      <c r="AT127" s="228" t="s">
        <v>135</v>
      </c>
      <c r="AU127" s="228" t="s">
        <v>82</v>
      </c>
      <c r="AY127" s="14" t="s">
        <v>133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80</v>
      </c>
      <c r="BK127" s="229">
        <f>ROUND(I127*H127,2)</f>
        <v>0</v>
      </c>
      <c r="BL127" s="14" t="s">
        <v>139</v>
      </c>
      <c r="BM127" s="228" t="s">
        <v>139</v>
      </c>
    </row>
    <row r="128" s="12" customFormat="1" ht="22.8" customHeight="1">
      <c r="A128" s="12"/>
      <c r="B128" s="200"/>
      <c r="C128" s="201"/>
      <c r="D128" s="202" t="s">
        <v>72</v>
      </c>
      <c r="E128" s="214" t="s">
        <v>715</v>
      </c>
      <c r="F128" s="214" t="s">
        <v>716</v>
      </c>
      <c r="G128" s="201"/>
      <c r="H128" s="201"/>
      <c r="I128" s="204"/>
      <c r="J128" s="215">
        <f>BK128</f>
        <v>0</v>
      </c>
      <c r="K128" s="201"/>
      <c r="L128" s="206"/>
      <c r="M128" s="207"/>
      <c r="N128" s="208"/>
      <c r="O128" s="208"/>
      <c r="P128" s="209">
        <f>P129</f>
        <v>0</v>
      </c>
      <c r="Q128" s="208"/>
      <c r="R128" s="209">
        <f>R129</f>
        <v>0</v>
      </c>
      <c r="S128" s="208"/>
      <c r="T128" s="210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1" t="s">
        <v>151</v>
      </c>
      <c r="AT128" s="212" t="s">
        <v>72</v>
      </c>
      <c r="AU128" s="212" t="s">
        <v>80</v>
      </c>
      <c r="AY128" s="211" t="s">
        <v>133</v>
      </c>
      <c r="BK128" s="213">
        <f>BK129</f>
        <v>0</v>
      </c>
    </row>
    <row r="129" s="2" customFormat="1" ht="16.5" customHeight="1">
      <c r="A129" s="35"/>
      <c r="B129" s="36"/>
      <c r="C129" s="216" t="s">
        <v>142</v>
      </c>
      <c r="D129" s="216" t="s">
        <v>135</v>
      </c>
      <c r="E129" s="217" t="s">
        <v>717</v>
      </c>
      <c r="F129" s="218" t="s">
        <v>716</v>
      </c>
      <c r="G129" s="219" t="s">
        <v>710</v>
      </c>
      <c r="H129" s="220">
        <v>1</v>
      </c>
      <c r="I129" s="221"/>
      <c r="J129" s="222">
        <f>ROUND(I129*H129,2)</f>
        <v>0</v>
      </c>
      <c r="K129" s="223"/>
      <c r="L129" s="41"/>
      <c r="M129" s="224" t="s">
        <v>1</v>
      </c>
      <c r="N129" s="225" t="s">
        <v>38</v>
      </c>
      <c r="O129" s="88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8" t="s">
        <v>139</v>
      </c>
      <c r="AT129" s="228" t="s">
        <v>135</v>
      </c>
      <c r="AU129" s="228" t="s">
        <v>82</v>
      </c>
      <c r="AY129" s="14" t="s">
        <v>133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4" t="s">
        <v>80</v>
      </c>
      <c r="BK129" s="229">
        <f>ROUND(I129*H129,2)</f>
        <v>0</v>
      </c>
      <c r="BL129" s="14" t="s">
        <v>139</v>
      </c>
      <c r="BM129" s="228" t="s">
        <v>146</v>
      </c>
    </row>
    <row r="130" s="12" customFormat="1" ht="22.8" customHeight="1">
      <c r="A130" s="12"/>
      <c r="B130" s="200"/>
      <c r="C130" s="201"/>
      <c r="D130" s="202" t="s">
        <v>72</v>
      </c>
      <c r="E130" s="214" t="s">
        <v>718</v>
      </c>
      <c r="F130" s="214" t="s">
        <v>719</v>
      </c>
      <c r="G130" s="201"/>
      <c r="H130" s="201"/>
      <c r="I130" s="204"/>
      <c r="J130" s="215">
        <f>BK130</f>
        <v>0</v>
      </c>
      <c r="K130" s="201"/>
      <c r="L130" s="206"/>
      <c r="M130" s="207"/>
      <c r="N130" s="208"/>
      <c r="O130" s="208"/>
      <c r="P130" s="209">
        <f>P131</f>
        <v>0</v>
      </c>
      <c r="Q130" s="208"/>
      <c r="R130" s="209">
        <f>R131</f>
        <v>0</v>
      </c>
      <c r="S130" s="208"/>
      <c r="T130" s="210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1" t="s">
        <v>151</v>
      </c>
      <c r="AT130" s="212" t="s">
        <v>72</v>
      </c>
      <c r="AU130" s="212" t="s">
        <v>80</v>
      </c>
      <c r="AY130" s="211" t="s">
        <v>133</v>
      </c>
      <c r="BK130" s="213">
        <f>BK131</f>
        <v>0</v>
      </c>
    </row>
    <row r="131" s="2" customFormat="1" ht="16.5" customHeight="1">
      <c r="A131" s="35"/>
      <c r="B131" s="36"/>
      <c r="C131" s="216" t="s">
        <v>139</v>
      </c>
      <c r="D131" s="216" t="s">
        <v>135</v>
      </c>
      <c r="E131" s="217" t="s">
        <v>720</v>
      </c>
      <c r="F131" s="218" t="s">
        <v>719</v>
      </c>
      <c r="G131" s="219" t="s">
        <v>710</v>
      </c>
      <c r="H131" s="220">
        <v>1</v>
      </c>
      <c r="I131" s="221"/>
      <c r="J131" s="222">
        <f>ROUND(I131*H131,2)</f>
        <v>0</v>
      </c>
      <c r="K131" s="223"/>
      <c r="L131" s="41"/>
      <c r="M131" s="224" t="s">
        <v>1</v>
      </c>
      <c r="N131" s="225" t="s">
        <v>38</v>
      </c>
      <c r="O131" s="88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8" t="s">
        <v>139</v>
      </c>
      <c r="AT131" s="228" t="s">
        <v>135</v>
      </c>
      <c r="AU131" s="228" t="s">
        <v>82</v>
      </c>
      <c r="AY131" s="14" t="s">
        <v>133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4" t="s">
        <v>80</v>
      </c>
      <c r="BK131" s="229">
        <f>ROUND(I131*H131,2)</f>
        <v>0</v>
      </c>
      <c r="BL131" s="14" t="s">
        <v>139</v>
      </c>
      <c r="BM131" s="228" t="s">
        <v>150</v>
      </c>
    </row>
    <row r="132" s="12" customFormat="1" ht="22.8" customHeight="1">
      <c r="A132" s="12"/>
      <c r="B132" s="200"/>
      <c r="C132" s="201"/>
      <c r="D132" s="202" t="s">
        <v>72</v>
      </c>
      <c r="E132" s="214" t="s">
        <v>721</v>
      </c>
      <c r="F132" s="214" t="s">
        <v>722</v>
      </c>
      <c r="G132" s="201"/>
      <c r="H132" s="201"/>
      <c r="I132" s="204"/>
      <c r="J132" s="215">
        <f>BK132</f>
        <v>0</v>
      </c>
      <c r="K132" s="201"/>
      <c r="L132" s="206"/>
      <c r="M132" s="207"/>
      <c r="N132" s="208"/>
      <c r="O132" s="208"/>
      <c r="P132" s="209">
        <f>SUM(P133:P136)</f>
        <v>0</v>
      </c>
      <c r="Q132" s="208"/>
      <c r="R132" s="209">
        <f>SUM(R133:R136)</f>
        <v>0</v>
      </c>
      <c r="S132" s="208"/>
      <c r="T132" s="210">
        <f>SUM(T133:T136)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1" t="s">
        <v>151</v>
      </c>
      <c r="AT132" s="212" t="s">
        <v>72</v>
      </c>
      <c r="AU132" s="212" t="s">
        <v>80</v>
      </c>
      <c r="AY132" s="211" t="s">
        <v>133</v>
      </c>
      <c r="BK132" s="213">
        <f>SUM(BK133:BK136)</f>
        <v>0</v>
      </c>
    </row>
    <row r="133" s="2" customFormat="1" ht="16.5" customHeight="1">
      <c r="A133" s="35"/>
      <c r="B133" s="36"/>
      <c r="C133" s="216" t="s">
        <v>151</v>
      </c>
      <c r="D133" s="216" t="s">
        <v>135</v>
      </c>
      <c r="E133" s="217" t="s">
        <v>723</v>
      </c>
      <c r="F133" s="218" t="s">
        <v>722</v>
      </c>
      <c r="G133" s="219" t="s">
        <v>710</v>
      </c>
      <c r="H133" s="220">
        <v>1</v>
      </c>
      <c r="I133" s="221"/>
      <c r="J133" s="222">
        <f>ROUND(I133*H133,2)</f>
        <v>0</v>
      </c>
      <c r="K133" s="223"/>
      <c r="L133" s="41"/>
      <c r="M133" s="224" t="s">
        <v>1</v>
      </c>
      <c r="N133" s="225" t="s">
        <v>38</v>
      </c>
      <c r="O133" s="88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139</v>
      </c>
      <c r="AT133" s="228" t="s">
        <v>135</v>
      </c>
      <c r="AU133" s="228" t="s">
        <v>82</v>
      </c>
      <c r="AY133" s="14" t="s">
        <v>133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80</v>
      </c>
      <c r="BK133" s="229">
        <f>ROUND(I133*H133,2)</f>
        <v>0</v>
      </c>
      <c r="BL133" s="14" t="s">
        <v>139</v>
      </c>
      <c r="BM133" s="228" t="s">
        <v>156</v>
      </c>
    </row>
    <row r="134" s="2" customFormat="1" ht="16.5" customHeight="1">
      <c r="A134" s="35"/>
      <c r="B134" s="36"/>
      <c r="C134" s="216" t="s">
        <v>146</v>
      </c>
      <c r="D134" s="216" t="s">
        <v>135</v>
      </c>
      <c r="E134" s="217" t="s">
        <v>724</v>
      </c>
      <c r="F134" s="218" t="s">
        <v>725</v>
      </c>
      <c r="G134" s="219" t="s">
        <v>710</v>
      </c>
      <c r="H134" s="220">
        <v>1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38</v>
      </c>
      <c r="O134" s="88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139</v>
      </c>
      <c r="AT134" s="228" t="s">
        <v>135</v>
      </c>
      <c r="AU134" s="228" t="s">
        <v>82</v>
      </c>
      <c r="AY134" s="14" t="s">
        <v>133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80</v>
      </c>
      <c r="BK134" s="229">
        <f>ROUND(I134*H134,2)</f>
        <v>0</v>
      </c>
      <c r="BL134" s="14" t="s">
        <v>139</v>
      </c>
      <c r="BM134" s="228" t="s">
        <v>8</v>
      </c>
    </row>
    <row r="135" s="2" customFormat="1" ht="24.15" customHeight="1">
      <c r="A135" s="35"/>
      <c r="B135" s="36"/>
      <c r="C135" s="216" t="s">
        <v>159</v>
      </c>
      <c r="D135" s="216" t="s">
        <v>135</v>
      </c>
      <c r="E135" s="217" t="s">
        <v>726</v>
      </c>
      <c r="F135" s="218" t="s">
        <v>727</v>
      </c>
      <c r="G135" s="219" t="s">
        <v>710</v>
      </c>
      <c r="H135" s="220">
        <v>1</v>
      </c>
      <c r="I135" s="221"/>
      <c r="J135" s="222">
        <f>ROUND(I135*H135,2)</f>
        <v>0</v>
      </c>
      <c r="K135" s="223"/>
      <c r="L135" s="41"/>
      <c r="M135" s="224" t="s">
        <v>1</v>
      </c>
      <c r="N135" s="225" t="s">
        <v>38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139</v>
      </c>
      <c r="AT135" s="228" t="s">
        <v>135</v>
      </c>
      <c r="AU135" s="228" t="s">
        <v>82</v>
      </c>
      <c r="AY135" s="14" t="s">
        <v>133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80</v>
      </c>
      <c r="BK135" s="229">
        <f>ROUND(I135*H135,2)</f>
        <v>0</v>
      </c>
      <c r="BL135" s="14" t="s">
        <v>139</v>
      </c>
      <c r="BM135" s="228" t="s">
        <v>162</v>
      </c>
    </row>
    <row r="136" s="2" customFormat="1" ht="24.15" customHeight="1">
      <c r="A136" s="35"/>
      <c r="B136" s="36"/>
      <c r="C136" s="216" t="s">
        <v>150</v>
      </c>
      <c r="D136" s="216" t="s">
        <v>135</v>
      </c>
      <c r="E136" s="217" t="s">
        <v>728</v>
      </c>
      <c r="F136" s="218" t="s">
        <v>729</v>
      </c>
      <c r="G136" s="219" t="s">
        <v>710</v>
      </c>
      <c r="H136" s="220">
        <v>1</v>
      </c>
      <c r="I136" s="221"/>
      <c r="J136" s="222">
        <f>ROUND(I136*H136,2)</f>
        <v>0</v>
      </c>
      <c r="K136" s="223"/>
      <c r="L136" s="41"/>
      <c r="M136" s="241" t="s">
        <v>1</v>
      </c>
      <c r="N136" s="242" t="s">
        <v>38</v>
      </c>
      <c r="O136" s="243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8" t="s">
        <v>139</v>
      </c>
      <c r="AT136" s="228" t="s">
        <v>135</v>
      </c>
      <c r="AU136" s="228" t="s">
        <v>82</v>
      </c>
      <c r="AY136" s="14" t="s">
        <v>133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4" t="s">
        <v>80</v>
      </c>
      <c r="BK136" s="229">
        <f>ROUND(I136*H136,2)</f>
        <v>0</v>
      </c>
      <c r="BL136" s="14" t="s">
        <v>139</v>
      </c>
      <c r="BM136" s="228" t="s">
        <v>167</v>
      </c>
    </row>
    <row r="137" s="2" customFormat="1" ht="6.96" customHeight="1">
      <c r="A137" s="35"/>
      <c r="B137" s="63"/>
      <c r="C137" s="64"/>
      <c r="D137" s="64"/>
      <c r="E137" s="64"/>
      <c r="F137" s="64"/>
      <c r="G137" s="64"/>
      <c r="H137" s="64"/>
      <c r="I137" s="64"/>
      <c r="J137" s="64"/>
      <c r="K137" s="64"/>
      <c r="L137" s="41"/>
      <c r="M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</sheetData>
  <sheetProtection sheet="1" autoFilter="0" formatColumns="0" formatRows="0" objects="1" scenarios="1" spinCount="100000" saltValue="7H8pjjHyZDTZsytINgWJxB4ppxqFK5Vq5vUywaa2GsyiTVZXh6gMQfCbT/tFF+GRktSKyaJgO/7zUogFOaMK6Q==" hashValue="GlS8TWDAo+uTVTu0itlXSZ+qw0wHtNe7eh6lXbfdKRNnWYbCuh92d5YVYUvFQGhK6pXHxr5RPcfxf8JN8VPalQ==" algorithmName="SHA-512" password="CC35"/>
  <autoFilter ref="C121:K136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82</v>
      </c>
    </row>
    <row r="4" s="1" customFormat="1" ht="24.96" customHeight="1">
      <c r="B4" s="17"/>
      <c r="D4" s="135" t="s">
        <v>92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>241118 - Obnova střechy a krovu II.ETAPA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93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730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18. 11. 2024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tr">
        <f>IF('Rekapitulace stavby'!E11="","",'Rekapitulace stavby'!E11)</f>
        <v xml:space="preserve"> </v>
      </c>
      <c r="F15" s="35"/>
      <c r="G15" s="35"/>
      <c r="H15" s="35"/>
      <c r="I15" s="137" t="s">
        <v>26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27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26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29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26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31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26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32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33</v>
      </c>
      <c r="E30" s="35"/>
      <c r="F30" s="35"/>
      <c r="G30" s="35"/>
      <c r="H30" s="35"/>
      <c r="I30" s="35"/>
      <c r="J30" s="148">
        <f>ROUND(J119,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35</v>
      </c>
      <c r="G32" s="35"/>
      <c r="H32" s="35"/>
      <c r="I32" s="149" t="s">
        <v>34</v>
      </c>
      <c r="J32" s="149" t="s">
        <v>36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37</v>
      </c>
      <c r="E33" s="137" t="s">
        <v>38</v>
      </c>
      <c r="F33" s="151">
        <f>ROUND((SUM(BE119:BE148)),  2)</f>
        <v>0</v>
      </c>
      <c r="G33" s="35"/>
      <c r="H33" s="35"/>
      <c r="I33" s="152">
        <v>0.20999999999999999</v>
      </c>
      <c r="J33" s="151">
        <f>ROUND(((SUM(BE119:BE148))*I33),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39</v>
      </c>
      <c r="F34" s="151">
        <f>ROUND((SUM(BF119:BF148)),  2)</f>
        <v>0</v>
      </c>
      <c r="G34" s="35"/>
      <c r="H34" s="35"/>
      <c r="I34" s="152">
        <v>0.12</v>
      </c>
      <c r="J34" s="151">
        <f>ROUND(((SUM(BF119:BF148))*I34),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40</v>
      </c>
      <c r="F35" s="151">
        <f>ROUND((SUM(BG119:BG148)),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41</v>
      </c>
      <c r="F36" s="151">
        <f>ROUND((SUM(BH119:BH148)),  2)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42</v>
      </c>
      <c r="F37" s="151">
        <f>ROUND((SUM(BI119:BI148)),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43</v>
      </c>
      <c r="E39" s="155"/>
      <c r="F39" s="155"/>
      <c r="G39" s="156" t="s">
        <v>44</v>
      </c>
      <c r="H39" s="157" t="s">
        <v>45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46</v>
      </c>
      <c r="E50" s="161"/>
      <c r="F50" s="161"/>
      <c r="G50" s="160" t="s">
        <v>47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48</v>
      </c>
      <c r="E61" s="163"/>
      <c r="F61" s="164" t="s">
        <v>49</v>
      </c>
      <c r="G61" s="162" t="s">
        <v>48</v>
      </c>
      <c r="H61" s="163"/>
      <c r="I61" s="163"/>
      <c r="J61" s="165" t="s">
        <v>49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50</v>
      </c>
      <c r="E65" s="166"/>
      <c r="F65" s="166"/>
      <c r="G65" s="160" t="s">
        <v>51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48</v>
      </c>
      <c r="E76" s="163"/>
      <c r="F76" s="164" t="s">
        <v>49</v>
      </c>
      <c r="G76" s="162" t="s">
        <v>48</v>
      </c>
      <c r="H76" s="163"/>
      <c r="I76" s="163"/>
      <c r="J76" s="165" t="s">
        <v>49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>241118 - Obnova střechy a krovu II.ETAPA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EL.02.01 - Silnoproudá el...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18. 11. 2024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96</v>
      </c>
      <c r="D94" s="173"/>
      <c r="E94" s="173"/>
      <c r="F94" s="173"/>
      <c r="G94" s="173"/>
      <c r="H94" s="173"/>
      <c r="I94" s="173"/>
      <c r="J94" s="174" t="s">
        <v>97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98</v>
      </c>
      <c r="D96" s="37"/>
      <c r="E96" s="37"/>
      <c r="F96" s="37"/>
      <c r="G96" s="37"/>
      <c r="H96" s="37"/>
      <c r="I96" s="37"/>
      <c r="J96" s="107">
        <f>J119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99</v>
      </c>
    </row>
    <row r="97" s="9" customFormat="1" ht="24.96" customHeight="1">
      <c r="A97" s="9"/>
      <c r="B97" s="176"/>
      <c r="C97" s="177"/>
      <c r="D97" s="178" t="s">
        <v>731</v>
      </c>
      <c r="E97" s="179"/>
      <c r="F97" s="179"/>
      <c r="G97" s="179"/>
      <c r="H97" s="179"/>
      <c r="I97" s="179"/>
      <c r="J97" s="180">
        <f>J120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6"/>
      <c r="C98" s="177"/>
      <c r="D98" s="178" t="s">
        <v>732</v>
      </c>
      <c r="E98" s="179"/>
      <c r="F98" s="179"/>
      <c r="G98" s="179"/>
      <c r="H98" s="179"/>
      <c r="I98" s="179"/>
      <c r="J98" s="180">
        <f>J128</f>
        <v>0</v>
      </c>
      <c r="K98" s="177"/>
      <c r="L98" s="181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6"/>
      <c r="C99" s="177"/>
      <c r="D99" s="178" t="s">
        <v>733</v>
      </c>
      <c r="E99" s="179"/>
      <c r="F99" s="179"/>
      <c r="G99" s="179"/>
      <c r="H99" s="179"/>
      <c r="I99" s="179"/>
      <c r="J99" s="180">
        <f>J147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="2" customFormat="1" ht="6.96" customHeight="1">
      <c r="A101" s="35"/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0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="2" customFormat="1" ht="6.96" customHeight="1">
      <c r="A105" s="35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24.96" customHeight="1">
      <c r="A106" s="35"/>
      <c r="B106" s="36"/>
      <c r="C106" s="20" t="s">
        <v>118</v>
      </c>
      <c r="D106" s="37"/>
      <c r="E106" s="37"/>
      <c r="F106" s="37"/>
      <c r="G106" s="37"/>
      <c r="H106" s="37"/>
      <c r="I106" s="37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2" customHeight="1">
      <c r="A108" s="35"/>
      <c r="B108" s="36"/>
      <c r="C108" s="29" t="s">
        <v>16</v>
      </c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6.5" customHeight="1">
      <c r="A109" s="35"/>
      <c r="B109" s="36"/>
      <c r="C109" s="37"/>
      <c r="D109" s="37"/>
      <c r="E109" s="171" t="str">
        <f>E7</f>
        <v>241118 - Obnova střechy a krovu II.ETAPA</v>
      </c>
      <c r="F109" s="29"/>
      <c r="G109" s="29"/>
      <c r="H109" s="29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93</v>
      </c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73" t="str">
        <f>E9</f>
        <v>EL.02.01 - Silnoproudá el...</v>
      </c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20</v>
      </c>
      <c r="D113" s="37"/>
      <c r="E113" s="37"/>
      <c r="F113" s="24" t="str">
        <f>F12</f>
        <v xml:space="preserve"> </v>
      </c>
      <c r="G113" s="37"/>
      <c r="H113" s="37"/>
      <c r="I113" s="29" t="s">
        <v>22</v>
      </c>
      <c r="J113" s="76" t="str">
        <f>IF(J12="","",J12)</f>
        <v>18. 11. 2024</v>
      </c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24</v>
      </c>
      <c r="D115" s="37"/>
      <c r="E115" s="37"/>
      <c r="F115" s="24" t="str">
        <f>E15</f>
        <v xml:space="preserve"> </v>
      </c>
      <c r="G115" s="37"/>
      <c r="H115" s="37"/>
      <c r="I115" s="29" t="s">
        <v>29</v>
      </c>
      <c r="J115" s="33" t="str">
        <f>E21</f>
        <v xml:space="preserve"> </v>
      </c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27</v>
      </c>
      <c r="D116" s="37"/>
      <c r="E116" s="37"/>
      <c r="F116" s="24" t="str">
        <f>IF(E18="","",E18)</f>
        <v>Vyplň údaj</v>
      </c>
      <c r="G116" s="37"/>
      <c r="H116" s="37"/>
      <c r="I116" s="29" t="s">
        <v>31</v>
      </c>
      <c r="J116" s="33" t="str">
        <f>E24</f>
        <v xml:space="preserve"> 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0.32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1" customFormat="1" ht="29.28" customHeight="1">
      <c r="A118" s="188"/>
      <c r="B118" s="189"/>
      <c r="C118" s="190" t="s">
        <v>119</v>
      </c>
      <c r="D118" s="191" t="s">
        <v>58</v>
      </c>
      <c r="E118" s="191" t="s">
        <v>54</v>
      </c>
      <c r="F118" s="191" t="s">
        <v>55</v>
      </c>
      <c r="G118" s="191" t="s">
        <v>120</v>
      </c>
      <c r="H118" s="191" t="s">
        <v>121</v>
      </c>
      <c r="I118" s="191" t="s">
        <v>122</v>
      </c>
      <c r="J118" s="192" t="s">
        <v>97</v>
      </c>
      <c r="K118" s="193" t="s">
        <v>123</v>
      </c>
      <c r="L118" s="194"/>
      <c r="M118" s="97" t="s">
        <v>1</v>
      </c>
      <c r="N118" s="98" t="s">
        <v>37</v>
      </c>
      <c r="O118" s="98" t="s">
        <v>124</v>
      </c>
      <c r="P118" s="98" t="s">
        <v>125</v>
      </c>
      <c r="Q118" s="98" t="s">
        <v>126</v>
      </c>
      <c r="R118" s="98" t="s">
        <v>127</v>
      </c>
      <c r="S118" s="98" t="s">
        <v>128</v>
      </c>
      <c r="T118" s="99" t="s">
        <v>129</v>
      </c>
      <c r="U118" s="188"/>
      <c r="V118" s="188"/>
      <c r="W118" s="188"/>
      <c r="X118" s="188"/>
      <c r="Y118" s="188"/>
      <c r="Z118" s="188"/>
      <c r="AA118" s="188"/>
      <c r="AB118" s="188"/>
      <c r="AC118" s="188"/>
      <c r="AD118" s="188"/>
      <c r="AE118" s="188"/>
    </row>
    <row r="119" s="2" customFormat="1" ht="22.8" customHeight="1">
      <c r="A119" s="35"/>
      <c r="B119" s="36"/>
      <c r="C119" s="104" t="s">
        <v>130</v>
      </c>
      <c r="D119" s="37"/>
      <c r="E119" s="37"/>
      <c r="F119" s="37"/>
      <c r="G119" s="37"/>
      <c r="H119" s="37"/>
      <c r="I119" s="37"/>
      <c r="J119" s="195">
        <f>BK119</f>
        <v>0</v>
      </c>
      <c r="K119" s="37"/>
      <c r="L119" s="41"/>
      <c r="M119" s="100"/>
      <c r="N119" s="196"/>
      <c r="O119" s="101"/>
      <c r="P119" s="197">
        <f>P120+P128+P147</f>
        <v>0</v>
      </c>
      <c r="Q119" s="101"/>
      <c r="R119" s="197">
        <f>R120+R128+R147</f>
        <v>0</v>
      </c>
      <c r="S119" s="101"/>
      <c r="T119" s="198">
        <f>T120+T128+T147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4" t="s">
        <v>72</v>
      </c>
      <c r="AU119" s="14" t="s">
        <v>99</v>
      </c>
      <c r="BK119" s="199">
        <f>BK120+BK128+BK147</f>
        <v>0</v>
      </c>
    </row>
    <row r="120" s="12" customFormat="1" ht="25.92" customHeight="1">
      <c r="A120" s="12"/>
      <c r="B120" s="200"/>
      <c r="C120" s="201"/>
      <c r="D120" s="202" t="s">
        <v>72</v>
      </c>
      <c r="E120" s="203" t="s">
        <v>734</v>
      </c>
      <c r="F120" s="203" t="s">
        <v>735</v>
      </c>
      <c r="G120" s="201"/>
      <c r="H120" s="201"/>
      <c r="I120" s="204"/>
      <c r="J120" s="205">
        <f>BK120</f>
        <v>0</v>
      </c>
      <c r="K120" s="201"/>
      <c r="L120" s="206"/>
      <c r="M120" s="207"/>
      <c r="N120" s="208"/>
      <c r="O120" s="208"/>
      <c r="P120" s="209">
        <f>SUM(P121:P127)</f>
        <v>0</v>
      </c>
      <c r="Q120" s="208"/>
      <c r="R120" s="209">
        <f>SUM(R121:R127)</f>
        <v>0</v>
      </c>
      <c r="S120" s="208"/>
      <c r="T120" s="210">
        <f>SUM(T121:T127)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1" t="s">
        <v>80</v>
      </c>
      <c r="AT120" s="212" t="s">
        <v>72</v>
      </c>
      <c r="AU120" s="212" t="s">
        <v>73</v>
      </c>
      <c r="AY120" s="211" t="s">
        <v>133</v>
      </c>
      <c r="BK120" s="213">
        <f>SUM(BK121:BK127)</f>
        <v>0</v>
      </c>
    </row>
    <row r="121" s="2" customFormat="1" ht="16.5" customHeight="1">
      <c r="A121" s="35"/>
      <c r="B121" s="36"/>
      <c r="C121" s="216" t="s">
        <v>80</v>
      </c>
      <c r="D121" s="216" t="s">
        <v>135</v>
      </c>
      <c r="E121" s="217" t="s">
        <v>736</v>
      </c>
      <c r="F121" s="218" t="s">
        <v>737</v>
      </c>
      <c r="G121" s="219" t="s">
        <v>138</v>
      </c>
      <c r="H121" s="220">
        <v>20</v>
      </c>
      <c r="I121" s="221"/>
      <c r="J121" s="222">
        <f>ROUND(I121*H121,2)</f>
        <v>0</v>
      </c>
      <c r="K121" s="223"/>
      <c r="L121" s="41"/>
      <c r="M121" s="224" t="s">
        <v>1</v>
      </c>
      <c r="N121" s="225" t="s">
        <v>38</v>
      </c>
      <c r="O121" s="88"/>
      <c r="P121" s="226">
        <f>O121*H121</f>
        <v>0</v>
      </c>
      <c r="Q121" s="226">
        <v>0</v>
      </c>
      <c r="R121" s="226">
        <f>Q121*H121</f>
        <v>0</v>
      </c>
      <c r="S121" s="226">
        <v>0</v>
      </c>
      <c r="T121" s="22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28" t="s">
        <v>139</v>
      </c>
      <c r="AT121" s="228" t="s">
        <v>135</v>
      </c>
      <c r="AU121" s="228" t="s">
        <v>80</v>
      </c>
      <c r="AY121" s="14" t="s">
        <v>133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14" t="s">
        <v>80</v>
      </c>
      <c r="BK121" s="229">
        <f>ROUND(I121*H121,2)</f>
        <v>0</v>
      </c>
      <c r="BL121" s="14" t="s">
        <v>139</v>
      </c>
      <c r="BM121" s="228" t="s">
        <v>82</v>
      </c>
    </row>
    <row r="122" s="2" customFormat="1" ht="16.5" customHeight="1">
      <c r="A122" s="35"/>
      <c r="B122" s="36"/>
      <c r="C122" s="216" t="s">
        <v>82</v>
      </c>
      <c r="D122" s="216" t="s">
        <v>135</v>
      </c>
      <c r="E122" s="217" t="s">
        <v>738</v>
      </c>
      <c r="F122" s="218" t="s">
        <v>739</v>
      </c>
      <c r="G122" s="219" t="s">
        <v>155</v>
      </c>
      <c r="H122" s="220">
        <v>20</v>
      </c>
      <c r="I122" s="221"/>
      <c r="J122" s="222">
        <f>ROUND(I122*H122,2)</f>
        <v>0</v>
      </c>
      <c r="K122" s="223"/>
      <c r="L122" s="41"/>
      <c r="M122" s="224" t="s">
        <v>1</v>
      </c>
      <c r="N122" s="225" t="s">
        <v>38</v>
      </c>
      <c r="O122" s="88"/>
      <c r="P122" s="226">
        <f>O122*H122</f>
        <v>0</v>
      </c>
      <c r="Q122" s="226">
        <v>0</v>
      </c>
      <c r="R122" s="226">
        <f>Q122*H122</f>
        <v>0</v>
      </c>
      <c r="S122" s="226">
        <v>0</v>
      </c>
      <c r="T122" s="22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28" t="s">
        <v>139</v>
      </c>
      <c r="AT122" s="228" t="s">
        <v>135</v>
      </c>
      <c r="AU122" s="228" t="s">
        <v>80</v>
      </c>
      <c r="AY122" s="14" t="s">
        <v>133</v>
      </c>
      <c r="BE122" s="229">
        <f>IF(N122="základní",J122,0)</f>
        <v>0</v>
      </c>
      <c r="BF122" s="229">
        <f>IF(N122="snížená",J122,0)</f>
        <v>0</v>
      </c>
      <c r="BG122" s="229">
        <f>IF(N122="zákl. přenesená",J122,0)</f>
        <v>0</v>
      </c>
      <c r="BH122" s="229">
        <f>IF(N122="sníž. přenesená",J122,0)</f>
        <v>0</v>
      </c>
      <c r="BI122" s="229">
        <f>IF(N122="nulová",J122,0)</f>
        <v>0</v>
      </c>
      <c r="BJ122" s="14" t="s">
        <v>80</v>
      </c>
      <c r="BK122" s="229">
        <f>ROUND(I122*H122,2)</f>
        <v>0</v>
      </c>
      <c r="BL122" s="14" t="s">
        <v>139</v>
      </c>
      <c r="BM122" s="228" t="s">
        <v>139</v>
      </c>
    </row>
    <row r="123" s="2" customFormat="1" ht="16.5" customHeight="1">
      <c r="A123" s="35"/>
      <c r="B123" s="36"/>
      <c r="C123" s="216" t="s">
        <v>142</v>
      </c>
      <c r="D123" s="216" t="s">
        <v>135</v>
      </c>
      <c r="E123" s="217" t="s">
        <v>740</v>
      </c>
      <c r="F123" s="218" t="s">
        <v>741</v>
      </c>
      <c r="G123" s="219" t="s">
        <v>155</v>
      </c>
      <c r="H123" s="220">
        <v>1</v>
      </c>
      <c r="I123" s="221"/>
      <c r="J123" s="222">
        <f>ROUND(I123*H123,2)</f>
        <v>0</v>
      </c>
      <c r="K123" s="223"/>
      <c r="L123" s="41"/>
      <c r="M123" s="224" t="s">
        <v>1</v>
      </c>
      <c r="N123" s="225" t="s">
        <v>38</v>
      </c>
      <c r="O123" s="88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28" t="s">
        <v>139</v>
      </c>
      <c r="AT123" s="228" t="s">
        <v>135</v>
      </c>
      <c r="AU123" s="228" t="s">
        <v>80</v>
      </c>
      <c r="AY123" s="14" t="s">
        <v>133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4" t="s">
        <v>80</v>
      </c>
      <c r="BK123" s="229">
        <f>ROUND(I123*H123,2)</f>
        <v>0</v>
      </c>
      <c r="BL123" s="14" t="s">
        <v>139</v>
      </c>
      <c r="BM123" s="228" t="s">
        <v>146</v>
      </c>
    </row>
    <row r="124" s="2" customFormat="1" ht="16.5" customHeight="1">
      <c r="A124" s="35"/>
      <c r="B124" s="36"/>
      <c r="C124" s="216" t="s">
        <v>139</v>
      </c>
      <c r="D124" s="216" t="s">
        <v>135</v>
      </c>
      <c r="E124" s="217" t="s">
        <v>742</v>
      </c>
      <c r="F124" s="218" t="s">
        <v>743</v>
      </c>
      <c r="G124" s="219" t="s">
        <v>138</v>
      </c>
      <c r="H124" s="220">
        <v>20</v>
      </c>
      <c r="I124" s="221"/>
      <c r="J124" s="222">
        <f>ROUND(I124*H124,2)</f>
        <v>0</v>
      </c>
      <c r="K124" s="223"/>
      <c r="L124" s="41"/>
      <c r="M124" s="224" t="s">
        <v>1</v>
      </c>
      <c r="N124" s="225" t="s">
        <v>38</v>
      </c>
      <c r="O124" s="88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28" t="s">
        <v>139</v>
      </c>
      <c r="AT124" s="228" t="s">
        <v>135</v>
      </c>
      <c r="AU124" s="228" t="s">
        <v>80</v>
      </c>
      <c r="AY124" s="14" t="s">
        <v>133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4" t="s">
        <v>80</v>
      </c>
      <c r="BK124" s="229">
        <f>ROUND(I124*H124,2)</f>
        <v>0</v>
      </c>
      <c r="BL124" s="14" t="s">
        <v>139</v>
      </c>
      <c r="BM124" s="228" t="s">
        <v>150</v>
      </c>
    </row>
    <row r="125" s="2" customFormat="1" ht="16.5" customHeight="1">
      <c r="A125" s="35"/>
      <c r="B125" s="36"/>
      <c r="C125" s="216" t="s">
        <v>151</v>
      </c>
      <c r="D125" s="216" t="s">
        <v>135</v>
      </c>
      <c r="E125" s="217" t="s">
        <v>744</v>
      </c>
      <c r="F125" s="218" t="s">
        <v>745</v>
      </c>
      <c r="G125" s="219" t="s">
        <v>138</v>
      </c>
      <c r="H125" s="220">
        <v>30</v>
      </c>
      <c r="I125" s="221"/>
      <c r="J125" s="222">
        <f>ROUND(I125*H125,2)</f>
        <v>0</v>
      </c>
      <c r="K125" s="223"/>
      <c r="L125" s="41"/>
      <c r="M125" s="224" t="s">
        <v>1</v>
      </c>
      <c r="N125" s="225" t="s">
        <v>38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139</v>
      </c>
      <c r="AT125" s="228" t="s">
        <v>135</v>
      </c>
      <c r="AU125" s="228" t="s">
        <v>80</v>
      </c>
      <c r="AY125" s="14" t="s">
        <v>133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80</v>
      </c>
      <c r="BK125" s="229">
        <f>ROUND(I125*H125,2)</f>
        <v>0</v>
      </c>
      <c r="BL125" s="14" t="s">
        <v>139</v>
      </c>
      <c r="BM125" s="228" t="s">
        <v>156</v>
      </c>
    </row>
    <row r="126" s="2" customFormat="1" ht="21.75" customHeight="1">
      <c r="A126" s="35"/>
      <c r="B126" s="36"/>
      <c r="C126" s="216" t="s">
        <v>146</v>
      </c>
      <c r="D126" s="216" t="s">
        <v>135</v>
      </c>
      <c r="E126" s="217" t="s">
        <v>746</v>
      </c>
      <c r="F126" s="218" t="s">
        <v>747</v>
      </c>
      <c r="G126" s="219" t="s">
        <v>155</v>
      </c>
      <c r="H126" s="220">
        <v>1</v>
      </c>
      <c r="I126" s="221"/>
      <c r="J126" s="222">
        <f>ROUND(I126*H126,2)</f>
        <v>0</v>
      </c>
      <c r="K126" s="223"/>
      <c r="L126" s="41"/>
      <c r="M126" s="224" t="s">
        <v>1</v>
      </c>
      <c r="N126" s="225" t="s">
        <v>38</v>
      </c>
      <c r="O126" s="88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28" t="s">
        <v>139</v>
      </c>
      <c r="AT126" s="228" t="s">
        <v>135</v>
      </c>
      <c r="AU126" s="228" t="s">
        <v>80</v>
      </c>
      <c r="AY126" s="14" t="s">
        <v>133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4" t="s">
        <v>80</v>
      </c>
      <c r="BK126" s="229">
        <f>ROUND(I126*H126,2)</f>
        <v>0</v>
      </c>
      <c r="BL126" s="14" t="s">
        <v>139</v>
      </c>
      <c r="BM126" s="228" t="s">
        <v>8</v>
      </c>
    </row>
    <row r="127" s="2" customFormat="1" ht="16.5" customHeight="1">
      <c r="A127" s="35"/>
      <c r="B127" s="36"/>
      <c r="C127" s="216" t="s">
        <v>159</v>
      </c>
      <c r="D127" s="216" t="s">
        <v>135</v>
      </c>
      <c r="E127" s="217" t="s">
        <v>748</v>
      </c>
      <c r="F127" s="218" t="s">
        <v>749</v>
      </c>
      <c r="G127" s="219" t="s">
        <v>155</v>
      </c>
      <c r="H127" s="220">
        <v>2</v>
      </c>
      <c r="I127" s="221"/>
      <c r="J127" s="222">
        <f>ROUND(I127*H127,2)</f>
        <v>0</v>
      </c>
      <c r="K127" s="223"/>
      <c r="L127" s="41"/>
      <c r="M127" s="224" t="s">
        <v>1</v>
      </c>
      <c r="N127" s="225" t="s">
        <v>38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139</v>
      </c>
      <c r="AT127" s="228" t="s">
        <v>135</v>
      </c>
      <c r="AU127" s="228" t="s">
        <v>80</v>
      </c>
      <c r="AY127" s="14" t="s">
        <v>133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80</v>
      </c>
      <c r="BK127" s="229">
        <f>ROUND(I127*H127,2)</f>
        <v>0</v>
      </c>
      <c r="BL127" s="14" t="s">
        <v>139</v>
      </c>
      <c r="BM127" s="228" t="s">
        <v>162</v>
      </c>
    </row>
    <row r="128" s="12" customFormat="1" ht="25.92" customHeight="1">
      <c r="A128" s="12"/>
      <c r="B128" s="200"/>
      <c r="C128" s="201"/>
      <c r="D128" s="202" t="s">
        <v>72</v>
      </c>
      <c r="E128" s="203" t="s">
        <v>750</v>
      </c>
      <c r="F128" s="203" t="s">
        <v>751</v>
      </c>
      <c r="G128" s="201"/>
      <c r="H128" s="201"/>
      <c r="I128" s="204"/>
      <c r="J128" s="205">
        <f>BK128</f>
        <v>0</v>
      </c>
      <c r="K128" s="201"/>
      <c r="L128" s="206"/>
      <c r="M128" s="207"/>
      <c r="N128" s="208"/>
      <c r="O128" s="208"/>
      <c r="P128" s="209">
        <f>SUM(P129:P146)</f>
        <v>0</v>
      </c>
      <c r="Q128" s="208"/>
      <c r="R128" s="209">
        <f>SUM(R129:R146)</f>
        <v>0</v>
      </c>
      <c r="S128" s="208"/>
      <c r="T128" s="210">
        <f>SUM(T129:T146)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1" t="s">
        <v>80</v>
      </c>
      <c r="AT128" s="212" t="s">
        <v>72</v>
      </c>
      <c r="AU128" s="212" t="s">
        <v>73</v>
      </c>
      <c r="AY128" s="211" t="s">
        <v>133</v>
      </c>
      <c r="BK128" s="213">
        <f>SUM(BK129:BK146)</f>
        <v>0</v>
      </c>
    </row>
    <row r="129" s="2" customFormat="1" ht="16.5" customHeight="1">
      <c r="A129" s="35"/>
      <c r="B129" s="36"/>
      <c r="C129" s="216" t="s">
        <v>150</v>
      </c>
      <c r="D129" s="216" t="s">
        <v>135</v>
      </c>
      <c r="E129" s="217" t="s">
        <v>752</v>
      </c>
      <c r="F129" s="218" t="s">
        <v>753</v>
      </c>
      <c r="G129" s="219" t="s">
        <v>138</v>
      </c>
      <c r="H129" s="220">
        <v>95</v>
      </c>
      <c r="I129" s="221"/>
      <c r="J129" s="222">
        <f>ROUND(I129*H129,2)</f>
        <v>0</v>
      </c>
      <c r="K129" s="223"/>
      <c r="L129" s="41"/>
      <c r="M129" s="224" t="s">
        <v>1</v>
      </c>
      <c r="N129" s="225" t="s">
        <v>38</v>
      </c>
      <c r="O129" s="88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8" t="s">
        <v>139</v>
      </c>
      <c r="AT129" s="228" t="s">
        <v>135</v>
      </c>
      <c r="AU129" s="228" t="s">
        <v>80</v>
      </c>
      <c r="AY129" s="14" t="s">
        <v>133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4" t="s">
        <v>80</v>
      </c>
      <c r="BK129" s="229">
        <f>ROUND(I129*H129,2)</f>
        <v>0</v>
      </c>
      <c r="BL129" s="14" t="s">
        <v>139</v>
      </c>
      <c r="BM129" s="228" t="s">
        <v>167</v>
      </c>
    </row>
    <row r="130" s="2" customFormat="1" ht="16.5" customHeight="1">
      <c r="A130" s="35"/>
      <c r="B130" s="36"/>
      <c r="C130" s="216" t="s">
        <v>168</v>
      </c>
      <c r="D130" s="216" t="s">
        <v>135</v>
      </c>
      <c r="E130" s="217" t="s">
        <v>754</v>
      </c>
      <c r="F130" s="218" t="s">
        <v>755</v>
      </c>
      <c r="G130" s="219" t="s">
        <v>138</v>
      </c>
      <c r="H130" s="220">
        <v>15</v>
      </c>
      <c r="I130" s="221"/>
      <c r="J130" s="222">
        <f>ROUND(I130*H130,2)</f>
        <v>0</v>
      </c>
      <c r="K130" s="223"/>
      <c r="L130" s="41"/>
      <c r="M130" s="224" t="s">
        <v>1</v>
      </c>
      <c r="N130" s="225" t="s">
        <v>38</v>
      </c>
      <c r="O130" s="88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139</v>
      </c>
      <c r="AT130" s="228" t="s">
        <v>135</v>
      </c>
      <c r="AU130" s="228" t="s">
        <v>80</v>
      </c>
      <c r="AY130" s="14" t="s">
        <v>133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80</v>
      </c>
      <c r="BK130" s="229">
        <f>ROUND(I130*H130,2)</f>
        <v>0</v>
      </c>
      <c r="BL130" s="14" t="s">
        <v>139</v>
      </c>
      <c r="BM130" s="228" t="s">
        <v>171</v>
      </c>
    </row>
    <row r="131" s="2" customFormat="1" ht="16.5" customHeight="1">
      <c r="A131" s="35"/>
      <c r="B131" s="36"/>
      <c r="C131" s="216" t="s">
        <v>156</v>
      </c>
      <c r="D131" s="216" t="s">
        <v>135</v>
      </c>
      <c r="E131" s="217" t="s">
        <v>756</v>
      </c>
      <c r="F131" s="218" t="s">
        <v>757</v>
      </c>
      <c r="G131" s="219" t="s">
        <v>138</v>
      </c>
      <c r="H131" s="220">
        <v>45</v>
      </c>
      <c r="I131" s="221"/>
      <c r="J131" s="222">
        <f>ROUND(I131*H131,2)</f>
        <v>0</v>
      </c>
      <c r="K131" s="223"/>
      <c r="L131" s="41"/>
      <c r="M131" s="224" t="s">
        <v>1</v>
      </c>
      <c r="N131" s="225" t="s">
        <v>38</v>
      </c>
      <c r="O131" s="88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8" t="s">
        <v>139</v>
      </c>
      <c r="AT131" s="228" t="s">
        <v>135</v>
      </c>
      <c r="AU131" s="228" t="s">
        <v>80</v>
      </c>
      <c r="AY131" s="14" t="s">
        <v>133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4" t="s">
        <v>80</v>
      </c>
      <c r="BK131" s="229">
        <f>ROUND(I131*H131,2)</f>
        <v>0</v>
      </c>
      <c r="BL131" s="14" t="s">
        <v>139</v>
      </c>
      <c r="BM131" s="228" t="s">
        <v>174</v>
      </c>
    </row>
    <row r="132" s="2" customFormat="1" ht="16.5" customHeight="1">
      <c r="A132" s="35"/>
      <c r="B132" s="36"/>
      <c r="C132" s="216" t="s">
        <v>176</v>
      </c>
      <c r="D132" s="216" t="s">
        <v>135</v>
      </c>
      <c r="E132" s="217" t="s">
        <v>758</v>
      </c>
      <c r="F132" s="218" t="s">
        <v>759</v>
      </c>
      <c r="G132" s="219" t="s">
        <v>155</v>
      </c>
      <c r="H132" s="220">
        <v>25</v>
      </c>
      <c r="I132" s="221"/>
      <c r="J132" s="222">
        <f>ROUND(I132*H132,2)</f>
        <v>0</v>
      </c>
      <c r="K132" s="223"/>
      <c r="L132" s="41"/>
      <c r="M132" s="224" t="s">
        <v>1</v>
      </c>
      <c r="N132" s="225" t="s">
        <v>38</v>
      </c>
      <c r="O132" s="88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139</v>
      </c>
      <c r="AT132" s="228" t="s">
        <v>135</v>
      </c>
      <c r="AU132" s="228" t="s">
        <v>80</v>
      </c>
      <c r="AY132" s="14" t="s">
        <v>133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80</v>
      </c>
      <c r="BK132" s="229">
        <f>ROUND(I132*H132,2)</f>
        <v>0</v>
      </c>
      <c r="BL132" s="14" t="s">
        <v>139</v>
      </c>
      <c r="BM132" s="228" t="s">
        <v>179</v>
      </c>
    </row>
    <row r="133" s="2" customFormat="1" ht="16.5" customHeight="1">
      <c r="A133" s="35"/>
      <c r="B133" s="36"/>
      <c r="C133" s="216" t="s">
        <v>8</v>
      </c>
      <c r="D133" s="216" t="s">
        <v>135</v>
      </c>
      <c r="E133" s="217" t="s">
        <v>760</v>
      </c>
      <c r="F133" s="218" t="s">
        <v>761</v>
      </c>
      <c r="G133" s="219" t="s">
        <v>155</v>
      </c>
      <c r="H133" s="220">
        <v>30</v>
      </c>
      <c r="I133" s="221"/>
      <c r="J133" s="222">
        <f>ROUND(I133*H133,2)</f>
        <v>0</v>
      </c>
      <c r="K133" s="223"/>
      <c r="L133" s="41"/>
      <c r="M133" s="224" t="s">
        <v>1</v>
      </c>
      <c r="N133" s="225" t="s">
        <v>38</v>
      </c>
      <c r="O133" s="88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139</v>
      </c>
      <c r="AT133" s="228" t="s">
        <v>135</v>
      </c>
      <c r="AU133" s="228" t="s">
        <v>80</v>
      </c>
      <c r="AY133" s="14" t="s">
        <v>133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80</v>
      </c>
      <c r="BK133" s="229">
        <f>ROUND(I133*H133,2)</f>
        <v>0</v>
      </c>
      <c r="BL133" s="14" t="s">
        <v>139</v>
      </c>
      <c r="BM133" s="228" t="s">
        <v>182</v>
      </c>
    </row>
    <row r="134" s="2" customFormat="1" ht="16.5" customHeight="1">
      <c r="A134" s="35"/>
      <c r="B134" s="36"/>
      <c r="C134" s="216" t="s">
        <v>183</v>
      </c>
      <c r="D134" s="216" t="s">
        <v>135</v>
      </c>
      <c r="E134" s="217" t="s">
        <v>762</v>
      </c>
      <c r="F134" s="218" t="s">
        <v>763</v>
      </c>
      <c r="G134" s="219" t="s">
        <v>155</v>
      </c>
      <c r="H134" s="220">
        <v>30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38</v>
      </c>
      <c r="O134" s="88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139</v>
      </c>
      <c r="AT134" s="228" t="s">
        <v>135</v>
      </c>
      <c r="AU134" s="228" t="s">
        <v>80</v>
      </c>
      <c r="AY134" s="14" t="s">
        <v>133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80</v>
      </c>
      <c r="BK134" s="229">
        <f>ROUND(I134*H134,2)</f>
        <v>0</v>
      </c>
      <c r="BL134" s="14" t="s">
        <v>139</v>
      </c>
      <c r="BM134" s="228" t="s">
        <v>186</v>
      </c>
    </row>
    <row r="135" s="2" customFormat="1" ht="16.5" customHeight="1">
      <c r="A135" s="35"/>
      <c r="B135" s="36"/>
      <c r="C135" s="216" t="s">
        <v>162</v>
      </c>
      <c r="D135" s="216" t="s">
        <v>135</v>
      </c>
      <c r="E135" s="217" t="s">
        <v>764</v>
      </c>
      <c r="F135" s="218" t="s">
        <v>765</v>
      </c>
      <c r="G135" s="219" t="s">
        <v>155</v>
      </c>
      <c r="H135" s="220">
        <v>2</v>
      </c>
      <c r="I135" s="221"/>
      <c r="J135" s="222">
        <f>ROUND(I135*H135,2)</f>
        <v>0</v>
      </c>
      <c r="K135" s="223"/>
      <c r="L135" s="41"/>
      <c r="M135" s="224" t="s">
        <v>1</v>
      </c>
      <c r="N135" s="225" t="s">
        <v>38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139</v>
      </c>
      <c r="AT135" s="228" t="s">
        <v>135</v>
      </c>
      <c r="AU135" s="228" t="s">
        <v>80</v>
      </c>
      <c r="AY135" s="14" t="s">
        <v>133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80</v>
      </c>
      <c r="BK135" s="229">
        <f>ROUND(I135*H135,2)</f>
        <v>0</v>
      </c>
      <c r="BL135" s="14" t="s">
        <v>139</v>
      </c>
      <c r="BM135" s="228" t="s">
        <v>189</v>
      </c>
    </row>
    <row r="136" s="2" customFormat="1" ht="16.5" customHeight="1">
      <c r="A136" s="35"/>
      <c r="B136" s="36"/>
      <c r="C136" s="216" t="s">
        <v>190</v>
      </c>
      <c r="D136" s="216" t="s">
        <v>135</v>
      </c>
      <c r="E136" s="217" t="s">
        <v>766</v>
      </c>
      <c r="F136" s="218" t="s">
        <v>767</v>
      </c>
      <c r="G136" s="219" t="s">
        <v>155</v>
      </c>
      <c r="H136" s="220">
        <v>2</v>
      </c>
      <c r="I136" s="221"/>
      <c r="J136" s="222">
        <f>ROUND(I136*H136,2)</f>
        <v>0</v>
      </c>
      <c r="K136" s="223"/>
      <c r="L136" s="41"/>
      <c r="M136" s="224" t="s">
        <v>1</v>
      </c>
      <c r="N136" s="225" t="s">
        <v>38</v>
      </c>
      <c r="O136" s="88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8" t="s">
        <v>139</v>
      </c>
      <c r="AT136" s="228" t="s">
        <v>135</v>
      </c>
      <c r="AU136" s="228" t="s">
        <v>80</v>
      </c>
      <c r="AY136" s="14" t="s">
        <v>133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4" t="s">
        <v>80</v>
      </c>
      <c r="BK136" s="229">
        <f>ROUND(I136*H136,2)</f>
        <v>0</v>
      </c>
      <c r="BL136" s="14" t="s">
        <v>139</v>
      </c>
      <c r="BM136" s="228" t="s">
        <v>193</v>
      </c>
    </row>
    <row r="137" s="2" customFormat="1" ht="16.5" customHeight="1">
      <c r="A137" s="35"/>
      <c r="B137" s="36"/>
      <c r="C137" s="216" t="s">
        <v>167</v>
      </c>
      <c r="D137" s="216" t="s">
        <v>135</v>
      </c>
      <c r="E137" s="217" t="s">
        <v>768</v>
      </c>
      <c r="F137" s="218" t="s">
        <v>769</v>
      </c>
      <c r="G137" s="219" t="s">
        <v>155</v>
      </c>
      <c r="H137" s="220">
        <v>2</v>
      </c>
      <c r="I137" s="221"/>
      <c r="J137" s="222">
        <f>ROUND(I137*H137,2)</f>
        <v>0</v>
      </c>
      <c r="K137" s="223"/>
      <c r="L137" s="41"/>
      <c r="M137" s="224" t="s">
        <v>1</v>
      </c>
      <c r="N137" s="225" t="s">
        <v>38</v>
      </c>
      <c r="O137" s="88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139</v>
      </c>
      <c r="AT137" s="228" t="s">
        <v>135</v>
      </c>
      <c r="AU137" s="228" t="s">
        <v>80</v>
      </c>
      <c r="AY137" s="14" t="s">
        <v>133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80</v>
      </c>
      <c r="BK137" s="229">
        <f>ROUND(I137*H137,2)</f>
        <v>0</v>
      </c>
      <c r="BL137" s="14" t="s">
        <v>139</v>
      </c>
      <c r="BM137" s="228" t="s">
        <v>196</v>
      </c>
    </row>
    <row r="138" s="2" customFormat="1" ht="16.5" customHeight="1">
      <c r="A138" s="35"/>
      <c r="B138" s="36"/>
      <c r="C138" s="216" t="s">
        <v>197</v>
      </c>
      <c r="D138" s="216" t="s">
        <v>135</v>
      </c>
      <c r="E138" s="217" t="s">
        <v>770</v>
      </c>
      <c r="F138" s="218" t="s">
        <v>771</v>
      </c>
      <c r="G138" s="219" t="s">
        <v>155</v>
      </c>
      <c r="H138" s="220">
        <v>2</v>
      </c>
      <c r="I138" s="221"/>
      <c r="J138" s="222">
        <f>ROUND(I138*H138,2)</f>
        <v>0</v>
      </c>
      <c r="K138" s="223"/>
      <c r="L138" s="41"/>
      <c r="M138" s="224" t="s">
        <v>1</v>
      </c>
      <c r="N138" s="225" t="s">
        <v>38</v>
      </c>
      <c r="O138" s="88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139</v>
      </c>
      <c r="AT138" s="228" t="s">
        <v>135</v>
      </c>
      <c r="AU138" s="228" t="s">
        <v>80</v>
      </c>
      <c r="AY138" s="14" t="s">
        <v>133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80</v>
      </c>
      <c r="BK138" s="229">
        <f>ROUND(I138*H138,2)</f>
        <v>0</v>
      </c>
      <c r="BL138" s="14" t="s">
        <v>139</v>
      </c>
      <c r="BM138" s="228" t="s">
        <v>200</v>
      </c>
    </row>
    <row r="139" s="2" customFormat="1" ht="16.5" customHeight="1">
      <c r="A139" s="35"/>
      <c r="B139" s="36"/>
      <c r="C139" s="216" t="s">
        <v>171</v>
      </c>
      <c r="D139" s="216" t="s">
        <v>135</v>
      </c>
      <c r="E139" s="217" t="s">
        <v>772</v>
      </c>
      <c r="F139" s="218" t="s">
        <v>773</v>
      </c>
      <c r="G139" s="219" t="s">
        <v>155</v>
      </c>
      <c r="H139" s="220">
        <v>10</v>
      </c>
      <c r="I139" s="221"/>
      <c r="J139" s="222">
        <f>ROUND(I139*H139,2)</f>
        <v>0</v>
      </c>
      <c r="K139" s="223"/>
      <c r="L139" s="41"/>
      <c r="M139" s="224" t="s">
        <v>1</v>
      </c>
      <c r="N139" s="225" t="s">
        <v>38</v>
      </c>
      <c r="O139" s="88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8" t="s">
        <v>139</v>
      </c>
      <c r="AT139" s="228" t="s">
        <v>135</v>
      </c>
      <c r="AU139" s="228" t="s">
        <v>80</v>
      </c>
      <c r="AY139" s="14" t="s">
        <v>133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4" t="s">
        <v>80</v>
      </c>
      <c r="BK139" s="229">
        <f>ROUND(I139*H139,2)</f>
        <v>0</v>
      </c>
      <c r="BL139" s="14" t="s">
        <v>139</v>
      </c>
      <c r="BM139" s="228" t="s">
        <v>203</v>
      </c>
    </row>
    <row r="140" s="2" customFormat="1" ht="16.5" customHeight="1">
      <c r="A140" s="35"/>
      <c r="B140" s="36"/>
      <c r="C140" s="216" t="s">
        <v>204</v>
      </c>
      <c r="D140" s="216" t="s">
        <v>135</v>
      </c>
      <c r="E140" s="217" t="s">
        <v>774</v>
      </c>
      <c r="F140" s="218" t="s">
        <v>775</v>
      </c>
      <c r="G140" s="219" t="s">
        <v>155</v>
      </c>
      <c r="H140" s="220">
        <v>3</v>
      </c>
      <c r="I140" s="221"/>
      <c r="J140" s="222">
        <f>ROUND(I140*H140,2)</f>
        <v>0</v>
      </c>
      <c r="K140" s="223"/>
      <c r="L140" s="41"/>
      <c r="M140" s="224" t="s">
        <v>1</v>
      </c>
      <c r="N140" s="225" t="s">
        <v>38</v>
      </c>
      <c r="O140" s="88"/>
      <c r="P140" s="226">
        <f>O140*H140</f>
        <v>0</v>
      </c>
      <c r="Q140" s="226">
        <v>0</v>
      </c>
      <c r="R140" s="226">
        <f>Q140*H140</f>
        <v>0</v>
      </c>
      <c r="S140" s="226">
        <v>0</v>
      </c>
      <c r="T140" s="22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8" t="s">
        <v>139</v>
      </c>
      <c r="AT140" s="228" t="s">
        <v>135</v>
      </c>
      <c r="AU140" s="228" t="s">
        <v>80</v>
      </c>
      <c r="AY140" s="14" t="s">
        <v>133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4" t="s">
        <v>80</v>
      </c>
      <c r="BK140" s="229">
        <f>ROUND(I140*H140,2)</f>
        <v>0</v>
      </c>
      <c r="BL140" s="14" t="s">
        <v>139</v>
      </c>
      <c r="BM140" s="228" t="s">
        <v>207</v>
      </c>
    </row>
    <row r="141" s="2" customFormat="1" ht="16.5" customHeight="1">
      <c r="A141" s="35"/>
      <c r="B141" s="36"/>
      <c r="C141" s="216" t="s">
        <v>174</v>
      </c>
      <c r="D141" s="216" t="s">
        <v>135</v>
      </c>
      <c r="E141" s="217" t="s">
        <v>776</v>
      </c>
      <c r="F141" s="218" t="s">
        <v>777</v>
      </c>
      <c r="G141" s="219" t="s">
        <v>155</v>
      </c>
      <c r="H141" s="220">
        <v>4</v>
      </c>
      <c r="I141" s="221"/>
      <c r="J141" s="222">
        <f>ROUND(I141*H141,2)</f>
        <v>0</v>
      </c>
      <c r="K141" s="223"/>
      <c r="L141" s="41"/>
      <c r="M141" s="224" t="s">
        <v>1</v>
      </c>
      <c r="N141" s="225" t="s">
        <v>38</v>
      </c>
      <c r="O141" s="88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8" t="s">
        <v>139</v>
      </c>
      <c r="AT141" s="228" t="s">
        <v>135</v>
      </c>
      <c r="AU141" s="228" t="s">
        <v>80</v>
      </c>
      <c r="AY141" s="14" t="s">
        <v>133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4" t="s">
        <v>80</v>
      </c>
      <c r="BK141" s="229">
        <f>ROUND(I141*H141,2)</f>
        <v>0</v>
      </c>
      <c r="BL141" s="14" t="s">
        <v>139</v>
      </c>
      <c r="BM141" s="228" t="s">
        <v>210</v>
      </c>
    </row>
    <row r="142" s="2" customFormat="1" ht="16.5" customHeight="1">
      <c r="A142" s="35"/>
      <c r="B142" s="36"/>
      <c r="C142" s="216" t="s">
        <v>7</v>
      </c>
      <c r="D142" s="216" t="s">
        <v>135</v>
      </c>
      <c r="E142" s="217" t="s">
        <v>778</v>
      </c>
      <c r="F142" s="218" t="s">
        <v>779</v>
      </c>
      <c r="G142" s="219" t="s">
        <v>155</v>
      </c>
      <c r="H142" s="220">
        <v>2</v>
      </c>
      <c r="I142" s="221"/>
      <c r="J142" s="222">
        <f>ROUND(I142*H142,2)</f>
        <v>0</v>
      </c>
      <c r="K142" s="223"/>
      <c r="L142" s="41"/>
      <c r="M142" s="224" t="s">
        <v>1</v>
      </c>
      <c r="N142" s="225" t="s">
        <v>38</v>
      </c>
      <c r="O142" s="88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8" t="s">
        <v>139</v>
      </c>
      <c r="AT142" s="228" t="s">
        <v>135</v>
      </c>
      <c r="AU142" s="228" t="s">
        <v>80</v>
      </c>
      <c r="AY142" s="14" t="s">
        <v>133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4" t="s">
        <v>80</v>
      </c>
      <c r="BK142" s="229">
        <f>ROUND(I142*H142,2)</f>
        <v>0</v>
      </c>
      <c r="BL142" s="14" t="s">
        <v>139</v>
      </c>
      <c r="BM142" s="228" t="s">
        <v>213</v>
      </c>
    </row>
    <row r="143" s="2" customFormat="1" ht="16.5" customHeight="1">
      <c r="A143" s="35"/>
      <c r="B143" s="36"/>
      <c r="C143" s="216" t="s">
        <v>179</v>
      </c>
      <c r="D143" s="216" t="s">
        <v>135</v>
      </c>
      <c r="E143" s="217" t="s">
        <v>780</v>
      </c>
      <c r="F143" s="218" t="s">
        <v>781</v>
      </c>
      <c r="G143" s="219" t="s">
        <v>155</v>
      </c>
      <c r="H143" s="220">
        <v>3</v>
      </c>
      <c r="I143" s="221"/>
      <c r="J143" s="222">
        <f>ROUND(I143*H143,2)</f>
        <v>0</v>
      </c>
      <c r="K143" s="223"/>
      <c r="L143" s="41"/>
      <c r="M143" s="224" t="s">
        <v>1</v>
      </c>
      <c r="N143" s="225" t="s">
        <v>38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139</v>
      </c>
      <c r="AT143" s="228" t="s">
        <v>135</v>
      </c>
      <c r="AU143" s="228" t="s">
        <v>80</v>
      </c>
      <c r="AY143" s="14" t="s">
        <v>133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80</v>
      </c>
      <c r="BK143" s="229">
        <f>ROUND(I143*H143,2)</f>
        <v>0</v>
      </c>
      <c r="BL143" s="14" t="s">
        <v>139</v>
      </c>
      <c r="BM143" s="228" t="s">
        <v>216</v>
      </c>
    </row>
    <row r="144" s="2" customFormat="1" ht="16.5" customHeight="1">
      <c r="A144" s="35"/>
      <c r="B144" s="36"/>
      <c r="C144" s="216" t="s">
        <v>217</v>
      </c>
      <c r="D144" s="216" t="s">
        <v>135</v>
      </c>
      <c r="E144" s="217" t="s">
        <v>782</v>
      </c>
      <c r="F144" s="218" t="s">
        <v>783</v>
      </c>
      <c r="G144" s="219" t="s">
        <v>155</v>
      </c>
      <c r="H144" s="220">
        <v>3</v>
      </c>
      <c r="I144" s="221"/>
      <c r="J144" s="222">
        <f>ROUND(I144*H144,2)</f>
        <v>0</v>
      </c>
      <c r="K144" s="223"/>
      <c r="L144" s="41"/>
      <c r="M144" s="224" t="s">
        <v>1</v>
      </c>
      <c r="N144" s="225" t="s">
        <v>38</v>
      </c>
      <c r="O144" s="88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8" t="s">
        <v>139</v>
      </c>
      <c r="AT144" s="228" t="s">
        <v>135</v>
      </c>
      <c r="AU144" s="228" t="s">
        <v>80</v>
      </c>
      <c r="AY144" s="14" t="s">
        <v>133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4" t="s">
        <v>80</v>
      </c>
      <c r="BK144" s="229">
        <f>ROUND(I144*H144,2)</f>
        <v>0</v>
      </c>
      <c r="BL144" s="14" t="s">
        <v>139</v>
      </c>
      <c r="BM144" s="228" t="s">
        <v>220</v>
      </c>
    </row>
    <row r="145" s="2" customFormat="1" ht="16.5" customHeight="1">
      <c r="A145" s="35"/>
      <c r="B145" s="36"/>
      <c r="C145" s="216" t="s">
        <v>182</v>
      </c>
      <c r="D145" s="216" t="s">
        <v>135</v>
      </c>
      <c r="E145" s="217" t="s">
        <v>784</v>
      </c>
      <c r="F145" s="218" t="s">
        <v>785</v>
      </c>
      <c r="G145" s="219" t="s">
        <v>155</v>
      </c>
      <c r="H145" s="220">
        <v>1</v>
      </c>
      <c r="I145" s="221"/>
      <c r="J145" s="222">
        <f>ROUND(I145*H145,2)</f>
        <v>0</v>
      </c>
      <c r="K145" s="223"/>
      <c r="L145" s="41"/>
      <c r="M145" s="224" t="s">
        <v>1</v>
      </c>
      <c r="N145" s="225" t="s">
        <v>38</v>
      </c>
      <c r="O145" s="88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8" t="s">
        <v>139</v>
      </c>
      <c r="AT145" s="228" t="s">
        <v>135</v>
      </c>
      <c r="AU145" s="228" t="s">
        <v>80</v>
      </c>
      <c r="AY145" s="14" t="s">
        <v>133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4" t="s">
        <v>80</v>
      </c>
      <c r="BK145" s="229">
        <f>ROUND(I145*H145,2)</f>
        <v>0</v>
      </c>
      <c r="BL145" s="14" t="s">
        <v>139</v>
      </c>
      <c r="BM145" s="228" t="s">
        <v>227</v>
      </c>
    </row>
    <row r="146" s="2" customFormat="1" ht="16.5" customHeight="1">
      <c r="A146" s="35"/>
      <c r="B146" s="36"/>
      <c r="C146" s="216" t="s">
        <v>237</v>
      </c>
      <c r="D146" s="216" t="s">
        <v>135</v>
      </c>
      <c r="E146" s="217" t="s">
        <v>786</v>
      </c>
      <c r="F146" s="218" t="s">
        <v>787</v>
      </c>
      <c r="G146" s="219" t="s">
        <v>155</v>
      </c>
      <c r="H146" s="220">
        <v>5</v>
      </c>
      <c r="I146" s="221"/>
      <c r="J146" s="222">
        <f>ROUND(I146*H146,2)</f>
        <v>0</v>
      </c>
      <c r="K146" s="223"/>
      <c r="L146" s="41"/>
      <c r="M146" s="224" t="s">
        <v>1</v>
      </c>
      <c r="N146" s="225" t="s">
        <v>38</v>
      </c>
      <c r="O146" s="88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8" t="s">
        <v>139</v>
      </c>
      <c r="AT146" s="228" t="s">
        <v>135</v>
      </c>
      <c r="AU146" s="228" t="s">
        <v>80</v>
      </c>
      <c r="AY146" s="14" t="s">
        <v>133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4" t="s">
        <v>80</v>
      </c>
      <c r="BK146" s="229">
        <f>ROUND(I146*H146,2)</f>
        <v>0</v>
      </c>
      <c r="BL146" s="14" t="s">
        <v>139</v>
      </c>
      <c r="BM146" s="228" t="s">
        <v>240</v>
      </c>
    </row>
    <row r="147" s="12" customFormat="1" ht="25.92" customHeight="1">
      <c r="A147" s="12"/>
      <c r="B147" s="200"/>
      <c r="C147" s="201"/>
      <c r="D147" s="202" t="s">
        <v>72</v>
      </c>
      <c r="E147" s="203" t="s">
        <v>788</v>
      </c>
      <c r="F147" s="203" t="s">
        <v>722</v>
      </c>
      <c r="G147" s="201"/>
      <c r="H147" s="201"/>
      <c r="I147" s="204"/>
      <c r="J147" s="205">
        <f>BK147</f>
        <v>0</v>
      </c>
      <c r="K147" s="201"/>
      <c r="L147" s="206"/>
      <c r="M147" s="207"/>
      <c r="N147" s="208"/>
      <c r="O147" s="208"/>
      <c r="P147" s="209">
        <f>P148</f>
        <v>0</v>
      </c>
      <c r="Q147" s="208"/>
      <c r="R147" s="209">
        <f>R148</f>
        <v>0</v>
      </c>
      <c r="S147" s="208"/>
      <c r="T147" s="210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1" t="s">
        <v>80</v>
      </c>
      <c r="AT147" s="212" t="s">
        <v>72</v>
      </c>
      <c r="AU147" s="212" t="s">
        <v>73</v>
      </c>
      <c r="AY147" s="211" t="s">
        <v>133</v>
      </c>
      <c r="BK147" s="213">
        <f>BK148</f>
        <v>0</v>
      </c>
    </row>
    <row r="148" s="2" customFormat="1" ht="16.5" customHeight="1">
      <c r="A148" s="35"/>
      <c r="B148" s="36"/>
      <c r="C148" s="216" t="s">
        <v>186</v>
      </c>
      <c r="D148" s="216" t="s">
        <v>135</v>
      </c>
      <c r="E148" s="217" t="s">
        <v>789</v>
      </c>
      <c r="F148" s="218" t="s">
        <v>790</v>
      </c>
      <c r="G148" s="219" t="s">
        <v>710</v>
      </c>
      <c r="H148" s="220">
        <v>1</v>
      </c>
      <c r="I148" s="221"/>
      <c r="J148" s="222">
        <f>ROUND(I148*H148,2)</f>
        <v>0</v>
      </c>
      <c r="K148" s="223"/>
      <c r="L148" s="41"/>
      <c r="M148" s="241" t="s">
        <v>1</v>
      </c>
      <c r="N148" s="242" t="s">
        <v>38</v>
      </c>
      <c r="O148" s="243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8" t="s">
        <v>139</v>
      </c>
      <c r="AT148" s="228" t="s">
        <v>135</v>
      </c>
      <c r="AU148" s="228" t="s">
        <v>80</v>
      </c>
      <c r="AY148" s="14" t="s">
        <v>133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4" t="s">
        <v>80</v>
      </c>
      <c r="BK148" s="229">
        <f>ROUND(I148*H148,2)</f>
        <v>0</v>
      </c>
      <c r="BL148" s="14" t="s">
        <v>139</v>
      </c>
      <c r="BM148" s="228" t="s">
        <v>243</v>
      </c>
    </row>
    <row r="149" s="2" customFormat="1" ht="6.96" customHeight="1">
      <c r="A149" s="35"/>
      <c r="B149" s="63"/>
      <c r="C149" s="64"/>
      <c r="D149" s="64"/>
      <c r="E149" s="64"/>
      <c r="F149" s="64"/>
      <c r="G149" s="64"/>
      <c r="H149" s="64"/>
      <c r="I149" s="64"/>
      <c r="J149" s="64"/>
      <c r="K149" s="64"/>
      <c r="L149" s="41"/>
      <c r="M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</row>
  </sheetData>
  <sheetProtection sheet="1" autoFilter="0" formatColumns="0" formatRows="0" objects="1" scenarios="1" spinCount="100000" saltValue="YXo5Rb5V+2Q6xXWccjBQS59bQ0Ff0MaTw4sORnI9iOc9Kk7TtHTKr5xu8PQprd2dvbfe+f1lBnWMVEhKvgVFrw==" hashValue="hJXZrPN4aJtsi6Z/qpFf1SUhDuOpOf8cXJg/rUk5AudUes2KDTHqVaF6JvFR8rTM9JL9Aa5UXkLePvsMyjkNkg==" algorithmName="SHA-512" password="CC35"/>
  <autoFilter ref="C118:K148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91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82</v>
      </c>
    </row>
    <row r="4" s="1" customFormat="1" ht="24.96" customHeight="1">
      <c r="B4" s="17"/>
      <c r="D4" s="135" t="s">
        <v>92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>241118 - Obnova střechy a krovu II.ETAPA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93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791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18. 11. 2024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tr">
        <f>IF('Rekapitulace stavby'!E11="","",'Rekapitulace stavby'!E11)</f>
        <v xml:space="preserve"> </v>
      </c>
      <c r="F15" s="35"/>
      <c r="G15" s="35"/>
      <c r="H15" s="35"/>
      <c r="I15" s="137" t="s">
        <v>26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27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26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29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26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31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26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32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33</v>
      </c>
      <c r="E30" s="35"/>
      <c r="F30" s="35"/>
      <c r="G30" s="35"/>
      <c r="H30" s="35"/>
      <c r="I30" s="35"/>
      <c r="J30" s="148">
        <f>ROUND(J118,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35</v>
      </c>
      <c r="G32" s="35"/>
      <c r="H32" s="35"/>
      <c r="I32" s="149" t="s">
        <v>34</v>
      </c>
      <c r="J32" s="149" t="s">
        <v>36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37</v>
      </c>
      <c r="E33" s="137" t="s">
        <v>38</v>
      </c>
      <c r="F33" s="151">
        <f>ROUND((SUM(BE118:BE139)),  2)</f>
        <v>0</v>
      </c>
      <c r="G33" s="35"/>
      <c r="H33" s="35"/>
      <c r="I33" s="152">
        <v>0.20999999999999999</v>
      </c>
      <c r="J33" s="151">
        <f>ROUND(((SUM(BE118:BE139))*I33),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39</v>
      </c>
      <c r="F34" s="151">
        <f>ROUND((SUM(BF118:BF139)),  2)</f>
        <v>0</v>
      </c>
      <c r="G34" s="35"/>
      <c r="H34" s="35"/>
      <c r="I34" s="152">
        <v>0.12</v>
      </c>
      <c r="J34" s="151">
        <f>ROUND(((SUM(BF118:BF139))*I34),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40</v>
      </c>
      <c r="F35" s="151">
        <f>ROUND((SUM(BG118:BG139)),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41</v>
      </c>
      <c r="F36" s="151">
        <f>ROUND((SUM(BH118:BH139)),  2)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42</v>
      </c>
      <c r="F37" s="151">
        <f>ROUND((SUM(BI118:BI139)),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43</v>
      </c>
      <c r="E39" s="155"/>
      <c r="F39" s="155"/>
      <c r="G39" s="156" t="s">
        <v>44</v>
      </c>
      <c r="H39" s="157" t="s">
        <v>45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46</v>
      </c>
      <c r="E50" s="161"/>
      <c r="F50" s="161"/>
      <c r="G50" s="160" t="s">
        <v>47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48</v>
      </c>
      <c r="E61" s="163"/>
      <c r="F61" s="164" t="s">
        <v>49</v>
      </c>
      <c r="G61" s="162" t="s">
        <v>48</v>
      </c>
      <c r="H61" s="163"/>
      <c r="I61" s="163"/>
      <c r="J61" s="165" t="s">
        <v>49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50</v>
      </c>
      <c r="E65" s="166"/>
      <c r="F65" s="166"/>
      <c r="G65" s="160" t="s">
        <v>51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48</v>
      </c>
      <c r="E76" s="163"/>
      <c r="F76" s="164" t="s">
        <v>49</v>
      </c>
      <c r="G76" s="162" t="s">
        <v>48</v>
      </c>
      <c r="H76" s="163"/>
      <c r="I76" s="163"/>
      <c r="J76" s="165" t="s">
        <v>49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>241118 - Obnova střechy a krovu II.ETAPA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SLP.02 - Slaboproudé rozv...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18. 11. 2024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96</v>
      </c>
      <c r="D94" s="173"/>
      <c r="E94" s="173"/>
      <c r="F94" s="173"/>
      <c r="G94" s="173"/>
      <c r="H94" s="173"/>
      <c r="I94" s="173"/>
      <c r="J94" s="174" t="s">
        <v>97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98</v>
      </c>
      <c r="D96" s="37"/>
      <c r="E96" s="37"/>
      <c r="F96" s="37"/>
      <c r="G96" s="37"/>
      <c r="H96" s="37"/>
      <c r="I96" s="37"/>
      <c r="J96" s="107">
        <f>J118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99</v>
      </c>
    </row>
    <row r="97" s="9" customFormat="1" ht="24.96" customHeight="1">
      <c r="A97" s="9"/>
      <c r="B97" s="176"/>
      <c r="C97" s="177"/>
      <c r="D97" s="178" t="s">
        <v>792</v>
      </c>
      <c r="E97" s="179"/>
      <c r="F97" s="179"/>
      <c r="G97" s="179"/>
      <c r="H97" s="179"/>
      <c r="I97" s="179"/>
      <c r="J97" s="180">
        <f>J119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6"/>
      <c r="C98" s="177"/>
      <c r="D98" s="178" t="s">
        <v>793</v>
      </c>
      <c r="E98" s="179"/>
      <c r="F98" s="179"/>
      <c r="G98" s="179"/>
      <c r="H98" s="179"/>
      <c r="I98" s="179"/>
      <c r="J98" s="180">
        <f>J125</f>
        <v>0</v>
      </c>
      <c r="K98" s="177"/>
      <c r="L98" s="181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2" customFormat="1" ht="21.84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6.96" customHeight="1">
      <c r="A100" s="35"/>
      <c r="B100" s="63"/>
      <c r="C100" s="64"/>
      <c r="D100" s="64"/>
      <c r="E100" s="64"/>
      <c r="F100" s="64"/>
      <c r="G100" s="64"/>
      <c r="H100" s="64"/>
      <c r="I100" s="64"/>
      <c r="J100" s="64"/>
      <c r="K100" s="64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="2" customFormat="1" ht="6.96" customHeight="1">
      <c r="A104" s="35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118</v>
      </c>
      <c r="D105" s="37"/>
      <c r="E105" s="37"/>
      <c r="F105" s="37"/>
      <c r="G105" s="37"/>
      <c r="H105" s="37"/>
      <c r="I105" s="37"/>
      <c r="J105" s="37"/>
      <c r="K105" s="37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16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171" t="str">
        <f>E7</f>
        <v>241118 - Obnova střechy a krovu II.ETAPA</v>
      </c>
      <c r="F108" s="29"/>
      <c r="G108" s="29"/>
      <c r="H108" s="29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93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73" t="str">
        <f>E9</f>
        <v>SLP.02 - Slaboproudé rozv...</v>
      </c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20</v>
      </c>
      <c r="D112" s="37"/>
      <c r="E112" s="37"/>
      <c r="F112" s="24" t="str">
        <f>F12</f>
        <v xml:space="preserve"> </v>
      </c>
      <c r="G112" s="37"/>
      <c r="H112" s="37"/>
      <c r="I112" s="29" t="s">
        <v>22</v>
      </c>
      <c r="J112" s="76" t="str">
        <f>IF(J12="","",J12)</f>
        <v>18. 11. 2024</v>
      </c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24</v>
      </c>
      <c r="D114" s="37"/>
      <c r="E114" s="37"/>
      <c r="F114" s="24" t="str">
        <f>E15</f>
        <v xml:space="preserve"> </v>
      </c>
      <c r="G114" s="37"/>
      <c r="H114" s="37"/>
      <c r="I114" s="29" t="s">
        <v>29</v>
      </c>
      <c r="J114" s="33" t="str">
        <f>E21</f>
        <v xml:space="preserve"> 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27</v>
      </c>
      <c r="D115" s="37"/>
      <c r="E115" s="37"/>
      <c r="F115" s="24" t="str">
        <f>IF(E18="","",E18)</f>
        <v>Vyplň údaj</v>
      </c>
      <c r="G115" s="37"/>
      <c r="H115" s="37"/>
      <c r="I115" s="29" t="s">
        <v>31</v>
      </c>
      <c r="J115" s="33" t="str">
        <f>E24</f>
        <v xml:space="preserve"> </v>
      </c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1" customFormat="1" ht="29.28" customHeight="1">
      <c r="A117" s="188"/>
      <c r="B117" s="189"/>
      <c r="C117" s="190" t="s">
        <v>119</v>
      </c>
      <c r="D117" s="191" t="s">
        <v>58</v>
      </c>
      <c r="E117" s="191" t="s">
        <v>54</v>
      </c>
      <c r="F117" s="191" t="s">
        <v>55</v>
      </c>
      <c r="G117" s="191" t="s">
        <v>120</v>
      </c>
      <c r="H117" s="191" t="s">
        <v>121</v>
      </c>
      <c r="I117" s="191" t="s">
        <v>122</v>
      </c>
      <c r="J117" s="192" t="s">
        <v>97</v>
      </c>
      <c r="K117" s="193" t="s">
        <v>123</v>
      </c>
      <c r="L117" s="194"/>
      <c r="M117" s="97" t="s">
        <v>1</v>
      </c>
      <c r="N117" s="98" t="s">
        <v>37</v>
      </c>
      <c r="O117" s="98" t="s">
        <v>124</v>
      </c>
      <c r="P117" s="98" t="s">
        <v>125</v>
      </c>
      <c r="Q117" s="98" t="s">
        <v>126</v>
      </c>
      <c r="R117" s="98" t="s">
        <v>127</v>
      </c>
      <c r="S117" s="98" t="s">
        <v>128</v>
      </c>
      <c r="T117" s="99" t="s">
        <v>129</v>
      </c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</row>
    <row r="118" s="2" customFormat="1" ht="22.8" customHeight="1">
      <c r="A118" s="35"/>
      <c r="B118" s="36"/>
      <c r="C118" s="104" t="s">
        <v>130</v>
      </c>
      <c r="D118" s="37"/>
      <c r="E118" s="37"/>
      <c r="F118" s="37"/>
      <c r="G118" s="37"/>
      <c r="H118" s="37"/>
      <c r="I118" s="37"/>
      <c r="J118" s="195">
        <f>BK118</f>
        <v>0</v>
      </c>
      <c r="K118" s="37"/>
      <c r="L118" s="41"/>
      <c r="M118" s="100"/>
      <c r="N118" s="196"/>
      <c r="O118" s="101"/>
      <c r="P118" s="197">
        <f>P119+P125</f>
        <v>0</v>
      </c>
      <c r="Q118" s="101"/>
      <c r="R118" s="197">
        <f>R119+R125</f>
        <v>0</v>
      </c>
      <c r="S118" s="101"/>
      <c r="T118" s="198">
        <f>T119+T125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4" t="s">
        <v>72</v>
      </c>
      <c r="AU118" s="14" t="s">
        <v>99</v>
      </c>
      <c r="BK118" s="199">
        <f>BK119+BK125</f>
        <v>0</v>
      </c>
    </row>
    <row r="119" s="12" customFormat="1" ht="25.92" customHeight="1">
      <c r="A119" s="12"/>
      <c r="B119" s="200"/>
      <c r="C119" s="201"/>
      <c r="D119" s="202" t="s">
        <v>72</v>
      </c>
      <c r="E119" s="203" t="s">
        <v>794</v>
      </c>
      <c r="F119" s="203" t="s">
        <v>795</v>
      </c>
      <c r="G119" s="201"/>
      <c r="H119" s="201"/>
      <c r="I119" s="204"/>
      <c r="J119" s="205">
        <f>BK119</f>
        <v>0</v>
      </c>
      <c r="K119" s="201"/>
      <c r="L119" s="206"/>
      <c r="M119" s="207"/>
      <c r="N119" s="208"/>
      <c r="O119" s="208"/>
      <c r="P119" s="209">
        <f>SUM(P120:P124)</f>
        <v>0</v>
      </c>
      <c r="Q119" s="208"/>
      <c r="R119" s="209">
        <f>SUM(R120:R124)</f>
        <v>0</v>
      </c>
      <c r="S119" s="208"/>
      <c r="T119" s="210">
        <f>SUM(T120:T124)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1" t="s">
        <v>80</v>
      </c>
      <c r="AT119" s="212" t="s">
        <v>72</v>
      </c>
      <c r="AU119" s="212" t="s">
        <v>73</v>
      </c>
      <c r="AY119" s="211" t="s">
        <v>133</v>
      </c>
      <c r="BK119" s="213">
        <f>SUM(BK120:BK124)</f>
        <v>0</v>
      </c>
    </row>
    <row r="120" s="2" customFormat="1" ht="24.15" customHeight="1">
      <c r="A120" s="35"/>
      <c r="B120" s="36"/>
      <c r="C120" s="216" t="s">
        <v>80</v>
      </c>
      <c r="D120" s="216" t="s">
        <v>135</v>
      </c>
      <c r="E120" s="217" t="s">
        <v>796</v>
      </c>
      <c r="F120" s="218" t="s">
        <v>797</v>
      </c>
      <c r="G120" s="219" t="s">
        <v>155</v>
      </c>
      <c r="H120" s="220">
        <v>1</v>
      </c>
      <c r="I120" s="221"/>
      <c r="J120" s="222">
        <f>ROUND(I120*H120,2)</f>
        <v>0</v>
      </c>
      <c r="K120" s="223"/>
      <c r="L120" s="41"/>
      <c r="M120" s="224" t="s">
        <v>1</v>
      </c>
      <c r="N120" s="225" t="s">
        <v>38</v>
      </c>
      <c r="O120" s="88"/>
      <c r="P120" s="226">
        <f>O120*H120</f>
        <v>0</v>
      </c>
      <c r="Q120" s="226">
        <v>0</v>
      </c>
      <c r="R120" s="226">
        <f>Q120*H120</f>
        <v>0</v>
      </c>
      <c r="S120" s="226">
        <v>0</v>
      </c>
      <c r="T120" s="227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228" t="s">
        <v>139</v>
      </c>
      <c r="AT120" s="228" t="s">
        <v>135</v>
      </c>
      <c r="AU120" s="228" t="s">
        <v>80</v>
      </c>
      <c r="AY120" s="14" t="s">
        <v>133</v>
      </c>
      <c r="BE120" s="229">
        <f>IF(N120="základní",J120,0)</f>
        <v>0</v>
      </c>
      <c r="BF120" s="229">
        <f>IF(N120="snížená",J120,0)</f>
        <v>0</v>
      </c>
      <c r="BG120" s="229">
        <f>IF(N120="zákl. přenesená",J120,0)</f>
        <v>0</v>
      </c>
      <c r="BH120" s="229">
        <f>IF(N120="sníž. přenesená",J120,0)</f>
        <v>0</v>
      </c>
      <c r="BI120" s="229">
        <f>IF(N120="nulová",J120,0)</f>
        <v>0</v>
      </c>
      <c r="BJ120" s="14" t="s">
        <v>80</v>
      </c>
      <c r="BK120" s="229">
        <f>ROUND(I120*H120,2)</f>
        <v>0</v>
      </c>
      <c r="BL120" s="14" t="s">
        <v>139</v>
      </c>
      <c r="BM120" s="228" t="s">
        <v>82</v>
      </c>
    </row>
    <row r="121" s="2" customFormat="1" ht="16.5" customHeight="1">
      <c r="A121" s="35"/>
      <c r="B121" s="36"/>
      <c r="C121" s="216" t="s">
        <v>82</v>
      </c>
      <c r="D121" s="216" t="s">
        <v>135</v>
      </c>
      <c r="E121" s="217" t="s">
        <v>798</v>
      </c>
      <c r="F121" s="218" t="s">
        <v>799</v>
      </c>
      <c r="G121" s="219" t="s">
        <v>155</v>
      </c>
      <c r="H121" s="220">
        <v>4</v>
      </c>
      <c r="I121" s="221"/>
      <c r="J121" s="222">
        <f>ROUND(I121*H121,2)</f>
        <v>0</v>
      </c>
      <c r="K121" s="223"/>
      <c r="L121" s="41"/>
      <c r="M121" s="224" t="s">
        <v>1</v>
      </c>
      <c r="N121" s="225" t="s">
        <v>38</v>
      </c>
      <c r="O121" s="88"/>
      <c r="P121" s="226">
        <f>O121*H121</f>
        <v>0</v>
      </c>
      <c r="Q121" s="226">
        <v>0</v>
      </c>
      <c r="R121" s="226">
        <f>Q121*H121</f>
        <v>0</v>
      </c>
      <c r="S121" s="226">
        <v>0</v>
      </c>
      <c r="T121" s="22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28" t="s">
        <v>139</v>
      </c>
      <c r="AT121" s="228" t="s">
        <v>135</v>
      </c>
      <c r="AU121" s="228" t="s">
        <v>80</v>
      </c>
      <c r="AY121" s="14" t="s">
        <v>133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14" t="s">
        <v>80</v>
      </c>
      <c r="BK121" s="229">
        <f>ROUND(I121*H121,2)</f>
        <v>0</v>
      </c>
      <c r="BL121" s="14" t="s">
        <v>139</v>
      </c>
      <c r="BM121" s="228" t="s">
        <v>139</v>
      </c>
    </row>
    <row r="122" s="2" customFormat="1" ht="24.15" customHeight="1">
      <c r="A122" s="35"/>
      <c r="B122" s="36"/>
      <c r="C122" s="216" t="s">
        <v>142</v>
      </c>
      <c r="D122" s="216" t="s">
        <v>135</v>
      </c>
      <c r="E122" s="217" t="s">
        <v>800</v>
      </c>
      <c r="F122" s="218" t="s">
        <v>801</v>
      </c>
      <c r="G122" s="219" t="s">
        <v>155</v>
      </c>
      <c r="H122" s="220">
        <v>2</v>
      </c>
      <c r="I122" s="221"/>
      <c r="J122" s="222">
        <f>ROUND(I122*H122,2)</f>
        <v>0</v>
      </c>
      <c r="K122" s="223"/>
      <c r="L122" s="41"/>
      <c r="M122" s="224" t="s">
        <v>1</v>
      </c>
      <c r="N122" s="225" t="s">
        <v>38</v>
      </c>
      <c r="O122" s="88"/>
      <c r="P122" s="226">
        <f>O122*H122</f>
        <v>0</v>
      </c>
      <c r="Q122" s="226">
        <v>0</v>
      </c>
      <c r="R122" s="226">
        <f>Q122*H122</f>
        <v>0</v>
      </c>
      <c r="S122" s="226">
        <v>0</v>
      </c>
      <c r="T122" s="22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28" t="s">
        <v>139</v>
      </c>
      <c r="AT122" s="228" t="s">
        <v>135</v>
      </c>
      <c r="AU122" s="228" t="s">
        <v>80</v>
      </c>
      <c r="AY122" s="14" t="s">
        <v>133</v>
      </c>
      <c r="BE122" s="229">
        <f>IF(N122="základní",J122,0)</f>
        <v>0</v>
      </c>
      <c r="BF122" s="229">
        <f>IF(N122="snížená",J122,0)</f>
        <v>0</v>
      </c>
      <c r="BG122" s="229">
        <f>IF(N122="zákl. přenesená",J122,0)</f>
        <v>0</v>
      </c>
      <c r="BH122" s="229">
        <f>IF(N122="sníž. přenesená",J122,0)</f>
        <v>0</v>
      </c>
      <c r="BI122" s="229">
        <f>IF(N122="nulová",J122,0)</f>
        <v>0</v>
      </c>
      <c r="BJ122" s="14" t="s">
        <v>80</v>
      </c>
      <c r="BK122" s="229">
        <f>ROUND(I122*H122,2)</f>
        <v>0</v>
      </c>
      <c r="BL122" s="14" t="s">
        <v>139</v>
      </c>
      <c r="BM122" s="228" t="s">
        <v>146</v>
      </c>
    </row>
    <row r="123" s="2" customFormat="1" ht="49.05" customHeight="1">
      <c r="A123" s="35"/>
      <c r="B123" s="36"/>
      <c r="C123" s="216" t="s">
        <v>139</v>
      </c>
      <c r="D123" s="216" t="s">
        <v>135</v>
      </c>
      <c r="E123" s="217" t="s">
        <v>802</v>
      </c>
      <c r="F123" s="218" t="s">
        <v>803</v>
      </c>
      <c r="G123" s="219" t="s">
        <v>155</v>
      </c>
      <c r="H123" s="220">
        <v>1</v>
      </c>
      <c r="I123" s="221"/>
      <c r="J123" s="222">
        <f>ROUND(I123*H123,2)</f>
        <v>0</v>
      </c>
      <c r="K123" s="223"/>
      <c r="L123" s="41"/>
      <c r="M123" s="224" t="s">
        <v>1</v>
      </c>
      <c r="N123" s="225" t="s">
        <v>38</v>
      </c>
      <c r="O123" s="88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28" t="s">
        <v>139</v>
      </c>
      <c r="AT123" s="228" t="s">
        <v>135</v>
      </c>
      <c r="AU123" s="228" t="s">
        <v>80</v>
      </c>
      <c r="AY123" s="14" t="s">
        <v>133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4" t="s">
        <v>80</v>
      </c>
      <c r="BK123" s="229">
        <f>ROUND(I123*H123,2)</f>
        <v>0</v>
      </c>
      <c r="BL123" s="14" t="s">
        <v>139</v>
      </c>
      <c r="BM123" s="228" t="s">
        <v>150</v>
      </c>
    </row>
    <row r="124" s="2" customFormat="1" ht="16.5" customHeight="1">
      <c r="A124" s="35"/>
      <c r="B124" s="36"/>
      <c r="C124" s="216" t="s">
        <v>151</v>
      </c>
      <c r="D124" s="216" t="s">
        <v>135</v>
      </c>
      <c r="E124" s="217" t="s">
        <v>804</v>
      </c>
      <c r="F124" s="218" t="s">
        <v>805</v>
      </c>
      <c r="G124" s="219" t="s">
        <v>155</v>
      </c>
      <c r="H124" s="220">
        <v>1</v>
      </c>
      <c r="I124" s="221"/>
      <c r="J124" s="222">
        <f>ROUND(I124*H124,2)</f>
        <v>0</v>
      </c>
      <c r="K124" s="223"/>
      <c r="L124" s="41"/>
      <c r="M124" s="224" t="s">
        <v>1</v>
      </c>
      <c r="N124" s="225" t="s">
        <v>38</v>
      </c>
      <c r="O124" s="88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28" t="s">
        <v>139</v>
      </c>
      <c r="AT124" s="228" t="s">
        <v>135</v>
      </c>
      <c r="AU124" s="228" t="s">
        <v>80</v>
      </c>
      <c r="AY124" s="14" t="s">
        <v>133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4" t="s">
        <v>80</v>
      </c>
      <c r="BK124" s="229">
        <f>ROUND(I124*H124,2)</f>
        <v>0</v>
      </c>
      <c r="BL124" s="14" t="s">
        <v>139</v>
      </c>
      <c r="BM124" s="228" t="s">
        <v>156</v>
      </c>
    </row>
    <row r="125" s="12" customFormat="1" ht="25.92" customHeight="1">
      <c r="A125" s="12"/>
      <c r="B125" s="200"/>
      <c r="C125" s="201"/>
      <c r="D125" s="202" t="s">
        <v>72</v>
      </c>
      <c r="E125" s="203" t="s">
        <v>806</v>
      </c>
      <c r="F125" s="203" t="s">
        <v>807</v>
      </c>
      <c r="G125" s="201"/>
      <c r="H125" s="201"/>
      <c r="I125" s="204"/>
      <c r="J125" s="205">
        <f>BK125</f>
        <v>0</v>
      </c>
      <c r="K125" s="201"/>
      <c r="L125" s="206"/>
      <c r="M125" s="207"/>
      <c r="N125" s="208"/>
      <c r="O125" s="208"/>
      <c r="P125" s="209">
        <f>SUM(P126:P139)</f>
        <v>0</v>
      </c>
      <c r="Q125" s="208"/>
      <c r="R125" s="209">
        <f>SUM(R126:R139)</f>
        <v>0</v>
      </c>
      <c r="S125" s="208"/>
      <c r="T125" s="210">
        <f>SUM(T126:T139)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1" t="s">
        <v>80</v>
      </c>
      <c r="AT125" s="212" t="s">
        <v>72</v>
      </c>
      <c r="AU125" s="212" t="s">
        <v>73</v>
      </c>
      <c r="AY125" s="211" t="s">
        <v>133</v>
      </c>
      <c r="BK125" s="213">
        <f>SUM(BK126:BK139)</f>
        <v>0</v>
      </c>
    </row>
    <row r="126" s="2" customFormat="1" ht="16.5" customHeight="1">
      <c r="A126" s="35"/>
      <c r="B126" s="36"/>
      <c r="C126" s="216" t="s">
        <v>146</v>
      </c>
      <c r="D126" s="216" t="s">
        <v>135</v>
      </c>
      <c r="E126" s="217" t="s">
        <v>808</v>
      </c>
      <c r="F126" s="218" t="s">
        <v>809</v>
      </c>
      <c r="G126" s="219" t="s">
        <v>138</v>
      </c>
      <c r="H126" s="220">
        <v>50</v>
      </c>
      <c r="I126" s="221"/>
      <c r="J126" s="222">
        <f>ROUND(I126*H126,2)</f>
        <v>0</v>
      </c>
      <c r="K126" s="223"/>
      <c r="L126" s="41"/>
      <c r="M126" s="224" t="s">
        <v>1</v>
      </c>
      <c r="N126" s="225" t="s">
        <v>38</v>
      </c>
      <c r="O126" s="88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28" t="s">
        <v>139</v>
      </c>
      <c r="AT126" s="228" t="s">
        <v>135</v>
      </c>
      <c r="AU126" s="228" t="s">
        <v>80</v>
      </c>
      <c r="AY126" s="14" t="s">
        <v>133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4" t="s">
        <v>80</v>
      </c>
      <c r="BK126" s="229">
        <f>ROUND(I126*H126,2)</f>
        <v>0</v>
      </c>
      <c r="BL126" s="14" t="s">
        <v>139</v>
      </c>
      <c r="BM126" s="228" t="s">
        <v>8</v>
      </c>
    </row>
    <row r="127" s="2" customFormat="1" ht="16.5" customHeight="1">
      <c r="A127" s="35"/>
      <c r="B127" s="36"/>
      <c r="C127" s="216" t="s">
        <v>159</v>
      </c>
      <c r="D127" s="216" t="s">
        <v>135</v>
      </c>
      <c r="E127" s="217" t="s">
        <v>810</v>
      </c>
      <c r="F127" s="218" t="s">
        <v>811</v>
      </c>
      <c r="G127" s="219" t="s">
        <v>138</v>
      </c>
      <c r="H127" s="220">
        <v>220</v>
      </c>
      <c r="I127" s="221"/>
      <c r="J127" s="222">
        <f>ROUND(I127*H127,2)</f>
        <v>0</v>
      </c>
      <c r="K127" s="223"/>
      <c r="L127" s="41"/>
      <c r="M127" s="224" t="s">
        <v>1</v>
      </c>
      <c r="N127" s="225" t="s">
        <v>38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139</v>
      </c>
      <c r="AT127" s="228" t="s">
        <v>135</v>
      </c>
      <c r="AU127" s="228" t="s">
        <v>80</v>
      </c>
      <c r="AY127" s="14" t="s">
        <v>133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80</v>
      </c>
      <c r="BK127" s="229">
        <f>ROUND(I127*H127,2)</f>
        <v>0</v>
      </c>
      <c r="BL127" s="14" t="s">
        <v>139</v>
      </c>
      <c r="BM127" s="228" t="s">
        <v>162</v>
      </c>
    </row>
    <row r="128" s="2" customFormat="1" ht="16.5" customHeight="1">
      <c r="A128" s="35"/>
      <c r="B128" s="36"/>
      <c r="C128" s="216" t="s">
        <v>150</v>
      </c>
      <c r="D128" s="216" t="s">
        <v>135</v>
      </c>
      <c r="E128" s="217" t="s">
        <v>812</v>
      </c>
      <c r="F128" s="218" t="s">
        <v>813</v>
      </c>
      <c r="G128" s="219" t="s">
        <v>138</v>
      </c>
      <c r="H128" s="220">
        <v>50</v>
      </c>
      <c r="I128" s="221"/>
      <c r="J128" s="222">
        <f>ROUND(I128*H128,2)</f>
        <v>0</v>
      </c>
      <c r="K128" s="223"/>
      <c r="L128" s="41"/>
      <c r="M128" s="224" t="s">
        <v>1</v>
      </c>
      <c r="N128" s="225" t="s">
        <v>38</v>
      </c>
      <c r="O128" s="88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8" t="s">
        <v>139</v>
      </c>
      <c r="AT128" s="228" t="s">
        <v>135</v>
      </c>
      <c r="AU128" s="228" t="s">
        <v>80</v>
      </c>
      <c r="AY128" s="14" t="s">
        <v>133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4" t="s">
        <v>80</v>
      </c>
      <c r="BK128" s="229">
        <f>ROUND(I128*H128,2)</f>
        <v>0</v>
      </c>
      <c r="BL128" s="14" t="s">
        <v>139</v>
      </c>
      <c r="BM128" s="228" t="s">
        <v>167</v>
      </c>
    </row>
    <row r="129" s="2" customFormat="1" ht="16.5" customHeight="1">
      <c r="A129" s="35"/>
      <c r="B129" s="36"/>
      <c r="C129" s="230" t="s">
        <v>168</v>
      </c>
      <c r="D129" s="230" t="s">
        <v>152</v>
      </c>
      <c r="E129" s="231" t="s">
        <v>814</v>
      </c>
      <c r="F129" s="232" t="s">
        <v>815</v>
      </c>
      <c r="G129" s="233" t="s">
        <v>138</v>
      </c>
      <c r="H129" s="234">
        <v>25</v>
      </c>
      <c r="I129" s="235"/>
      <c r="J129" s="236">
        <f>ROUND(I129*H129,2)</f>
        <v>0</v>
      </c>
      <c r="K129" s="237"/>
      <c r="L129" s="238"/>
      <c r="M129" s="239" t="s">
        <v>1</v>
      </c>
      <c r="N129" s="240" t="s">
        <v>38</v>
      </c>
      <c r="O129" s="88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8" t="s">
        <v>150</v>
      </c>
      <c r="AT129" s="228" t="s">
        <v>152</v>
      </c>
      <c r="AU129" s="228" t="s">
        <v>80</v>
      </c>
      <c r="AY129" s="14" t="s">
        <v>133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4" t="s">
        <v>80</v>
      </c>
      <c r="BK129" s="229">
        <f>ROUND(I129*H129,2)</f>
        <v>0</v>
      </c>
      <c r="BL129" s="14" t="s">
        <v>139</v>
      </c>
      <c r="BM129" s="228" t="s">
        <v>171</v>
      </c>
    </row>
    <row r="130" s="2" customFormat="1" ht="16.5" customHeight="1">
      <c r="A130" s="35"/>
      <c r="B130" s="36"/>
      <c r="C130" s="216" t="s">
        <v>156</v>
      </c>
      <c r="D130" s="216" t="s">
        <v>135</v>
      </c>
      <c r="E130" s="217" t="s">
        <v>816</v>
      </c>
      <c r="F130" s="218" t="s">
        <v>817</v>
      </c>
      <c r="G130" s="219" t="s">
        <v>138</v>
      </c>
      <c r="H130" s="220">
        <v>40</v>
      </c>
      <c r="I130" s="221"/>
      <c r="J130" s="222">
        <f>ROUND(I130*H130,2)</f>
        <v>0</v>
      </c>
      <c r="K130" s="223"/>
      <c r="L130" s="41"/>
      <c r="M130" s="224" t="s">
        <v>1</v>
      </c>
      <c r="N130" s="225" t="s">
        <v>38</v>
      </c>
      <c r="O130" s="88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139</v>
      </c>
      <c r="AT130" s="228" t="s">
        <v>135</v>
      </c>
      <c r="AU130" s="228" t="s">
        <v>80</v>
      </c>
      <c r="AY130" s="14" t="s">
        <v>133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80</v>
      </c>
      <c r="BK130" s="229">
        <f>ROUND(I130*H130,2)</f>
        <v>0</v>
      </c>
      <c r="BL130" s="14" t="s">
        <v>139</v>
      </c>
      <c r="BM130" s="228" t="s">
        <v>174</v>
      </c>
    </row>
    <row r="131" s="2" customFormat="1" ht="16.5" customHeight="1">
      <c r="A131" s="35"/>
      <c r="B131" s="36"/>
      <c r="C131" s="216" t="s">
        <v>176</v>
      </c>
      <c r="D131" s="216" t="s">
        <v>135</v>
      </c>
      <c r="E131" s="217" t="s">
        <v>818</v>
      </c>
      <c r="F131" s="218" t="s">
        <v>819</v>
      </c>
      <c r="G131" s="219" t="s">
        <v>138</v>
      </c>
      <c r="H131" s="220">
        <v>35</v>
      </c>
      <c r="I131" s="221"/>
      <c r="J131" s="222">
        <f>ROUND(I131*H131,2)</f>
        <v>0</v>
      </c>
      <c r="K131" s="223"/>
      <c r="L131" s="41"/>
      <c r="M131" s="224" t="s">
        <v>1</v>
      </c>
      <c r="N131" s="225" t="s">
        <v>38</v>
      </c>
      <c r="O131" s="88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8" t="s">
        <v>139</v>
      </c>
      <c r="AT131" s="228" t="s">
        <v>135</v>
      </c>
      <c r="AU131" s="228" t="s">
        <v>80</v>
      </c>
      <c r="AY131" s="14" t="s">
        <v>133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4" t="s">
        <v>80</v>
      </c>
      <c r="BK131" s="229">
        <f>ROUND(I131*H131,2)</f>
        <v>0</v>
      </c>
      <c r="BL131" s="14" t="s">
        <v>139</v>
      </c>
      <c r="BM131" s="228" t="s">
        <v>179</v>
      </c>
    </row>
    <row r="132" s="2" customFormat="1" ht="16.5" customHeight="1">
      <c r="A132" s="35"/>
      <c r="B132" s="36"/>
      <c r="C132" s="216" t="s">
        <v>8</v>
      </c>
      <c r="D132" s="216" t="s">
        <v>135</v>
      </c>
      <c r="E132" s="217" t="s">
        <v>820</v>
      </c>
      <c r="F132" s="218" t="s">
        <v>821</v>
      </c>
      <c r="G132" s="219" t="s">
        <v>155</v>
      </c>
      <c r="H132" s="220">
        <v>22</v>
      </c>
      <c r="I132" s="221"/>
      <c r="J132" s="222">
        <f>ROUND(I132*H132,2)</f>
        <v>0</v>
      </c>
      <c r="K132" s="223"/>
      <c r="L132" s="41"/>
      <c r="M132" s="224" t="s">
        <v>1</v>
      </c>
      <c r="N132" s="225" t="s">
        <v>38</v>
      </c>
      <c r="O132" s="88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139</v>
      </c>
      <c r="AT132" s="228" t="s">
        <v>135</v>
      </c>
      <c r="AU132" s="228" t="s">
        <v>80</v>
      </c>
      <c r="AY132" s="14" t="s">
        <v>133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80</v>
      </c>
      <c r="BK132" s="229">
        <f>ROUND(I132*H132,2)</f>
        <v>0</v>
      </c>
      <c r="BL132" s="14" t="s">
        <v>139</v>
      </c>
      <c r="BM132" s="228" t="s">
        <v>182</v>
      </c>
    </row>
    <row r="133" s="2" customFormat="1" ht="24.15" customHeight="1">
      <c r="A133" s="35"/>
      <c r="B133" s="36"/>
      <c r="C133" s="216" t="s">
        <v>183</v>
      </c>
      <c r="D133" s="216" t="s">
        <v>135</v>
      </c>
      <c r="E133" s="217" t="s">
        <v>822</v>
      </c>
      <c r="F133" s="218" t="s">
        <v>823</v>
      </c>
      <c r="G133" s="219" t="s">
        <v>824</v>
      </c>
      <c r="H133" s="220">
        <v>2</v>
      </c>
      <c r="I133" s="221"/>
      <c r="J133" s="222">
        <f>ROUND(I133*H133,2)</f>
        <v>0</v>
      </c>
      <c r="K133" s="223"/>
      <c r="L133" s="41"/>
      <c r="M133" s="224" t="s">
        <v>1</v>
      </c>
      <c r="N133" s="225" t="s">
        <v>38</v>
      </c>
      <c r="O133" s="88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139</v>
      </c>
      <c r="AT133" s="228" t="s">
        <v>135</v>
      </c>
      <c r="AU133" s="228" t="s">
        <v>80</v>
      </c>
      <c r="AY133" s="14" t="s">
        <v>133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80</v>
      </c>
      <c r="BK133" s="229">
        <f>ROUND(I133*H133,2)</f>
        <v>0</v>
      </c>
      <c r="BL133" s="14" t="s">
        <v>139</v>
      </c>
      <c r="BM133" s="228" t="s">
        <v>186</v>
      </c>
    </row>
    <row r="134" s="2" customFormat="1" ht="24.15" customHeight="1">
      <c r="A134" s="35"/>
      <c r="B134" s="36"/>
      <c r="C134" s="216" t="s">
        <v>162</v>
      </c>
      <c r="D134" s="216" t="s">
        <v>135</v>
      </c>
      <c r="E134" s="217" t="s">
        <v>825</v>
      </c>
      <c r="F134" s="218" t="s">
        <v>826</v>
      </c>
      <c r="G134" s="219" t="s">
        <v>155</v>
      </c>
      <c r="H134" s="220">
        <v>15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38</v>
      </c>
      <c r="O134" s="88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139</v>
      </c>
      <c r="AT134" s="228" t="s">
        <v>135</v>
      </c>
      <c r="AU134" s="228" t="s">
        <v>80</v>
      </c>
      <c r="AY134" s="14" t="s">
        <v>133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80</v>
      </c>
      <c r="BK134" s="229">
        <f>ROUND(I134*H134,2)</f>
        <v>0</v>
      </c>
      <c r="BL134" s="14" t="s">
        <v>139</v>
      </c>
      <c r="BM134" s="228" t="s">
        <v>189</v>
      </c>
    </row>
    <row r="135" s="2" customFormat="1" ht="24.15" customHeight="1">
      <c r="A135" s="35"/>
      <c r="B135" s="36"/>
      <c r="C135" s="216" t="s">
        <v>190</v>
      </c>
      <c r="D135" s="216" t="s">
        <v>135</v>
      </c>
      <c r="E135" s="217" t="s">
        <v>827</v>
      </c>
      <c r="F135" s="218" t="s">
        <v>828</v>
      </c>
      <c r="G135" s="219" t="s">
        <v>155</v>
      </c>
      <c r="H135" s="220">
        <v>10</v>
      </c>
      <c r="I135" s="221"/>
      <c r="J135" s="222">
        <f>ROUND(I135*H135,2)</f>
        <v>0</v>
      </c>
      <c r="K135" s="223"/>
      <c r="L135" s="41"/>
      <c r="M135" s="224" t="s">
        <v>1</v>
      </c>
      <c r="N135" s="225" t="s">
        <v>38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139</v>
      </c>
      <c r="AT135" s="228" t="s">
        <v>135</v>
      </c>
      <c r="AU135" s="228" t="s">
        <v>80</v>
      </c>
      <c r="AY135" s="14" t="s">
        <v>133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80</v>
      </c>
      <c r="BK135" s="229">
        <f>ROUND(I135*H135,2)</f>
        <v>0</v>
      </c>
      <c r="BL135" s="14" t="s">
        <v>139</v>
      </c>
      <c r="BM135" s="228" t="s">
        <v>193</v>
      </c>
    </row>
    <row r="136" s="2" customFormat="1" ht="16.5" customHeight="1">
      <c r="A136" s="35"/>
      <c r="B136" s="36"/>
      <c r="C136" s="216" t="s">
        <v>167</v>
      </c>
      <c r="D136" s="216" t="s">
        <v>135</v>
      </c>
      <c r="E136" s="217" t="s">
        <v>829</v>
      </c>
      <c r="F136" s="218" t="s">
        <v>830</v>
      </c>
      <c r="G136" s="219" t="s">
        <v>155</v>
      </c>
      <c r="H136" s="220">
        <v>2</v>
      </c>
      <c r="I136" s="221"/>
      <c r="J136" s="222">
        <f>ROUND(I136*H136,2)</f>
        <v>0</v>
      </c>
      <c r="K136" s="223"/>
      <c r="L136" s="41"/>
      <c r="M136" s="224" t="s">
        <v>1</v>
      </c>
      <c r="N136" s="225" t="s">
        <v>38</v>
      </c>
      <c r="O136" s="88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8" t="s">
        <v>139</v>
      </c>
      <c r="AT136" s="228" t="s">
        <v>135</v>
      </c>
      <c r="AU136" s="228" t="s">
        <v>80</v>
      </c>
      <c r="AY136" s="14" t="s">
        <v>133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4" t="s">
        <v>80</v>
      </c>
      <c r="BK136" s="229">
        <f>ROUND(I136*H136,2)</f>
        <v>0</v>
      </c>
      <c r="BL136" s="14" t="s">
        <v>139</v>
      </c>
      <c r="BM136" s="228" t="s">
        <v>196</v>
      </c>
    </row>
    <row r="137" s="2" customFormat="1" ht="16.5" customHeight="1">
      <c r="A137" s="35"/>
      <c r="B137" s="36"/>
      <c r="C137" s="216" t="s">
        <v>197</v>
      </c>
      <c r="D137" s="216" t="s">
        <v>135</v>
      </c>
      <c r="E137" s="217" t="s">
        <v>831</v>
      </c>
      <c r="F137" s="218" t="s">
        <v>832</v>
      </c>
      <c r="G137" s="219" t="s">
        <v>497</v>
      </c>
      <c r="H137" s="220">
        <v>8</v>
      </c>
      <c r="I137" s="221"/>
      <c r="J137" s="222">
        <f>ROUND(I137*H137,2)</f>
        <v>0</v>
      </c>
      <c r="K137" s="223"/>
      <c r="L137" s="41"/>
      <c r="M137" s="224" t="s">
        <v>1</v>
      </c>
      <c r="N137" s="225" t="s">
        <v>38</v>
      </c>
      <c r="O137" s="88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139</v>
      </c>
      <c r="AT137" s="228" t="s">
        <v>135</v>
      </c>
      <c r="AU137" s="228" t="s">
        <v>80</v>
      </c>
      <c r="AY137" s="14" t="s">
        <v>133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80</v>
      </c>
      <c r="BK137" s="229">
        <f>ROUND(I137*H137,2)</f>
        <v>0</v>
      </c>
      <c r="BL137" s="14" t="s">
        <v>139</v>
      </c>
      <c r="BM137" s="228" t="s">
        <v>200</v>
      </c>
    </row>
    <row r="138" s="2" customFormat="1" ht="16.5" customHeight="1">
      <c r="A138" s="35"/>
      <c r="B138" s="36"/>
      <c r="C138" s="216" t="s">
        <v>171</v>
      </c>
      <c r="D138" s="216" t="s">
        <v>135</v>
      </c>
      <c r="E138" s="217" t="s">
        <v>833</v>
      </c>
      <c r="F138" s="218" t="s">
        <v>834</v>
      </c>
      <c r="G138" s="219" t="s">
        <v>497</v>
      </c>
      <c r="H138" s="220">
        <v>2</v>
      </c>
      <c r="I138" s="221"/>
      <c r="J138" s="222">
        <f>ROUND(I138*H138,2)</f>
        <v>0</v>
      </c>
      <c r="K138" s="223"/>
      <c r="L138" s="41"/>
      <c r="M138" s="224" t="s">
        <v>1</v>
      </c>
      <c r="N138" s="225" t="s">
        <v>38</v>
      </c>
      <c r="O138" s="88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139</v>
      </c>
      <c r="AT138" s="228" t="s">
        <v>135</v>
      </c>
      <c r="AU138" s="228" t="s">
        <v>80</v>
      </c>
      <c r="AY138" s="14" t="s">
        <v>133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80</v>
      </c>
      <c r="BK138" s="229">
        <f>ROUND(I138*H138,2)</f>
        <v>0</v>
      </c>
      <c r="BL138" s="14" t="s">
        <v>139</v>
      </c>
      <c r="BM138" s="228" t="s">
        <v>203</v>
      </c>
    </row>
    <row r="139" s="2" customFormat="1" ht="16.5" customHeight="1">
      <c r="A139" s="35"/>
      <c r="B139" s="36"/>
      <c r="C139" s="230" t="s">
        <v>204</v>
      </c>
      <c r="D139" s="230" t="s">
        <v>152</v>
      </c>
      <c r="E139" s="231" t="s">
        <v>835</v>
      </c>
      <c r="F139" s="232" t="s">
        <v>836</v>
      </c>
      <c r="G139" s="233" t="s">
        <v>837</v>
      </c>
      <c r="H139" s="234">
        <v>1</v>
      </c>
      <c r="I139" s="235"/>
      <c r="J139" s="236">
        <f>ROUND(I139*H139,2)</f>
        <v>0</v>
      </c>
      <c r="K139" s="237"/>
      <c r="L139" s="238"/>
      <c r="M139" s="246" t="s">
        <v>1</v>
      </c>
      <c r="N139" s="247" t="s">
        <v>38</v>
      </c>
      <c r="O139" s="243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8" t="s">
        <v>150</v>
      </c>
      <c r="AT139" s="228" t="s">
        <v>152</v>
      </c>
      <c r="AU139" s="228" t="s">
        <v>80</v>
      </c>
      <c r="AY139" s="14" t="s">
        <v>133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4" t="s">
        <v>80</v>
      </c>
      <c r="BK139" s="229">
        <f>ROUND(I139*H139,2)</f>
        <v>0</v>
      </c>
      <c r="BL139" s="14" t="s">
        <v>139</v>
      </c>
      <c r="BM139" s="228" t="s">
        <v>207</v>
      </c>
    </row>
    <row r="140" s="2" customFormat="1" ht="6.96" customHeight="1">
      <c r="A140" s="35"/>
      <c r="B140" s="63"/>
      <c r="C140" s="64"/>
      <c r="D140" s="64"/>
      <c r="E140" s="64"/>
      <c r="F140" s="64"/>
      <c r="G140" s="64"/>
      <c r="H140" s="64"/>
      <c r="I140" s="64"/>
      <c r="J140" s="64"/>
      <c r="K140" s="64"/>
      <c r="L140" s="41"/>
      <c r="M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</sheetData>
  <sheetProtection sheet="1" autoFilter="0" formatColumns="0" formatRows="0" objects="1" scenarios="1" spinCount="100000" saltValue="+OEiBoQSyPKTyk59PYl62jYjzUJNK24gPY/elV78tMULNDdKd1bLpRk8cSTCkz8r5UDBHeYn5B/ZZf6aWLaOrQ==" hashValue="zEof4ybsOvLi3MonytsZxqhXYJogGNrlS+6p+MQsbGoAq+vBtO2IvZqOIByx3McotlSNRqKVrQwS8W9Iz62pOA==" algorithmName="SHA-512" password="CC35"/>
  <autoFilter ref="C117:K139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MENCOVAPC\LenkaMencová</dc:creator>
  <cp:lastModifiedBy>MENCOVAPC\LenkaMencová</cp:lastModifiedBy>
  <dcterms:created xsi:type="dcterms:W3CDTF">2024-11-26T12:29:08Z</dcterms:created>
  <dcterms:modified xsi:type="dcterms:W3CDTF">2024-11-26T12:29:12Z</dcterms:modified>
</cp:coreProperties>
</file>