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ystavba\Pacalova\veřejné zakázky\VŘ 2022\VO\"/>
    </mc:Choice>
  </mc:AlternateContent>
  <xr:revisionPtr revIDLastSave="0" documentId="8_{2B4FAAAE-2361-47D2-9404-F5FEA4AF45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ložkový rozpočet" sheetId="1" r:id="rId1"/>
  </sheets>
  <definedNames>
    <definedName name="_xlnm._FilterDatabase" localSheetId="0" hidden="1">'Položkový rozpočet'!$B$5:$J$120</definedName>
    <definedName name="_xlnm.Print_Titles" localSheetId="0">'Položkový rozpočet'!$4:$5</definedName>
  </definedNames>
  <calcPr calcId="191029"/>
</workbook>
</file>

<file path=xl/calcChain.xml><?xml version="1.0" encoding="utf-8"?>
<calcChain xmlns="http://schemas.openxmlformats.org/spreadsheetml/2006/main">
  <c r="H31" i="1" l="1"/>
  <c r="J31" i="1" s="1"/>
  <c r="H64" i="1"/>
  <c r="J64" i="1" s="1"/>
  <c r="G88" i="1" l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60" i="1" l="1"/>
  <c r="I60" i="1" s="1"/>
  <c r="G61" i="1"/>
  <c r="I61" i="1" s="1"/>
  <c r="G62" i="1"/>
  <c r="I62" i="1" s="1"/>
  <c r="G63" i="1"/>
  <c r="I63" i="1" s="1"/>
  <c r="G59" i="1"/>
  <c r="I59" i="1" s="1"/>
  <c r="G26" i="1"/>
  <c r="I26" i="1" s="1"/>
  <c r="G22" i="1" l="1"/>
  <c r="I22" i="1" s="1"/>
  <c r="G23" i="1"/>
  <c r="I23" i="1" s="1"/>
  <c r="G24" i="1"/>
  <c r="I24" i="1" s="1"/>
  <c r="G25" i="1"/>
  <c r="I25" i="1" s="1"/>
  <c r="G27" i="1"/>
  <c r="I27" i="1" s="1"/>
  <c r="G28" i="1"/>
  <c r="I28" i="1" s="1"/>
  <c r="G29" i="1"/>
  <c r="I29" i="1" s="1"/>
  <c r="G30" i="1"/>
  <c r="I30" i="1" s="1"/>
  <c r="H114" i="1" l="1"/>
  <c r="J114" i="1" s="1"/>
  <c r="H110" i="1"/>
  <c r="J110" i="1" s="1"/>
  <c r="H111" i="1"/>
  <c r="J111" i="1" s="1"/>
  <c r="G107" i="1"/>
  <c r="G108" i="1"/>
  <c r="I108" i="1" s="1"/>
  <c r="G109" i="1"/>
  <c r="I109" i="1" s="1"/>
  <c r="G115" i="1"/>
  <c r="I115" i="1" s="1"/>
  <c r="G116" i="1"/>
  <c r="I116" i="1" s="1"/>
  <c r="I107" i="1" l="1"/>
  <c r="F112" i="1"/>
  <c r="F113" i="1"/>
  <c r="H113" i="1" l="1"/>
  <c r="J113" i="1" s="1"/>
  <c r="H112" i="1"/>
  <c r="J112" i="1" s="1"/>
  <c r="H69" i="1"/>
  <c r="J69" i="1" s="1"/>
  <c r="H66" i="1"/>
  <c r="J66" i="1" s="1"/>
  <c r="G57" i="1"/>
  <c r="I57" i="1" s="1"/>
  <c r="G58" i="1"/>
  <c r="I58" i="1" s="1"/>
  <c r="G65" i="1"/>
  <c r="I65" i="1" s="1"/>
  <c r="G70" i="1"/>
  <c r="I70" i="1" s="1"/>
  <c r="G71" i="1"/>
  <c r="I71" i="1" s="1"/>
  <c r="F67" i="1" l="1"/>
  <c r="H67" i="1" s="1"/>
  <c r="J67" i="1" s="1"/>
  <c r="F68" i="1"/>
  <c r="H68" i="1" s="1"/>
  <c r="J68" i="1" s="1"/>
  <c r="H33" i="1"/>
  <c r="J33" i="1" s="1"/>
  <c r="G32" i="1"/>
  <c r="I32" i="1" s="1"/>
  <c r="G36" i="1"/>
  <c r="I36" i="1" s="1"/>
  <c r="G37" i="1"/>
  <c r="I37" i="1" s="1"/>
  <c r="G38" i="1"/>
  <c r="I38" i="1" s="1"/>
  <c r="F35" i="1" l="1"/>
  <c r="H35" i="1" s="1"/>
  <c r="J35" i="1" s="1"/>
  <c r="F34" i="1"/>
  <c r="H34" i="1" s="1"/>
  <c r="J34" i="1" s="1"/>
  <c r="G76" i="1" l="1"/>
  <c r="I76" i="1" s="1"/>
  <c r="G75" i="1"/>
  <c r="I75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B9" i="1" l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J120" i="1"/>
  <c r="J125" i="1" s="1"/>
  <c r="I120" i="1"/>
  <c r="H120" i="1"/>
  <c r="H125" i="1" s="1"/>
  <c r="G120" i="1"/>
  <c r="B21" i="1" l="1"/>
  <c r="H123" i="1"/>
  <c r="G125" i="1" s="1"/>
  <c r="H124" i="1"/>
  <c r="J124" i="1"/>
  <c r="J123" i="1"/>
  <c r="I125" i="1"/>
  <c r="B22" i="1" l="1"/>
  <c r="B23" i="1" s="1"/>
  <c r="B24" i="1" s="1"/>
  <c r="B25" i="1" s="1"/>
  <c r="G124" i="1"/>
  <c r="I124" i="1"/>
  <c r="I123" i="1"/>
  <c r="B26" i="1" l="1"/>
  <c r="B27" i="1" s="1"/>
  <c r="B28" i="1" s="1"/>
  <c r="B29" i="1" s="1"/>
  <c r="B30" i="1" s="1"/>
  <c r="B31" i="1" s="1"/>
  <c r="B32" i="1" s="1"/>
  <c r="B33" i="1" l="1"/>
  <c r="B34" i="1" s="1"/>
  <c r="B35" i="1" s="1"/>
  <c r="B36" i="1" s="1"/>
  <c r="B37" i="1" s="1"/>
  <c r="B38" i="1" s="1"/>
  <c r="B42" i="1" l="1"/>
  <c r="B43" i="1" l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l="1"/>
  <c r="B56" i="1" s="1"/>
  <c r="B57" i="1" l="1"/>
  <c r="B58" i="1" s="1"/>
  <c r="B59" i="1" l="1"/>
  <c r="B60" i="1" s="1"/>
  <c r="B61" i="1" s="1"/>
  <c r="B62" i="1" s="1"/>
  <c r="B63" i="1" s="1"/>
  <c r="B64" i="1" s="1"/>
  <c r="B65" i="1" s="1"/>
  <c r="B66" i="1" l="1"/>
  <c r="B67" i="1" s="1"/>
  <c r="B68" i="1" s="1"/>
  <c r="B69" i="1" s="1"/>
  <c r="B70" i="1" s="1"/>
  <c r="B71" i="1" s="1"/>
</calcChain>
</file>

<file path=xl/sharedStrings.xml><?xml version="1.0" encoding="utf-8"?>
<sst xmlns="http://schemas.openxmlformats.org/spreadsheetml/2006/main" count="236" uniqueCount="97">
  <si>
    <t>Počet</t>
  </si>
  <si>
    <t xml:space="preserve">Výkaz výměr - položkový rozpočet </t>
  </si>
  <si>
    <t>MJ</t>
  </si>
  <si>
    <t>Kč/MJ</t>
  </si>
  <si>
    <t>Náklady v Kč bez DPH</t>
  </si>
  <si>
    <t>Náklady v Kč s DPH</t>
  </si>
  <si>
    <t>Uznatelné</t>
  </si>
  <si>
    <t>Neuznatelné</t>
  </si>
  <si>
    <t>ks</t>
  </si>
  <si>
    <t>Rekapitulace</t>
  </si>
  <si>
    <t>Celkové náklady</t>
  </si>
  <si>
    <t xml:space="preserve">    z toho uznatelné</t>
  </si>
  <si>
    <t xml:space="preserve">    z toho neuznatelné</t>
  </si>
  <si>
    <t>Podíl</t>
  </si>
  <si>
    <t>bez DPH</t>
  </si>
  <si>
    <t>DPH (21%)</t>
  </si>
  <si>
    <t>s DPH</t>
  </si>
  <si>
    <t>Číslo</t>
  </si>
  <si>
    <t>Položka</t>
  </si>
  <si>
    <t>hod</t>
  </si>
  <si>
    <t>kpl</t>
  </si>
  <si>
    <t>Suma</t>
  </si>
  <si>
    <t>m</t>
  </si>
  <si>
    <t>Popl. za recykl. svítidla</t>
  </si>
  <si>
    <t>Ost.konstr.materiál  vč. Montáže</t>
  </si>
  <si>
    <t>kmpl</t>
  </si>
  <si>
    <t>Plošina</t>
  </si>
  <si>
    <t>Dopravní náklady (doprava materiálu, přesun hmot)</t>
  </si>
  <si>
    <t>Zařízení staveniště a dopravní značení (4,48% z ceny práce)</t>
  </si>
  <si>
    <t xml:space="preserve">Provozní vlivy (3,5% z ceny práce) </t>
  </si>
  <si>
    <t>Proj. Dok. skutečného provedení</t>
  </si>
  <si>
    <t>Revize</t>
  </si>
  <si>
    <t>Aktualizace pasportu</t>
  </si>
  <si>
    <t>Svítidlo LED - typ 1</t>
  </si>
  <si>
    <t>Svítidlo LED - typ 2</t>
  </si>
  <si>
    <t>Svítidlo LED - typ 3</t>
  </si>
  <si>
    <t>Svítidlo LED - typ 4</t>
  </si>
  <si>
    <t>Svítidlo LED - typ 5</t>
  </si>
  <si>
    <t>Svítidlo LED - typ 6</t>
  </si>
  <si>
    <t>Svítidlo LED - typ 7</t>
  </si>
  <si>
    <t>Svítidlo LED - typ 8</t>
  </si>
  <si>
    <t>Svítidlo LED - typ 9</t>
  </si>
  <si>
    <t>Svítidlo LED - typ 10</t>
  </si>
  <si>
    <t>Svítidlo LED - typ 11</t>
  </si>
  <si>
    <t>Svítidlo LED - typ 12</t>
  </si>
  <si>
    <t>Svítidlo LED - typ 13</t>
  </si>
  <si>
    <t>spojka kabelová smršťovaná přímé do 1kV 91ah-21s 4x6-25mm</t>
  </si>
  <si>
    <t>kus</t>
  </si>
  <si>
    <t>kabel instalační jádro Cu plné izolace PVC plášť PVC 450/750V (CYKY) 4x16mm2</t>
  </si>
  <si>
    <t>Svorkovnice stožárová včetně pojistek</t>
  </si>
  <si>
    <t>svorka připojovací k připojení kovových částí</t>
  </si>
  <si>
    <t>trubka kanalizační PVC DN 250x1000mm SN4</t>
  </si>
  <si>
    <t>trubka elektroinstalační ohebná dvouplášťová korugovaná (chránička) D 32/40mm, HDPE+LDPE</t>
  </si>
  <si>
    <t>deska kabelová krycí PVC červená, 300x2mm</t>
  </si>
  <si>
    <t>Odpojení vodičů ze svorkovnice průřezu žíly do 16 mm2</t>
  </si>
  <si>
    <t>Demontáž stožárů osvětlení ocelových samostatně stojících délky do 12 m</t>
  </si>
  <si>
    <t>Demontáž elektrovýzbroje stožárů osvětlení 1 okruh</t>
  </si>
  <si>
    <t>Demontáž výložníků osvětlení jednoramenných sloupových hmotnosti do 35 kg</t>
  </si>
  <si>
    <t>Demontáž svítidlo výbojkové průmyslové nebo venkovní z výložníku</t>
  </si>
  <si>
    <t>Propojení kabelů celoplastových spojkou do 1 kV venkovní smršťovací SVCZ 1 až 5 žíly do 4x10 až 16 mm2</t>
  </si>
  <si>
    <t>Montáž stožárů osvětlení ocelových samostatně stojících délky do 12 m</t>
  </si>
  <si>
    <t>Montáž výložníků osvětlení jednoramenných sloupových hmotnosti do 35 kg</t>
  </si>
  <si>
    <t>Montáž elektrovýzbroje stožárů osvětlení 1 okruh</t>
  </si>
  <si>
    <t>Montáž svorka hromosvodná s jedním šroubem</t>
  </si>
  <si>
    <t>Montáž svítidlo výbojkové průmyslové nebo venkovní na výložník</t>
  </si>
  <si>
    <t>Zkoušky a prohlídky el rozvodů a zařízení celková prohlídka pro objem montážních prací přes 100 do 500 tis Kč</t>
  </si>
  <si>
    <t>Bourání základu betonového při elektromontážích</t>
  </si>
  <si>
    <t>m3</t>
  </si>
  <si>
    <t>Základové konstrukce při elektromontážích z monolitického betonu tř. C 12/15</t>
  </si>
  <si>
    <t>Montáž potrubí z PVC SDR 11 těsněných gumovým kroužkem otevřený výkop D 280 x 10,8 mm</t>
  </si>
  <si>
    <t>Kabelové lože z písku pro kabely nn bez zakrytí š lože do 35 cm</t>
  </si>
  <si>
    <t>Výstražná fólie pro krytí kabelů šířky 34 cm</t>
  </si>
  <si>
    <t>Poplatek za uložení na skládce (skládkovné)</t>
  </si>
  <si>
    <t>Hodinová zúčtovací sazba dělník zednických výpomocí</t>
  </si>
  <si>
    <t>Zajištění DIO</t>
  </si>
  <si>
    <t>Montáž svítidlo výbojkové průmyslové nebo venkovní na sloupek parkový</t>
  </si>
  <si>
    <t>Demontáž svítidlo výbojkové průmyslové nebo venkovní ze sloupku parkového</t>
  </si>
  <si>
    <t>Velké Meziříčí - Rekonstrukce soustavy VO</t>
  </si>
  <si>
    <t>Projekt: 2022-24 Františky Stránecké SV</t>
  </si>
  <si>
    <t>Projekt: 2022-24 U Světlé SV</t>
  </si>
  <si>
    <t>Projekt: 2022-24 U Světlé SV ST</t>
  </si>
  <si>
    <t>výložník rovný k osvětlovacím stožárům uličním vyložení 300mm</t>
  </si>
  <si>
    <t>výložník rovný k osvětlovacím stožárům uličním vyložení 1500mm</t>
  </si>
  <si>
    <t>výložník rovný k osvětlovacím stožárům uličním vyložení 3000mm</t>
  </si>
  <si>
    <t>výložník rovný k osvětlovacím stožárům uličním vyložení 2000mm</t>
  </si>
  <si>
    <t>Hodinová zúčtovací sazba revizní technik</t>
  </si>
  <si>
    <t>výložník rovný k osvětlovacím stožárům uličním vyložení 2500mm</t>
  </si>
  <si>
    <t>Kabel CYKY 3x1,5mm2 vč.montáže</t>
  </si>
  <si>
    <t>Demontáž svorek hromosvodných s 1 šroubem</t>
  </si>
  <si>
    <t>Stožár 6m, vrcholové zatížení 25kg</t>
  </si>
  <si>
    <t>Hloubení nezapažených jam při elektromontážích ručně v hornině tř II skupiny 4</t>
  </si>
  <si>
    <t>kabel instalační jádro Cu plné izolace PVC plášť PVC 450/750V (CYKY) 3x1,5mm2</t>
  </si>
  <si>
    <t>trubka kanalizační PVC DN 250x800mm SN4</t>
  </si>
  <si>
    <t>Zapojení vodičů ze svorkovnice průřezu žíly do 16 mm2</t>
  </si>
  <si>
    <t>příloha č.4</t>
  </si>
  <si>
    <t>(datum, jméno, podpis)</t>
  </si>
  <si>
    <t>Teplem smrštitelná kabelová koncovka pro čtyřžilové plastové kabely do 1kV 4x6-25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</si>
</sst>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3">
    <xf numFmtId="0" fontId="0" fillId="0" borderId="0" xfId="0"/>
    <xf numFmtId="0" fontId="3" fillId="3" borderId="5" xfId="0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7" fillId="0" borderId="0" xfId="0" applyFont="1" applyProtection="1"/>
    <xf numFmtId="0" fontId="4" fillId="2" borderId="14" xfId="0" applyFont="1" applyFill="1" applyBorder="1" applyProtection="1"/>
    <xf numFmtId="0" fontId="6" fillId="2" borderId="2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5" xfId="0" applyFont="1" applyFill="1" applyBorder="1" applyProtection="1"/>
    <xf numFmtId="0" fontId="6" fillId="2" borderId="3" xfId="0" applyFont="1" applyFill="1" applyBorder="1" applyProtection="1"/>
    <xf numFmtId="0" fontId="6" fillId="2" borderId="27" xfId="0" applyFont="1" applyFill="1" applyBorder="1" applyProtection="1"/>
    <xf numFmtId="0" fontId="6" fillId="2" borderId="27" xfId="0" applyFont="1" applyFill="1" applyBorder="1" applyAlignment="1" applyProtection="1">
      <alignment horizontal="center"/>
    </xf>
    <xf numFmtId="0" fontId="4" fillId="2" borderId="3" xfId="0" applyFont="1" applyFill="1" applyBorder="1" applyProtection="1"/>
    <xf numFmtId="0" fontId="4" fillId="2" borderId="4" xfId="0" applyFont="1" applyFill="1" applyBorder="1" applyProtection="1"/>
    <xf numFmtId="0" fontId="6" fillId="4" borderId="23" xfId="0" applyFont="1" applyFill="1" applyBorder="1" applyProtection="1"/>
    <xf numFmtId="0" fontId="6" fillId="4" borderId="24" xfId="0" applyFont="1" applyFill="1" applyBorder="1" applyProtection="1"/>
    <xf numFmtId="0" fontId="6" fillId="4" borderId="25" xfId="0" applyFont="1" applyFill="1" applyBorder="1" applyProtection="1"/>
    <xf numFmtId="0" fontId="6" fillId="4" borderId="25" xfId="0" applyFont="1" applyFill="1" applyBorder="1" applyAlignment="1" applyProtection="1">
      <alignment horizontal="center"/>
    </xf>
    <xf numFmtId="0" fontId="4" fillId="4" borderId="24" xfId="0" applyFont="1" applyFill="1" applyBorder="1" applyProtection="1"/>
    <xf numFmtId="0" fontId="4" fillId="4" borderId="26" xfId="0" applyFont="1" applyFill="1" applyBorder="1" applyProtection="1"/>
    <xf numFmtId="0" fontId="6" fillId="2" borderId="23" xfId="0" applyFont="1" applyFill="1" applyBorder="1" applyProtection="1"/>
    <xf numFmtId="0" fontId="6" fillId="2" borderId="24" xfId="0" applyFont="1" applyFill="1" applyBorder="1" applyProtection="1"/>
    <xf numFmtId="0" fontId="6" fillId="2" borderId="25" xfId="0" applyFont="1" applyFill="1" applyBorder="1" applyProtection="1"/>
    <xf numFmtId="0" fontId="6" fillId="2" borderId="25" xfId="0" applyFont="1" applyFill="1" applyBorder="1" applyAlignment="1" applyProtection="1">
      <alignment horizontal="center"/>
    </xf>
    <xf numFmtId="0" fontId="4" fillId="2" borderId="24" xfId="0" applyFont="1" applyFill="1" applyBorder="1" applyProtection="1"/>
    <xf numFmtId="0" fontId="4" fillId="2" borderId="26" xfId="0" applyFont="1" applyFill="1" applyBorder="1" applyProtection="1"/>
    <xf numFmtId="1" fontId="3" fillId="0" borderId="15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7" fontId="3" fillId="0" borderId="3" xfId="1" applyNumberFormat="1" applyFont="1" applyBorder="1" applyProtection="1"/>
    <xf numFmtId="7" fontId="3" fillId="0" borderId="4" xfId="1" applyNumberFormat="1" applyFont="1" applyBorder="1" applyProtection="1"/>
    <xf numFmtId="7" fontId="3" fillId="0" borderId="6" xfId="1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7" fontId="3" fillId="0" borderId="8" xfId="1" applyNumberFormat="1" applyFont="1" applyBorder="1" applyProtection="1"/>
    <xf numFmtId="1" fontId="3" fillId="0" borderId="16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  <xf numFmtId="7" fontId="3" fillId="0" borderId="9" xfId="1" applyNumberFormat="1" applyFont="1" applyBorder="1" applyProtection="1"/>
    <xf numFmtId="7" fontId="3" fillId="0" borderId="10" xfId="1" applyNumberFormat="1" applyFont="1" applyBorder="1" applyProtection="1"/>
    <xf numFmtId="0" fontId="4" fillId="2" borderId="1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/>
    </xf>
    <xf numFmtId="7" fontId="4" fillId="2" borderId="9" xfId="1" applyNumberFormat="1" applyFont="1" applyFill="1" applyBorder="1" applyProtection="1"/>
    <xf numFmtId="7" fontId="4" fillId="2" borderId="10" xfId="1" applyNumberFormat="1" applyFont="1" applyFill="1" applyBorder="1" applyProtection="1"/>
    <xf numFmtId="0" fontId="4" fillId="2" borderId="13" xfId="0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1" fillId="0" borderId="11" xfId="0" applyFont="1" applyBorder="1" applyProtection="1"/>
    <xf numFmtId="9" fontId="2" fillId="0" borderId="3" xfId="2" applyFont="1" applyBorder="1" applyAlignment="1" applyProtection="1">
      <alignment horizontal="center"/>
    </xf>
    <xf numFmtId="5" fontId="2" fillId="0" borderId="4" xfId="1" applyNumberFormat="1" applyFont="1" applyBorder="1" applyProtection="1"/>
    <xf numFmtId="0" fontId="0" fillId="0" borderId="12" xfId="0" applyFont="1" applyBorder="1" applyProtection="1"/>
    <xf numFmtId="9" fontId="9" fillId="0" borderId="5" xfId="2" applyFont="1" applyBorder="1" applyAlignment="1" applyProtection="1">
      <alignment horizontal="center"/>
    </xf>
    <xf numFmtId="5" fontId="9" fillId="0" borderId="6" xfId="1" applyNumberFormat="1" applyFont="1" applyBorder="1" applyProtection="1"/>
    <xf numFmtId="5" fontId="9" fillId="0" borderId="4" xfId="1" applyNumberFormat="1" applyFont="1" applyBorder="1" applyProtection="1"/>
    <xf numFmtId="2" fontId="3" fillId="0" borderId="5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3" fillId="2" borderId="14" xfId="0" applyFont="1" applyFill="1" applyBorder="1" applyAlignment="1" applyProtection="1">
      <alignment wrapText="1"/>
    </xf>
    <xf numFmtId="0" fontId="6" fillId="2" borderId="15" xfId="0" applyFont="1" applyFill="1" applyBorder="1" applyAlignment="1" applyProtection="1">
      <alignment wrapText="1"/>
    </xf>
    <xf numFmtId="0" fontId="6" fillId="4" borderId="23" xfId="0" applyFont="1" applyFill="1" applyBorder="1" applyAlignment="1" applyProtection="1">
      <alignment wrapText="1"/>
    </xf>
    <xf numFmtId="0" fontId="6" fillId="2" borderId="23" xfId="0" applyFont="1" applyFill="1" applyBorder="1" applyAlignment="1" applyProtection="1">
      <alignment wrapText="1"/>
    </xf>
    <xf numFmtId="0" fontId="3" fillId="0" borderId="15" xfId="0" applyFont="1" applyBorder="1" applyAlignment="1" applyProtection="1">
      <alignment wrapText="1"/>
    </xf>
    <xf numFmtId="0" fontId="3" fillId="0" borderId="16" xfId="0" applyFont="1" applyBorder="1" applyAlignment="1" applyProtection="1">
      <alignment wrapText="1"/>
    </xf>
    <xf numFmtId="0" fontId="3" fillId="0" borderId="17" xfId="0" applyFont="1" applyBorder="1" applyAlignment="1" applyProtection="1">
      <alignment wrapText="1"/>
    </xf>
    <xf numFmtId="0" fontId="3" fillId="0" borderId="18" xfId="0" applyFont="1" applyBorder="1" applyAlignment="1" applyProtection="1">
      <alignment wrapText="1"/>
    </xf>
    <xf numFmtId="0" fontId="4" fillId="2" borderId="18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2" borderId="19" xfId="0" applyFont="1" applyFill="1" applyBorder="1" applyAlignment="1" applyProtection="1">
      <alignment wrapText="1"/>
    </xf>
    <xf numFmtId="0" fontId="11" fillId="0" borderId="20" xfId="0" applyFont="1" applyBorder="1" applyAlignment="1" applyProtection="1">
      <alignment wrapText="1"/>
    </xf>
    <xf numFmtId="0" fontId="0" fillId="0" borderId="21" xfId="0" applyFont="1" applyBorder="1" applyAlignment="1" applyProtection="1">
      <alignment wrapText="1"/>
    </xf>
    <xf numFmtId="0" fontId="3" fillId="0" borderId="11" xfId="0" applyFont="1" applyBorder="1" applyProtection="1"/>
    <xf numFmtId="0" fontId="3" fillId="0" borderId="3" xfId="0" applyFont="1" applyFill="1" applyBorder="1" applyAlignment="1" applyProtection="1">
      <alignment horizont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left"/>
    </xf>
    <xf numFmtId="0" fontId="3" fillId="0" borderId="28" xfId="0" applyFont="1" applyBorder="1" applyAlignment="1" applyProtection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127</xdr:row>
      <xdr:rowOff>0</xdr:rowOff>
    </xdr:from>
    <xdr:to>
      <xdr:col>3</xdr:col>
      <xdr:colOff>139310</xdr:colOff>
      <xdr:row>129</xdr:row>
      <xdr:rowOff>171450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05558" y="27351404"/>
          <a:ext cx="3399790" cy="552450"/>
          <a:chOff x="0" y="0"/>
          <a:chExt cx="3399790" cy="552450"/>
        </a:xfrm>
      </xdr:grpSpPr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28725" cy="552450"/>
          </a:xfrm>
          <a:prstGeom prst="rect">
            <a:avLst/>
          </a:prstGeom>
        </xdr:spPr>
      </xdr:pic>
      <xdr:pic>
        <xdr:nvPicPr>
          <xdr:cNvPr id="4" name="Obrázek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7200" y="50800"/>
            <a:ext cx="1672590" cy="4476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showGridLines="0" tabSelected="1" zoomScale="130" zoomScaleNormal="130" workbookViewId="0">
      <pane xSplit="1" ySplit="5" topLeftCell="B100" activePane="bottomRight" state="frozen"/>
      <selection pane="topRight" activeCell="B1" sqref="B1"/>
      <selection pane="bottomLeft" activeCell="A6" sqref="A6"/>
      <selection pane="bottomRight" activeCell="F115" sqref="F115"/>
    </sheetView>
  </sheetViews>
  <sheetFormatPr defaultRowHeight="15" x14ac:dyDescent="0.25"/>
  <cols>
    <col min="1" max="1" width="2" style="4" bestFit="1" customWidth="1"/>
    <col min="2" max="2" width="5.5703125" style="4" customWidth="1"/>
    <col min="3" max="3" width="48.85546875" style="69" customWidth="1"/>
    <col min="4" max="5" width="5.5703125" style="5" customWidth="1"/>
    <col min="6" max="6" width="9.28515625" style="5" customWidth="1"/>
    <col min="7" max="7" width="12.5703125" style="5" customWidth="1"/>
    <col min="8" max="8" width="12.7109375" style="5" customWidth="1"/>
    <col min="9" max="10" width="17" style="5" customWidth="1"/>
    <col min="11" max="11" width="9.140625" style="4"/>
  </cols>
  <sheetData>
    <row r="1" spans="2:10" ht="21" x14ac:dyDescent="0.35">
      <c r="C1" s="81" t="s">
        <v>77</v>
      </c>
      <c r="D1" s="81"/>
      <c r="E1" s="81"/>
      <c r="F1" s="81"/>
      <c r="G1" s="81"/>
      <c r="H1" s="81"/>
      <c r="I1" s="5" t="s">
        <v>94</v>
      </c>
    </row>
    <row r="2" spans="2:10" ht="33.6" customHeight="1" x14ac:dyDescent="0.25">
      <c r="C2" s="58" t="s">
        <v>1</v>
      </c>
      <c r="D2" s="6"/>
      <c r="E2" s="6"/>
      <c r="F2" s="80"/>
      <c r="G2" s="80"/>
      <c r="H2" s="80"/>
      <c r="I2" s="80"/>
      <c r="J2" s="80"/>
    </row>
    <row r="3" spans="2:10" ht="16.5" thickBot="1" x14ac:dyDescent="0.3">
      <c r="C3" s="59"/>
    </row>
    <row r="4" spans="2:10" ht="30.6" customHeight="1" thickTop="1" x14ac:dyDescent="0.25">
      <c r="B4" s="7"/>
      <c r="C4" s="60"/>
      <c r="D4" s="8"/>
      <c r="E4" s="9"/>
      <c r="F4" s="75" t="s">
        <v>4</v>
      </c>
      <c r="G4" s="76"/>
      <c r="H4" s="77"/>
      <c r="I4" s="78" t="s">
        <v>5</v>
      </c>
      <c r="J4" s="79"/>
    </row>
    <row r="5" spans="2:10" ht="14.1" customHeight="1" x14ac:dyDescent="0.25">
      <c r="B5" s="10" t="s">
        <v>17</v>
      </c>
      <c r="C5" s="61" t="s">
        <v>18</v>
      </c>
      <c r="D5" s="11" t="s">
        <v>0</v>
      </c>
      <c r="E5" s="12" t="s">
        <v>2</v>
      </c>
      <c r="F5" s="13" t="s">
        <v>3</v>
      </c>
      <c r="G5" s="14" t="s">
        <v>6</v>
      </c>
      <c r="H5" s="15" t="s">
        <v>7</v>
      </c>
      <c r="I5" s="15" t="s">
        <v>6</v>
      </c>
      <c r="J5" s="15" t="s">
        <v>7</v>
      </c>
    </row>
    <row r="6" spans="2:10" ht="14.1" customHeight="1" thickBot="1" x14ac:dyDescent="0.3">
      <c r="B6" s="16"/>
      <c r="C6" s="62" t="s">
        <v>78</v>
      </c>
      <c r="D6" s="17"/>
      <c r="E6" s="18"/>
      <c r="F6" s="19"/>
      <c r="G6" s="20"/>
      <c r="H6" s="21"/>
      <c r="I6" s="21"/>
      <c r="J6" s="21"/>
    </row>
    <row r="7" spans="2:10" ht="14.1" customHeight="1" thickTop="1" thickBot="1" x14ac:dyDescent="0.3">
      <c r="B7" s="22"/>
      <c r="C7" s="63" t="s">
        <v>18</v>
      </c>
      <c r="D7" s="23"/>
      <c r="E7" s="24"/>
      <c r="F7" s="25"/>
      <c r="G7" s="26"/>
      <c r="H7" s="27"/>
      <c r="I7" s="27"/>
      <c r="J7" s="27"/>
    </row>
    <row r="8" spans="2:10" ht="14.1" customHeight="1" thickTop="1" x14ac:dyDescent="0.25">
      <c r="B8" s="28">
        <v>1</v>
      </c>
      <c r="C8" s="64" t="s">
        <v>33</v>
      </c>
      <c r="D8" s="29">
        <v>7</v>
      </c>
      <c r="E8" s="29" t="s">
        <v>8</v>
      </c>
      <c r="F8" s="2"/>
      <c r="G8" s="30">
        <f t="shared" ref="G8:G21" si="0">+D8*F8</f>
        <v>0</v>
      </c>
      <c r="H8" s="31"/>
      <c r="I8" s="31">
        <f>+G8*1.21</f>
        <v>0</v>
      </c>
      <c r="J8" s="31"/>
    </row>
    <row r="9" spans="2:10" ht="14.1" customHeight="1" x14ac:dyDescent="0.25">
      <c r="B9" s="28">
        <f>+B8+1</f>
        <v>2</v>
      </c>
      <c r="C9" s="64" t="s">
        <v>34</v>
      </c>
      <c r="D9" s="29">
        <v>33</v>
      </c>
      <c r="E9" s="29" t="s">
        <v>8</v>
      </c>
      <c r="F9" s="2"/>
      <c r="G9" s="30">
        <f t="shared" si="0"/>
        <v>0</v>
      </c>
      <c r="H9" s="31"/>
      <c r="I9" s="31">
        <f t="shared" ref="I9:I21" si="1">+G9*1.21</f>
        <v>0</v>
      </c>
      <c r="J9" s="31"/>
    </row>
    <row r="10" spans="2:10" ht="14.1" customHeight="1" x14ac:dyDescent="0.25">
      <c r="B10" s="28">
        <f t="shared" ref="B10:B38" si="2">+B9+1</f>
        <v>3</v>
      </c>
      <c r="C10" s="64" t="s">
        <v>35</v>
      </c>
      <c r="D10" s="29">
        <v>8</v>
      </c>
      <c r="E10" s="29" t="s">
        <v>8</v>
      </c>
      <c r="F10" s="2"/>
      <c r="G10" s="30">
        <f t="shared" si="0"/>
        <v>0</v>
      </c>
      <c r="H10" s="31"/>
      <c r="I10" s="31">
        <f t="shared" si="1"/>
        <v>0</v>
      </c>
      <c r="J10" s="31"/>
    </row>
    <row r="11" spans="2:10" ht="14.1" customHeight="1" x14ac:dyDescent="0.25">
      <c r="B11" s="28">
        <f t="shared" si="2"/>
        <v>4</v>
      </c>
      <c r="C11" s="64" t="s">
        <v>36</v>
      </c>
      <c r="D11" s="29">
        <v>13</v>
      </c>
      <c r="E11" s="29" t="s">
        <v>8</v>
      </c>
      <c r="F11" s="2"/>
      <c r="G11" s="30">
        <f t="shared" si="0"/>
        <v>0</v>
      </c>
      <c r="H11" s="31"/>
      <c r="I11" s="31">
        <f t="shared" si="1"/>
        <v>0</v>
      </c>
      <c r="J11" s="31"/>
    </row>
    <row r="12" spans="2:10" ht="14.1" customHeight="1" x14ac:dyDescent="0.25">
      <c r="B12" s="28">
        <f t="shared" si="2"/>
        <v>5</v>
      </c>
      <c r="C12" s="64" t="s">
        <v>37</v>
      </c>
      <c r="D12" s="29">
        <v>4</v>
      </c>
      <c r="E12" s="29" t="s">
        <v>8</v>
      </c>
      <c r="F12" s="2"/>
      <c r="G12" s="30">
        <f t="shared" si="0"/>
        <v>0</v>
      </c>
      <c r="H12" s="31"/>
      <c r="I12" s="31">
        <f t="shared" si="1"/>
        <v>0</v>
      </c>
      <c r="J12" s="31"/>
    </row>
    <row r="13" spans="2:10" ht="14.1" customHeight="1" x14ac:dyDescent="0.25">
      <c r="B13" s="28">
        <f t="shared" si="2"/>
        <v>6</v>
      </c>
      <c r="C13" s="64" t="s">
        <v>38</v>
      </c>
      <c r="D13" s="29">
        <v>17</v>
      </c>
      <c r="E13" s="29" t="s">
        <v>8</v>
      </c>
      <c r="F13" s="2"/>
      <c r="G13" s="30">
        <f t="shared" si="0"/>
        <v>0</v>
      </c>
      <c r="H13" s="31"/>
      <c r="I13" s="31">
        <f t="shared" si="1"/>
        <v>0</v>
      </c>
      <c r="J13" s="31"/>
    </row>
    <row r="14" spans="2:10" ht="14.1" customHeight="1" x14ac:dyDescent="0.25">
      <c r="B14" s="28">
        <f t="shared" si="2"/>
        <v>7</v>
      </c>
      <c r="C14" s="65" t="s">
        <v>39</v>
      </c>
      <c r="D14" s="29">
        <v>15</v>
      </c>
      <c r="E14" s="29" t="s">
        <v>8</v>
      </c>
      <c r="F14" s="3"/>
      <c r="G14" s="30">
        <f t="shared" si="0"/>
        <v>0</v>
      </c>
      <c r="H14" s="31"/>
      <c r="I14" s="31">
        <f t="shared" si="1"/>
        <v>0</v>
      </c>
      <c r="J14" s="32"/>
    </row>
    <row r="15" spans="2:10" ht="14.1" customHeight="1" x14ac:dyDescent="0.25">
      <c r="B15" s="28">
        <f t="shared" si="2"/>
        <v>8</v>
      </c>
      <c r="C15" s="65" t="s">
        <v>40</v>
      </c>
      <c r="D15" s="29">
        <v>4</v>
      </c>
      <c r="E15" s="29" t="s">
        <v>8</v>
      </c>
      <c r="F15" s="3"/>
      <c r="G15" s="30">
        <f t="shared" si="0"/>
        <v>0</v>
      </c>
      <c r="H15" s="31"/>
      <c r="I15" s="31">
        <f t="shared" si="1"/>
        <v>0</v>
      </c>
      <c r="J15" s="32"/>
    </row>
    <row r="16" spans="2:10" ht="14.1" customHeight="1" x14ac:dyDescent="0.25">
      <c r="B16" s="28">
        <f t="shared" si="2"/>
        <v>9</v>
      </c>
      <c r="C16" s="65" t="s">
        <v>41</v>
      </c>
      <c r="D16" s="29">
        <v>2</v>
      </c>
      <c r="E16" s="29" t="s">
        <v>8</v>
      </c>
      <c r="F16" s="3"/>
      <c r="G16" s="30">
        <f t="shared" si="0"/>
        <v>0</v>
      </c>
      <c r="H16" s="31"/>
      <c r="I16" s="31">
        <f t="shared" si="1"/>
        <v>0</v>
      </c>
      <c r="J16" s="32"/>
    </row>
    <row r="17" spans="2:10" ht="14.1" customHeight="1" x14ac:dyDescent="0.25">
      <c r="B17" s="28">
        <f t="shared" si="2"/>
        <v>10</v>
      </c>
      <c r="C17" s="65" t="s">
        <v>42</v>
      </c>
      <c r="D17" s="29">
        <v>4</v>
      </c>
      <c r="E17" s="29" t="s">
        <v>8</v>
      </c>
      <c r="F17" s="3"/>
      <c r="G17" s="30">
        <f t="shared" si="0"/>
        <v>0</v>
      </c>
      <c r="H17" s="31"/>
      <c r="I17" s="31">
        <f t="shared" si="1"/>
        <v>0</v>
      </c>
      <c r="J17" s="32"/>
    </row>
    <row r="18" spans="2:10" ht="14.1" customHeight="1" x14ac:dyDescent="0.25">
      <c r="B18" s="28">
        <f t="shared" si="2"/>
        <v>11</v>
      </c>
      <c r="C18" s="65" t="s">
        <v>43</v>
      </c>
      <c r="D18" s="29">
        <v>16</v>
      </c>
      <c r="E18" s="29" t="s">
        <v>8</v>
      </c>
      <c r="F18" s="3"/>
      <c r="G18" s="30">
        <f t="shared" si="0"/>
        <v>0</v>
      </c>
      <c r="H18" s="31"/>
      <c r="I18" s="31">
        <f t="shared" si="1"/>
        <v>0</v>
      </c>
      <c r="J18" s="32"/>
    </row>
    <row r="19" spans="2:10" ht="14.1" customHeight="1" x14ac:dyDescent="0.25">
      <c r="B19" s="28">
        <f t="shared" si="2"/>
        <v>12</v>
      </c>
      <c r="C19" s="65" t="s">
        <v>44</v>
      </c>
      <c r="D19" s="29">
        <v>10</v>
      </c>
      <c r="E19" s="29" t="s">
        <v>8</v>
      </c>
      <c r="F19" s="3"/>
      <c r="G19" s="30">
        <f t="shared" si="0"/>
        <v>0</v>
      </c>
      <c r="H19" s="31"/>
      <c r="I19" s="31">
        <f t="shared" si="1"/>
        <v>0</v>
      </c>
      <c r="J19" s="32"/>
    </row>
    <row r="20" spans="2:10" ht="14.1" customHeight="1" x14ac:dyDescent="0.25">
      <c r="B20" s="28">
        <f t="shared" si="2"/>
        <v>13</v>
      </c>
      <c r="C20" s="65" t="s">
        <v>45</v>
      </c>
      <c r="D20" s="29">
        <v>11</v>
      </c>
      <c r="E20" s="29" t="s">
        <v>8</v>
      </c>
      <c r="F20" s="3"/>
      <c r="G20" s="30">
        <f t="shared" si="0"/>
        <v>0</v>
      </c>
      <c r="H20" s="31"/>
      <c r="I20" s="31">
        <f t="shared" si="1"/>
        <v>0</v>
      </c>
      <c r="J20" s="32"/>
    </row>
    <row r="21" spans="2:10" ht="14.1" customHeight="1" x14ac:dyDescent="0.25">
      <c r="B21" s="28">
        <f t="shared" si="2"/>
        <v>14</v>
      </c>
      <c r="C21" s="65" t="s">
        <v>23</v>
      </c>
      <c r="D21" s="33">
        <v>144</v>
      </c>
      <c r="E21" s="29" t="s">
        <v>8</v>
      </c>
      <c r="F21" s="3"/>
      <c r="G21" s="30">
        <f t="shared" si="0"/>
        <v>0</v>
      </c>
      <c r="H21" s="31"/>
      <c r="I21" s="31">
        <f t="shared" si="1"/>
        <v>0</v>
      </c>
      <c r="J21" s="32"/>
    </row>
    <row r="22" spans="2:10" ht="27" customHeight="1" x14ac:dyDescent="0.25">
      <c r="B22" s="28">
        <f t="shared" si="2"/>
        <v>15</v>
      </c>
      <c r="C22" s="65" t="s">
        <v>81</v>
      </c>
      <c r="D22" s="33">
        <v>15</v>
      </c>
      <c r="E22" s="29" t="s">
        <v>8</v>
      </c>
      <c r="F22" s="3"/>
      <c r="G22" s="30">
        <f t="shared" ref="G22:G30" si="3">+D22*F22</f>
        <v>0</v>
      </c>
      <c r="H22" s="31"/>
      <c r="I22" s="31">
        <f t="shared" ref="I22:I30" si="4">+G22*1.21</f>
        <v>0</v>
      </c>
      <c r="J22" s="32"/>
    </row>
    <row r="23" spans="2:10" ht="27" customHeight="1" x14ac:dyDescent="0.25">
      <c r="B23" s="28">
        <f t="shared" si="2"/>
        <v>16</v>
      </c>
      <c r="C23" s="65" t="s">
        <v>82</v>
      </c>
      <c r="D23" s="33">
        <v>5</v>
      </c>
      <c r="E23" s="29" t="s">
        <v>8</v>
      </c>
      <c r="F23" s="3"/>
      <c r="G23" s="30">
        <f t="shared" si="3"/>
        <v>0</v>
      </c>
      <c r="H23" s="31"/>
      <c r="I23" s="31">
        <f t="shared" si="4"/>
        <v>0</v>
      </c>
      <c r="J23" s="32"/>
    </row>
    <row r="24" spans="2:10" ht="27" customHeight="1" x14ac:dyDescent="0.25">
      <c r="B24" s="28">
        <f t="shared" si="2"/>
        <v>17</v>
      </c>
      <c r="C24" s="65" t="s">
        <v>83</v>
      </c>
      <c r="D24" s="33">
        <v>1</v>
      </c>
      <c r="E24" s="29" t="s">
        <v>8</v>
      </c>
      <c r="F24" s="3"/>
      <c r="G24" s="30">
        <f t="shared" si="3"/>
        <v>0</v>
      </c>
      <c r="H24" s="31"/>
      <c r="I24" s="31">
        <f t="shared" si="4"/>
        <v>0</v>
      </c>
      <c r="J24" s="32"/>
    </row>
    <row r="25" spans="2:10" ht="27" customHeight="1" x14ac:dyDescent="0.25">
      <c r="B25" s="28">
        <f t="shared" si="2"/>
        <v>18</v>
      </c>
      <c r="C25" s="65" t="s">
        <v>84</v>
      </c>
      <c r="D25" s="33">
        <v>2</v>
      </c>
      <c r="E25" s="29" t="s">
        <v>8</v>
      </c>
      <c r="F25" s="3"/>
      <c r="G25" s="30">
        <f t="shared" si="3"/>
        <v>0</v>
      </c>
      <c r="H25" s="31"/>
      <c r="I25" s="31">
        <f t="shared" si="4"/>
        <v>0</v>
      </c>
      <c r="J25" s="32"/>
    </row>
    <row r="26" spans="2:10" ht="27" customHeight="1" x14ac:dyDescent="0.25">
      <c r="B26" s="28">
        <f t="shared" si="2"/>
        <v>19</v>
      </c>
      <c r="C26" s="65" t="s">
        <v>87</v>
      </c>
      <c r="D26" s="33">
        <v>795</v>
      </c>
      <c r="E26" s="29" t="s">
        <v>22</v>
      </c>
      <c r="F26" s="3"/>
      <c r="G26" s="30">
        <f t="shared" si="3"/>
        <v>0</v>
      </c>
      <c r="H26" s="31"/>
      <c r="I26" s="31">
        <f t="shared" si="4"/>
        <v>0</v>
      </c>
      <c r="J26" s="32"/>
    </row>
    <row r="27" spans="2:10" ht="24.75" x14ac:dyDescent="0.25">
      <c r="B27" s="28">
        <f t="shared" si="2"/>
        <v>20</v>
      </c>
      <c r="C27" s="65" t="s">
        <v>58</v>
      </c>
      <c r="D27" s="33">
        <v>144</v>
      </c>
      <c r="E27" s="29" t="s">
        <v>47</v>
      </c>
      <c r="F27" s="3"/>
      <c r="G27" s="30">
        <f t="shared" si="3"/>
        <v>0</v>
      </c>
      <c r="H27" s="31"/>
      <c r="I27" s="31">
        <f t="shared" si="4"/>
        <v>0</v>
      </c>
      <c r="J27" s="32"/>
    </row>
    <row r="28" spans="2:10" ht="24.75" x14ac:dyDescent="0.25">
      <c r="B28" s="28">
        <f t="shared" si="2"/>
        <v>21</v>
      </c>
      <c r="C28" s="65" t="s">
        <v>64</v>
      </c>
      <c r="D28" s="33">
        <v>144</v>
      </c>
      <c r="E28" s="29" t="s">
        <v>47</v>
      </c>
      <c r="F28" s="3"/>
      <c r="G28" s="30">
        <f t="shared" si="3"/>
        <v>0</v>
      </c>
      <c r="H28" s="31"/>
      <c r="I28" s="31">
        <f t="shared" si="4"/>
        <v>0</v>
      </c>
      <c r="J28" s="32"/>
    </row>
    <row r="29" spans="2:10" ht="24.75" x14ac:dyDescent="0.25">
      <c r="B29" s="28">
        <f t="shared" si="2"/>
        <v>22</v>
      </c>
      <c r="C29" s="65" t="s">
        <v>57</v>
      </c>
      <c r="D29" s="33">
        <v>3</v>
      </c>
      <c r="E29" s="29" t="s">
        <v>47</v>
      </c>
      <c r="F29" s="3"/>
      <c r="G29" s="30">
        <f t="shared" si="3"/>
        <v>0</v>
      </c>
      <c r="H29" s="31"/>
      <c r="I29" s="31">
        <f t="shared" si="4"/>
        <v>0</v>
      </c>
      <c r="J29" s="32"/>
    </row>
    <row r="30" spans="2:10" ht="24.75" x14ac:dyDescent="0.25">
      <c r="B30" s="28">
        <f t="shared" si="2"/>
        <v>23</v>
      </c>
      <c r="C30" s="65" t="s">
        <v>61</v>
      </c>
      <c r="D30" s="33">
        <v>24</v>
      </c>
      <c r="E30" s="29" t="s">
        <v>47</v>
      </c>
      <c r="F30" s="3"/>
      <c r="G30" s="30">
        <f t="shared" si="3"/>
        <v>0</v>
      </c>
      <c r="H30" s="31"/>
      <c r="I30" s="31">
        <f t="shared" si="4"/>
        <v>0</v>
      </c>
      <c r="J30" s="32"/>
    </row>
    <row r="31" spans="2:10" ht="14.1" customHeight="1" x14ac:dyDescent="0.25">
      <c r="B31" s="28">
        <f t="shared" si="2"/>
        <v>24</v>
      </c>
      <c r="C31" s="65" t="s">
        <v>24</v>
      </c>
      <c r="D31" s="33">
        <v>1</v>
      </c>
      <c r="E31" s="29" t="s">
        <v>25</v>
      </c>
      <c r="F31" s="3"/>
      <c r="G31" s="30"/>
      <c r="H31" s="31">
        <f>+F31*D31</f>
        <v>0</v>
      </c>
      <c r="I31" s="31"/>
      <c r="J31" s="32">
        <f>+H31*1.21</f>
        <v>0</v>
      </c>
    </row>
    <row r="32" spans="2:10" ht="14.1" customHeight="1" x14ac:dyDescent="0.25">
      <c r="B32" s="28">
        <f t="shared" si="2"/>
        <v>25</v>
      </c>
      <c r="C32" s="65" t="s">
        <v>26</v>
      </c>
      <c r="D32" s="33">
        <v>95</v>
      </c>
      <c r="E32" s="29" t="s">
        <v>19</v>
      </c>
      <c r="F32" s="3"/>
      <c r="G32" s="30">
        <f t="shared" ref="G32:G38" si="5">+D32*F32</f>
        <v>0</v>
      </c>
      <c r="H32" s="31"/>
      <c r="I32" s="31">
        <f t="shared" ref="I32:I38" si="6">+G32*1.21</f>
        <v>0</v>
      </c>
      <c r="J32" s="32"/>
    </row>
    <row r="33" spans="2:10" ht="14.1" customHeight="1" x14ac:dyDescent="0.25">
      <c r="B33" s="28">
        <f t="shared" si="2"/>
        <v>26</v>
      </c>
      <c r="C33" s="65" t="s">
        <v>27</v>
      </c>
      <c r="D33" s="33">
        <v>1</v>
      </c>
      <c r="E33" s="29" t="s">
        <v>25</v>
      </c>
      <c r="F33" s="3"/>
      <c r="G33" s="30"/>
      <c r="H33" s="31">
        <f>+F33*D33</f>
        <v>0</v>
      </c>
      <c r="I33" s="31"/>
      <c r="J33" s="32">
        <f>+H33*1.21</f>
        <v>0</v>
      </c>
    </row>
    <row r="34" spans="2:10" ht="14.1" customHeight="1" x14ac:dyDescent="0.25">
      <c r="B34" s="28">
        <f t="shared" si="2"/>
        <v>27</v>
      </c>
      <c r="C34" s="65" t="s">
        <v>28</v>
      </c>
      <c r="D34" s="33">
        <v>1</v>
      </c>
      <c r="E34" s="29" t="s">
        <v>25</v>
      </c>
      <c r="F34" s="57">
        <f>+INT(SUM(G27:H32)*0.0448)</f>
        <v>0</v>
      </c>
      <c r="G34" s="30"/>
      <c r="H34" s="31">
        <f>+F34*D34</f>
        <v>0</v>
      </c>
      <c r="I34" s="31"/>
      <c r="J34" s="32">
        <f>+H34*1.21</f>
        <v>0</v>
      </c>
    </row>
    <row r="35" spans="2:10" ht="14.1" customHeight="1" x14ac:dyDescent="0.25">
      <c r="B35" s="28">
        <f t="shared" si="2"/>
        <v>28</v>
      </c>
      <c r="C35" s="65" t="s">
        <v>29</v>
      </c>
      <c r="D35" s="33">
        <v>1</v>
      </c>
      <c r="E35" s="29" t="s">
        <v>25</v>
      </c>
      <c r="F35" s="57">
        <f>+INT(SUM(G27:H32)*0.035)</f>
        <v>0</v>
      </c>
      <c r="G35" s="30"/>
      <c r="H35" s="31">
        <f>+F35*D35</f>
        <v>0</v>
      </c>
      <c r="I35" s="31"/>
      <c r="J35" s="32">
        <f>+H35*1.21</f>
        <v>0</v>
      </c>
    </row>
    <row r="36" spans="2:10" ht="14.1" customHeight="1" x14ac:dyDescent="0.25">
      <c r="B36" s="28">
        <f t="shared" si="2"/>
        <v>29</v>
      </c>
      <c r="C36" s="65" t="s">
        <v>30</v>
      </c>
      <c r="D36" s="33">
        <v>1</v>
      </c>
      <c r="E36" s="29" t="s">
        <v>25</v>
      </c>
      <c r="F36" s="3"/>
      <c r="G36" s="30">
        <f t="shared" si="5"/>
        <v>0</v>
      </c>
      <c r="H36" s="31"/>
      <c r="I36" s="31">
        <f t="shared" si="6"/>
        <v>0</v>
      </c>
      <c r="J36" s="32"/>
    </row>
    <row r="37" spans="2:10" ht="14.1" customHeight="1" x14ac:dyDescent="0.25">
      <c r="B37" s="28">
        <f t="shared" si="2"/>
        <v>30</v>
      </c>
      <c r="C37" s="65" t="s">
        <v>31</v>
      </c>
      <c r="D37" s="33">
        <v>1</v>
      </c>
      <c r="E37" s="29" t="s">
        <v>25</v>
      </c>
      <c r="F37" s="3"/>
      <c r="G37" s="30">
        <f t="shared" si="5"/>
        <v>0</v>
      </c>
      <c r="H37" s="31"/>
      <c r="I37" s="31">
        <f t="shared" si="6"/>
        <v>0</v>
      </c>
      <c r="J37" s="32"/>
    </row>
    <row r="38" spans="2:10" ht="14.1" customHeight="1" x14ac:dyDescent="0.25">
      <c r="B38" s="28">
        <f t="shared" si="2"/>
        <v>31</v>
      </c>
      <c r="C38" s="65" t="s">
        <v>32</v>
      </c>
      <c r="D38" s="33">
        <v>1</v>
      </c>
      <c r="E38" s="29" t="s">
        <v>25</v>
      </c>
      <c r="F38" s="3"/>
      <c r="G38" s="30">
        <f t="shared" si="5"/>
        <v>0</v>
      </c>
      <c r="H38" s="31"/>
      <c r="I38" s="31">
        <f t="shared" si="6"/>
        <v>0</v>
      </c>
      <c r="J38" s="32"/>
    </row>
    <row r="39" spans="2:10" ht="14.1" customHeight="1" x14ac:dyDescent="0.25">
      <c r="B39" s="35"/>
      <c r="C39" s="65"/>
      <c r="D39" s="33"/>
      <c r="E39" s="29"/>
      <c r="F39" s="34"/>
      <c r="G39" s="30"/>
      <c r="H39" s="31"/>
      <c r="I39" s="31"/>
      <c r="J39" s="32"/>
    </row>
    <row r="40" spans="2:10" ht="14.1" customHeight="1" thickBot="1" x14ac:dyDescent="0.3">
      <c r="B40" s="16"/>
      <c r="C40" s="62" t="s">
        <v>79</v>
      </c>
      <c r="D40" s="17"/>
      <c r="E40" s="18"/>
      <c r="F40" s="19"/>
      <c r="G40" s="20"/>
      <c r="H40" s="21"/>
      <c r="I40" s="21"/>
      <c r="J40" s="21"/>
    </row>
    <row r="41" spans="2:10" ht="14.1" customHeight="1" thickTop="1" thickBot="1" x14ac:dyDescent="0.3">
      <c r="B41" s="22"/>
      <c r="C41" s="63" t="s">
        <v>18</v>
      </c>
      <c r="D41" s="23"/>
      <c r="E41" s="24"/>
      <c r="F41" s="25"/>
      <c r="G41" s="26"/>
      <c r="H41" s="27"/>
      <c r="I41" s="27"/>
      <c r="J41" s="27"/>
    </row>
    <row r="42" spans="2:10" ht="14.1" customHeight="1" thickTop="1" x14ac:dyDescent="0.25">
      <c r="B42" s="28">
        <f>+MAX(B8:B39)+1</f>
        <v>32</v>
      </c>
      <c r="C42" s="64" t="s">
        <v>33</v>
      </c>
      <c r="D42" s="29">
        <v>5</v>
      </c>
      <c r="E42" s="29" t="s">
        <v>8</v>
      </c>
      <c r="F42" s="2"/>
      <c r="G42" s="30">
        <f t="shared" ref="G42:G56" si="7">+D42*F42</f>
        <v>0</v>
      </c>
      <c r="H42" s="31"/>
      <c r="I42" s="31">
        <f>+G42*1.21</f>
        <v>0</v>
      </c>
      <c r="J42" s="31"/>
    </row>
    <row r="43" spans="2:10" ht="14.1" customHeight="1" x14ac:dyDescent="0.25">
      <c r="B43" s="28">
        <f>+B42+1</f>
        <v>33</v>
      </c>
      <c r="C43" s="64" t="s">
        <v>34</v>
      </c>
      <c r="D43" s="29">
        <v>7</v>
      </c>
      <c r="E43" s="29" t="s">
        <v>8</v>
      </c>
      <c r="F43" s="2"/>
      <c r="G43" s="30">
        <f t="shared" si="7"/>
        <v>0</v>
      </c>
      <c r="H43" s="31"/>
      <c r="I43" s="31">
        <f t="shared" ref="I43:I56" si="8">+G43*1.21</f>
        <v>0</v>
      </c>
      <c r="J43" s="31"/>
    </row>
    <row r="44" spans="2:10" ht="14.1" customHeight="1" x14ac:dyDescent="0.25">
      <c r="B44" s="28">
        <f t="shared" ref="B44:B71" si="9">+B43+1</f>
        <v>34</v>
      </c>
      <c r="C44" s="64" t="s">
        <v>35</v>
      </c>
      <c r="D44" s="29">
        <v>4</v>
      </c>
      <c r="E44" s="29" t="s">
        <v>8</v>
      </c>
      <c r="F44" s="2"/>
      <c r="G44" s="30">
        <f t="shared" si="7"/>
        <v>0</v>
      </c>
      <c r="H44" s="31"/>
      <c r="I44" s="31">
        <f t="shared" si="8"/>
        <v>0</v>
      </c>
      <c r="J44" s="31"/>
    </row>
    <row r="45" spans="2:10" ht="14.1" customHeight="1" x14ac:dyDescent="0.25">
      <c r="B45" s="28">
        <f t="shared" si="9"/>
        <v>35</v>
      </c>
      <c r="C45" s="64" t="s">
        <v>36</v>
      </c>
      <c r="D45" s="29">
        <v>4</v>
      </c>
      <c r="E45" s="29" t="s">
        <v>8</v>
      </c>
      <c r="F45" s="2"/>
      <c r="G45" s="30">
        <f t="shared" si="7"/>
        <v>0</v>
      </c>
      <c r="H45" s="31"/>
      <c r="I45" s="31">
        <f t="shared" si="8"/>
        <v>0</v>
      </c>
      <c r="J45" s="31"/>
    </row>
    <row r="46" spans="2:10" ht="14.1" customHeight="1" x14ac:dyDescent="0.25">
      <c r="B46" s="28">
        <f t="shared" si="9"/>
        <v>36</v>
      </c>
      <c r="C46" s="64" t="s">
        <v>37</v>
      </c>
      <c r="D46" s="29">
        <v>19</v>
      </c>
      <c r="E46" s="29" t="s">
        <v>8</v>
      </c>
      <c r="F46" s="2"/>
      <c r="G46" s="30">
        <f t="shared" si="7"/>
        <v>0</v>
      </c>
      <c r="H46" s="31"/>
      <c r="I46" s="31">
        <f t="shared" si="8"/>
        <v>0</v>
      </c>
      <c r="J46" s="31"/>
    </row>
    <row r="47" spans="2:10" ht="14.1" customHeight="1" x14ac:dyDescent="0.25">
      <c r="B47" s="28">
        <f t="shared" si="9"/>
        <v>37</v>
      </c>
      <c r="C47" s="64" t="s">
        <v>38</v>
      </c>
      <c r="D47" s="29">
        <v>7</v>
      </c>
      <c r="E47" s="29" t="s">
        <v>8</v>
      </c>
      <c r="F47" s="2"/>
      <c r="G47" s="30">
        <f t="shared" si="7"/>
        <v>0</v>
      </c>
      <c r="H47" s="31"/>
      <c r="I47" s="31">
        <f t="shared" si="8"/>
        <v>0</v>
      </c>
      <c r="J47" s="31"/>
    </row>
    <row r="48" spans="2:10" ht="14.1" customHeight="1" x14ac:dyDescent="0.25">
      <c r="B48" s="28">
        <f t="shared" si="9"/>
        <v>38</v>
      </c>
      <c r="C48" s="65" t="s">
        <v>39</v>
      </c>
      <c r="D48" s="29">
        <v>5</v>
      </c>
      <c r="E48" s="29" t="s">
        <v>8</v>
      </c>
      <c r="F48" s="3"/>
      <c r="G48" s="30">
        <f t="shared" si="7"/>
        <v>0</v>
      </c>
      <c r="H48" s="31"/>
      <c r="I48" s="31">
        <f t="shared" si="8"/>
        <v>0</v>
      </c>
      <c r="J48" s="32"/>
    </row>
    <row r="49" spans="2:10" ht="14.1" customHeight="1" x14ac:dyDescent="0.25">
      <c r="B49" s="28">
        <f t="shared" si="9"/>
        <v>39</v>
      </c>
      <c r="C49" s="65" t="s">
        <v>40</v>
      </c>
      <c r="D49" s="29">
        <v>7</v>
      </c>
      <c r="E49" s="29" t="s">
        <v>8</v>
      </c>
      <c r="F49" s="3"/>
      <c r="G49" s="30">
        <f t="shared" si="7"/>
        <v>0</v>
      </c>
      <c r="H49" s="31"/>
      <c r="I49" s="31">
        <f t="shared" si="8"/>
        <v>0</v>
      </c>
      <c r="J49" s="32"/>
    </row>
    <row r="50" spans="2:10" ht="14.1" customHeight="1" x14ac:dyDescent="0.25">
      <c r="B50" s="28">
        <f t="shared" si="9"/>
        <v>40</v>
      </c>
      <c r="C50" s="65" t="s">
        <v>41</v>
      </c>
      <c r="D50" s="29">
        <v>5</v>
      </c>
      <c r="E50" s="29" t="s">
        <v>8</v>
      </c>
      <c r="F50" s="3"/>
      <c r="G50" s="30">
        <f t="shared" si="7"/>
        <v>0</v>
      </c>
      <c r="H50" s="31"/>
      <c r="I50" s="31">
        <f t="shared" si="8"/>
        <v>0</v>
      </c>
      <c r="J50" s="32"/>
    </row>
    <row r="51" spans="2:10" ht="14.1" customHeight="1" x14ac:dyDescent="0.25">
      <c r="B51" s="28">
        <f t="shared" si="9"/>
        <v>41</v>
      </c>
      <c r="C51" s="65" t="s">
        <v>42</v>
      </c>
      <c r="D51" s="29">
        <v>8</v>
      </c>
      <c r="E51" s="29" t="s">
        <v>8</v>
      </c>
      <c r="F51" s="3"/>
      <c r="G51" s="30">
        <f t="shared" si="7"/>
        <v>0</v>
      </c>
      <c r="H51" s="31"/>
      <c r="I51" s="31">
        <f t="shared" si="8"/>
        <v>0</v>
      </c>
      <c r="J51" s="32"/>
    </row>
    <row r="52" spans="2:10" ht="14.1" customHeight="1" x14ac:dyDescent="0.25">
      <c r="B52" s="28">
        <f t="shared" si="9"/>
        <v>42</v>
      </c>
      <c r="C52" s="65" t="s">
        <v>43</v>
      </c>
      <c r="D52" s="29">
        <v>5</v>
      </c>
      <c r="E52" s="29" t="s">
        <v>8</v>
      </c>
      <c r="F52" s="3"/>
      <c r="G52" s="30">
        <f t="shared" si="7"/>
        <v>0</v>
      </c>
      <c r="H52" s="31"/>
      <c r="I52" s="31">
        <f t="shared" si="8"/>
        <v>0</v>
      </c>
      <c r="J52" s="32"/>
    </row>
    <row r="53" spans="2:10" ht="14.1" customHeight="1" x14ac:dyDescent="0.25">
      <c r="B53" s="28">
        <f t="shared" si="9"/>
        <v>43</v>
      </c>
      <c r="C53" s="65" t="s">
        <v>44</v>
      </c>
      <c r="D53" s="29">
        <v>3</v>
      </c>
      <c r="E53" s="29" t="s">
        <v>8</v>
      </c>
      <c r="F53" s="3"/>
      <c r="G53" s="30">
        <f t="shared" si="7"/>
        <v>0</v>
      </c>
      <c r="H53" s="31"/>
      <c r="I53" s="31">
        <f t="shared" si="8"/>
        <v>0</v>
      </c>
      <c r="J53" s="32"/>
    </row>
    <row r="54" spans="2:10" ht="14.1" customHeight="1" x14ac:dyDescent="0.25">
      <c r="B54" s="28">
        <f t="shared" si="9"/>
        <v>44</v>
      </c>
      <c r="C54" s="65" t="s">
        <v>45</v>
      </c>
      <c r="D54" s="29">
        <v>5</v>
      </c>
      <c r="E54" s="29" t="s">
        <v>8</v>
      </c>
      <c r="F54" s="3"/>
      <c r="G54" s="30">
        <f t="shared" si="7"/>
        <v>0</v>
      </c>
      <c r="H54" s="31"/>
      <c r="I54" s="31">
        <f t="shared" si="8"/>
        <v>0</v>
      </c>
      <c r="J54" s="32"/>
    </row>
    <row r="55" spans="2:10" ht="14.1" customHeight="1" x14ac:dyDescent="0.25">
      <c r="B55" s="28">
        <f t="shared" si="9"/>
        <v>45</v>
      </c>
      <c r="C55" s="65" t="s">
        <v>23</v>
      </c>
      <c r="D55" s="33">
        <v>84</v>
      </c>
      <c r="E55" s="29" t="s">
        <v>8</v>
      </c>
      <c r="F55" s="3"/>
      <c r="G55" s="30">
        <f t="shared" si="7"/>
        <v>0</v>
      </c>
      <c r="H55" s="31"/>
      <c r="I55" s="31">
        <f t="shared" si="8"/>
        <v>0</v>
      </c>
      <c r="J55" s="32"/>
    </row>
    <row r="56" spans="2:10" ht="24.75" x14ac:dyDescent="0.25">
      <c r="B56" s="28">
        <f t="shared" si="9"/>
        <v>46</v>
      </c>
      <c r="C56" s="65" t="s">
        <v>81</v>
      </c>
      <c r="D56" s="33">
        <v>18</v>
      </c>
      <c r="E56" s="29" t="s">
        <v>8</v>
      </c>
      <c r="F56" s="3"/>
      <c r="G56" s="30">
        <f t="shared" si="7"/>
        <v>0</v>
      </c>
      <c r="H56" s="31"/>
      <c r="I56" s="31">
        <f t="shared" si="8"/>
        <v>0</v>
      </c>
      <c r="J56" s="32"/>
    </row>
    <row r="57" spans="2:10" ht="24.75" x14ac:dyDescent="0.25">
      <c r="B57" s="28">
        <f t="shared" si="9"/>
        <v>47</v>
      </c>
      <c r="C57" s="65" t="s">
        <v>82</v>
      </c>
      <c r="D57" s="33">
        <v>10</v>
      </c>
      <c r="E57" s="29" t="s">
        <v>8</v>
      </c>
      <c r="F57" s="3"/>
      <c r="G57" s="30">
        <f t="shared" ref="G57:G71" si="10">+D57*F57</f>
        <v>0</v>
      </c>
      <c r="H57" s="31"/>
      <c r="I57" s="31">
        <f t="shared" ref="I57:I71" si="11">+G57*1.21</f>
        <v>0</v>
      </c>
      <c r="J57" s="32"/>
    </row>
    <row r="58" spans="2:10" ht="24.75" x14ac:dyDescent="0.25">
      <c r="B58" s="28">
        <f t="shared" si="9"/>
        <v>48</v>
      </c>
      <c r="C58" s="65" t="s">
        <v>86</v>
      </c>
      <c r="D58" s="33">
        <v>1</v>
      </c>
      <c r="E58" s="29" t="s">
        <v>8</v>
      </c>
      <c r="F58" s="3"/>
      <c r="G58" s="30">
        <f t="shared" si="10"/>
        <v>0</v>
      </c>
      <c r="H58" s="31"/>
      <c r="I58" s="31">
        <f t="shared" si="11"/>
        <v>0</v>
      </c>
      <c r="J58" s="32"/>
    </row>
    <row r="59" spans="2:10" ht="14.1" customHeight="1" x14ac:dyDescent="0.25">
      <c r="B59" s="28">
        <f t="shared" si="9"/>
        <v>49</v>
      </c>
      <c r="C59" s="65" t="s">
        <v>87</v>
      </c>
      <c r="D59" s="33">
        <v>384</v>
      </c>
      <c r="E59" s="29" t="s">
        <v>22</v>
      </c>
      <c r="F59" s="3"/>
      <c r="G59" s="30">
        <f t="shared" ref="G59" si="12">+D59*F59</f>
        <v>0</v>
      </c>
      <c r="H59" s="31"/>
      <c r="I59" s="31">
        <f t="shared" ref="I59" si="13">+G59*1.21</f>
        <v>0</v>
      </c>
      <c r="J59" s="32"/>
    </row>
    <row r="60" spans="2:10" ht="24.75" x14ac:dyDescent="0.25">
      <c r="B60" s="28">
        <f t="shared" si="9"/>
        <v>50</v>
      </c>
      <c r="C60" s="65" t="s">
        <v>58</v>
      </c>
      <c r="D60" s="33">
        <v>84</v>
      </c>
      <c r="E60" s="29" t="s">
        <v>47</v>
      </c>
      <c r="F60" s="3"/>
      <c r="G60" s="30">
        <f t="shared" ref="G60:G63" si="14">+D60*F60</f>
        <v>0</v>
      </c>
      <c r="H60" s="31"/>
      <c r="I60" s="31">
        <f t="shared" ref="I60:I63" si="15">+G60*1.21</f>
        <v>0</v>
      </c>
      <c r="J60" s="32"/>
    </row>
    <row r="61" spans="2:10" ht="24.75" x14ac:dyDescent="0.25">
      <c r="B61" s="28">
        <f t="shared" si="9"/>
        <v>51</v>
      </c>
      <c r="C61" s="65" t="s">
        <v>64</v>
      </c>
      <c r="D61" s="33">
        <v>84</v>
      </c>
      <c r="E61" s="29" t="s">
        <v>47</v>
      </c>
      <c r="F61" s="3"/>
      <c r="G61" s="30">
        <f t="shared" si="14"/>
        <v>0</v>
      </c>
      <c r="H61" s="31"/>
      <c r="I61" s="31">
        <f t="shared" si="15"/>
        <v>0</v>
      </c>
      <c r="J61" s="32"/>
    </row>
    <row r="62" spans="2:10" ht="24.75" x14ac:dyDescent="0.25">
      <c r="B62" s="28">
        <f t="shared" si="9"/>
        <v>52</v>
      </c>
      <c r="C62" s="65" t="s">
        <v>57</v>
      </c>
      <c r="D62" s="33">
        <v>6</v>
      </c>
      <c r="E62" s="29" t="s">
        <v>47</v>
      </c>
      <c r="F62" s="3"/>
      <c r="G62" s="30">
        <f t="shared" si="14"/>
        <v>0</v>
      </c>
      <c r="H62" s="31"/>
      <c r="I62" s="31">
        <f t="shared" si="15"/>
        <v>0</v>
      </c>
      <c r="J62" s="32"/>
    </row>
    <row r="63" spans="2:10" ht="24.75" x14ac:dyDescent="0.25">
      <c r="B63" s="28">
        <f t="shared" si="9"/>
        <v>53</v>
      </c>
      <c r="C63" s="65" t="s">
        <v>61</v>
      </c>
      <c r="D63" s="33">
        <v>29</v>
      </c>
      <c r="E63" s="29" t="s">
        <v>47</v>
      </c>
      <c r="F63" s="3"/>
      <c r="G63" s="30">
        <f t="shared" si="14"/>
        <v>0</v>
      </c>
      <c r="H63" s="31"/>
      <c r="I63" s="31">
        <f t="shared" si="15"/>
        <v>0</v>
      </c>
      <c r="J63" s="32"/>
    </row>
    <row r="64" spans="2:10" ht="14.1" customHeight="1" x14ac:dyDescent="0.25">
      <c r="B64" s="28">
        <f t="shared" si="9"/>
        <v>54</v>
      </c>
      <c r="C64" s="65" t="s">
        <v>24</v>
      </c>
      <c r="D64" s="33">
        <v>1</v>
      </c>
      <c r="E64" s="29" t="s">
        <v>25</v>
      </c>
      <c r="F64" s="3"/>
      <c r="G64" s="30"/>
      <c r="H64" s="31">
        <f>+F64*D64</f>
        <v>0</v>
      </c>
      <c r="I64" s="31"/>
      <c r="J64" s="32">
        <f>+H64*1.21</f>
        <v>0</v>
      </c>
    </row>
    <row r="65" spans="2:10" ht="14.1" customHeight="1" x14ac:dyDescent="0.25">
      <c r="B65" s="28">
        <f t="shared" si="9"/>
        <v>55</v>
      </c>
      <c r="C65" s="65" t="s">
        <v>26</v>
      </c>
      <c r="D65" s="33">
        <v>65</v>
      </c>
      <c r="E65" s="29" t="s">
        <v>19</v>
      </c>
      <c r="F65" s="3"/>
      <c r="G65" s="30">
        <f t="shared" si="10"/>
        <v>0</v>
      </c>
      <c r="H65" s="31"/>
      <c r="I65" s="31">
        <f t="shared" si="11"/>
        <v>0</v>
      </c>
      <c r="J65" s="32"/>
    </row>
    <row r="66" spans="2:10" ht="14.1" customHeight="1" x14ac:dyDescent="0.25">
      <c r="B66" s="28">
        <f t="shared" si="9"/>
        <v>56</v>
      </c>
      <c r="C66" s="65" t="s">
        <v>27</v>
      </c>
      <c r="D66" s="33">
        <v>1</v>
      </c>
      <c r="E66" s="29" t="s">
        <v>25</v>
      </c>
      <c r="F66" s="3"/>
      <c r="G66" s="30"/>
      <c r="H66" s="31">
        <f>+F66*D66</f>
        <v>0</v>
      </c>
      <c r="I66" s="31"/>
      <c r="J66" s="32">
        <f>+H66*1.21</f>
        <v>0</v>
      </c>
    </row>
    <row r="67" spans="2:10" ht="14.1" customHeight="1" x14ac:dyDescent="0.25">
      <c r="B67" s="28">
        <f t="shared" si="9"/>
        <v>57</v>
      </c>
      <c r="C67" s="65" t="s">
        <v>28</v>
      </c>
      <c r="D67" s="33">
        <v>1</v>
      </c>
      <c r="E67" s="29" t="s">
        <v>25</v>
      </c>
      <c r="F67" s="57">
        <f>+INT(SUM(G60:H65)*0.0448)</f>
        <v>0</v>
      </c>
      <c r="G67" s="30"/>
      <c r="H67" s="31">
        <f t="shared" ref="H67:H69" si="16">+F67*D67</f>
        <v>0</v>
      </c>
      <c r="I67" s="31"/>
      <c r="J67" s="32">
        <f t="shared" ref="J67:J69" si="17">+H67*1.21</f>
        <v>0</v>
      </c>
    </row>
    <row r="68" spans="2:10" ht="14.1" customHeight="1" x14ac:dyDescent="0.25">
      <c r="B68" s="28">
        <f t="shared" si="9"/>
        <v>58</v>
      </c>
      <c r="C68" s="65" t="s">
        <v>29</v>
      </c>
      <c r="D68" s="33">
        <v>1</v>
      </c>
      <c r="E68" s="29" t="s">
        <v>25</v>
      </c>
      <c r="F68" s="57">
        <f>+INT(SUM(G60:H65)*0.035)</f>
        <v>0</v>
      </c>
      <c r="G68" s="30"/>
      <c r="H68" s="31">
        <f t="shared" si="16"/>
        <v>0</v>
      </c>
      <c r="I68" s="31"/>
      <c r="J68" s="32">
        <f t="shared" si="17"/>
        <v>0</v>
      </c>
    </row>
    <row r="69" spans="2:10" ht="14.1" customHeight="1" x14ac:dyDescent="0.25">
      <c r="B69" s="28">
        <f t="shared" si="9"/>
        <v>59</v>
      </c>
      <c r="C69" s="65" t="s">
        <v>30</v>
      </c>
      <c r="D69" s="33">
        <v>1</v>
      </c>
      <c r="E69" s="29" t="s">
        <v>25</v>
      </c>
      <c r="F69" s="3"/>
      <c r="G69" s="30"/>
      <c r="H69" s="31">
        <f t="shared" si="16"/>
        <v>0</v>
      </c>
      <c r="I69" s="31"/>
      <c r="J69" s="32">
        <f t="shared" si="17"/>
        <v>0</v>
      </c>
    </row>
    <row r="70" spans="2:10" ht="14.1" customHeight="1" x14ac:dyDescent="0.25">
      <c r="B70" s="28">
        <f t="shared" si="9"/>
        <v>60</v>
      </c>
      <c r="C70" s="65" t="s">
        <v>31</v>
      </c>
      <c r="D70" s="33">
        <v>1</v>
      </c>
      <c r="E70" s="29" t="s">
        <v>25</v>
      </c>
      <c r="F70" s="3"/>
      <c r="G70" s="30">
        <f t="shared" si="10"/>
        <v>0</v>
      </c>
      <c r="H70" s="31"/>
      <c r="I70" s="31">
        <f t="shared" si="11"/>
        <v>0</v>
      </c>
      <c r="J70" s="32"/>
    </row>
    <row r="71" spans="2:10" ht="14.1" customHeight="1" x14ac:dyDescent="0.25">
      <c r="B71" s="28">
        <f t="shared" si="9"/>
        <v>61</v>
      </c>
      <c r="C71" s="65" t="s">
        <v>32</v>
      </c>
      <c r="D71" s="33">
        <v>1</v>
      </c>
      <c r="E71" s="29" t="s">
        <v>25</v>
      </c>
      <c r="F71" s="3"/>
      <c r="G71" s="30">
        <f t="shared" si="10"/>
        <v>0</v>
      </c>
      <c r="H71" s="31"/>
      <c r="I71" s="31">
        <f t="shared" si="11"/>
        <v>0</v>
      </c>
      <c r="J71" s="32"/>
    </row>
    <row r="72" spans="2:10" ht="14.1" customHeight="1" x14ac:dyDescent="0.25">
      <c r="B72" s="38"/>
      <c r="C72" s="66"/>
      <c r="D72" s="36"/>
      <c r="E72" s="36"/>
      <c r="F72" s="34"/>
      <c r="G72" s="30"/>
      <c r="H72" s="37"/>
      <c r="I72" s="31"/>
      <c r="J72" s="37"/>
    </row>
    <row r="73" spans="2:10" ht="14.1" customHeight="1" thickBot="1" x14ac:dyDescent="0.3">
      <c r="B73" s="16"/>
      <c r="C73" s="62" t="s">
        <v>80</v>
      </c>
      <c r="D73" s="17"/>
      <c r="E73" s="18"/>
      <c r="F73" s="19"/>
      <c r="G73" s="20"/>
      <c r="H73" s="21"/>
      <c r="I73" s="21"/>
      <c r="J73" s="21"/>
    </row>
    <row r="74" spans="2:10" ht="14.1" customHeight="1" thickTop="1" thickBot="1" x14ac:dyDescent="0.3">
      <c r="B74" s="22"/>
      <c r="C74" s="63" t="s">
        <v>18</v>
      </c>
      <c r="D74" s="23"/>
      <c r="E74" s="24"/>
      <c r="F74" s="25"/>
      <c r="G74" s="26"/>
      <c r="H74" s="27"/>
      <c r="I74" s="27"/>
      <c r="J74" s="27"/>
    </row>
    <row r="75" spans="2:10" ht="15.75" thickTop="1" x14ac:dyDescent="0.25">
      <c r="B75" s="28">
        <v>62</v>
      </c>
      <c r="C75" s="64" t="s">
        <v>33</v>
      </c>
      <c r="D75" s="29">
        <v>10</v>
      </c>
      <c r="E75" s="29" t="s">
        <v>8</v>
      </c>
      <c r="F75" s="2"/>
      <c r="G75" s="30">
        <f t="shared" ref="G75:G76" si="18">+D75*F75</f>
        <v>0</v>
      </c>
      <c r="H75" s="31"/>
      <c r="I75" s="31">
        <f>+G75*1.21</f>
        <v>0</v>
      </c>
      <c r="J75" s="31"/>
    </row>
    <row r="76" spans="2:10" x14ac:dyDescent="0.25">
      <c r="B76" s="28">
        <v>63</v>
      </c>
      <c r="C76" s="65" t="s">
        <v>23</v>
      </c>
      <c r="D76" s="29">
        <v>10</v>
      </c>
      <c r="E76" s="29" t="s">
        <v>8</v>
      </c>
      <c r="F76" s="2"/>
      <c r="G76" s="30">
        <f t="shared" si="18"/>
        <v>0</v>
      </c>
      <c r="H76" s="31"/>
      <c r="I76" s="31">
        <f t="shared" ref="I76" si="19">+G76*1.21</f>
        <v>0</v>
      </c>
      <c r="J76" s="31"/>
    </row>
    <row r="77" spans="2:10" x14ac:dyDescent="0.25">
      <c r="B77" s="28">
        <v>64</v>
      </c>
      <c r="C77" s="64" t="s">
        <v>89</v>
      </c>
      <c r="D77" s="29">
        <v>10</v>
      </c>
      <c r="E77" s="29" t="s">
        <v>8</v>
      </c>
      <c r="F77" s="2"/>
      <c r="G77" s="30">
        <f t="shared" ref="G77:G106" si="20">+D77*F77</f>
        <v>0</v>
      </c>
      <c r="H77" s="31"/>
      <c r="I77" s="31">
        <f t="shared" ref="I77:I106" si="21">+G77*1.21</f>
        <v>0</v>
      </c>
      <c r="J77" s="31"/>
    </row>
    <row r="78" spans="2:10" ht="24.75" x14ac:dyDescent="0.25">
      <c r="B78" s="28">
        <v>65</v>
      </c>
      <c r="C78" s="64" t="s">
        <v>91</v>
      </c>
      <c r="D78" s="29">
        <v>70</v>
      </c>
      <c r="E78" s="29" t="s">
        <v>22</v>
      </c>
      <c r="F78" s="2"/>
      <c r="G78" s="30">
        <f t="shared" si="20"/>
        <v>0</v>
      </c>
      <c r="H78" s="31"/>
      <c r="I78" s="31">
        <f t="shared" si="21"/>
        <v>0</v>
      </c>
      <c r="J78" s="31"/>
    </row>
    <row r="79" spans="2:10" x14ac:dyDescent="0.25">
      <c r="B79" s="28">
        <v>66</v>
      </c>
      <c r="C79" s="64" t="s">
        <v>49</v>
      </c>
      <c r="D79" s="74">
        <v>10</v>
      </c>
      <c r="E79" s="29" t="s">
        <v>8</v>
      </c>
      <c r="F79" s="2"/>
      <c r="G79" s="30">
        <f t="shared" si="20"/>
        <v>0</v>
      </c>
      <c r="H79" s="31"/>
      <c r="I79" s="31">
        <f t="shared" si="21"/>
        <v>0</v>
      </c>
      <c r="J79" s="31"/>
    </row>
    <row r="80" spans="2:10" x14ac:dyDescent="0.25">
      <c r="B80" s="28">
        <v>67</v>
      </c>
      <c r="C80" s="64" t="s">
        <v>50</v>
      </c>
      <c r="D80" s="74">
        <v>10</v>
      </c>
      <c r="E80" s="29" t="s">
        <v>47</v>
      </c>
      <c r="F80" s="2"/>
      <c r="G80" s="30">
        <f t="shared" si="20"/>
        <v>0</v>
      </c>
      <c r="H80" s="31"/>
      <c r="I80" s="31">
        <f t="shared" si="21"/>
        <v>0</v>
      </c>
      <c r="J80" s="31"/>
    </row>
    <row r="81" spans="2:10" x14ac:dyDescent="0.25">
      <c r="B81" s="28">
        <v>68</v>
      </c>
      <c r="C81" s="64" t="s">
        <v>51</v>
      </c>
      <c r="D81" s="29">
        <v>10</v>
      </c>
      <c r="E81" s="29" t="s">
        <v>22</v>
      </c>
      <c r="F81" s="2"/>
      <c r="G81" s="30">
        <f t="shared" si="20"/>
        <v>0</v>
      </c>
      <c r="H81" s="31"/>
      <c r="I81" s="31">
        <f t="shared" si="21"/>
        <v>0</v>
      </c>
      <c r="J81" s="31"/>
    </row>
    <row r="82" spans="2:10" ht="24.75" x14ac:dyDescent="0.25">
      <c r="B82" s="28">
        <v>69</v>
      </c>
      <c r="C82" s="64" t="s">
        <v>46</v>
      </c>
      <c r="D82" s="29">
        <v>20</v>
      </c>
      <c r="E82" s="29" t="s">
        <v>47</v>
      </c>
      <c r="F82" s="2"/>
      <c r="G82" s="30">
        <f t="shared" si="20"/>
        <v>0</v>
      </c>
      <c r="H82" s="31"/>
      <c r="I82" s="31">
        <f t="shared" si="21"/>
        <v>0</v>
      </c>
      <c r="J82" s="31"/>
    </row>
    <row r="83" spans="2:10" ht="24.75" x14ac:dyDescent="0.25">
      <c r="B83" s="28">
        <v>71</v>
      </c>
      <c r="C83" s="64" t="s">
        <v>48</v>
      </c>
      <c r="D83" s="29">
        <v>50</v>
      </c>
      <c r="E83" s="29" t="s">
        <v>22</v>
      </c>
      <c r="F83" s="2"/>
      <c r="G83" s="30">
        <f t="shared" si="20"/>
        <v>0</v>
      </c>
      <c r="H83" s="31"/>
      <c r="I83" s="31">
        <f t="shared" si="21"/>
        <v>0</v>
      </c>
      <c r="J83" s="31"/>
    </row>
    <row r="84" spans="2:10" ht="24.75" x14ac:dyDescent="0.25">
      <c r="B84" s="28">
        <v>72</v>
      </c>
      <c r="C84" s="64" t="s">
        <v>96</v>
      </c>
      <c r="D84" s="29">
        <v>20</v>
      </c>
      <c r="E84" s="29" t="s">
        <v>8</v>
      </c>
      <c r="F84" s="2"/>
      <c r="G84" s="30">
        <f t="shared" si="20"/>
        <v>0</v>
      </c>
      <c r="H84" s="31"/>
      <c r="I84" s="31">
        <f t="shared" si="21"/>
        <v>0</v>
      </c>
      <c r="J84" s="31"/>
    </row>
    <row r="85" spans="2:10" x14ac:dyDescent="0.25">
      <c r="B85" s="28">
        <v>76</v>
      </c>
      <c r="C85" s="64" t="s">
        <v>92</v>
      </c>
      <c r="D85" s="29">
        <v>10</v>
      </c>
      <c r="E85" s="29" t="s">
        <v>22</v>
      </c>
      <c r="F85" s="2"/>
      <c r="G85" s="30">
        <f t="shared" si="20"/>
        <v>0</v>
      </c>
      <c r="H85" s="31"/>
      <c r="I85" s="31">
        <f t="shared" si="21"/>
        <v>0</v>
      </c>
      <c r="J85" s="31"/>
    </row>
    <row r="86" spans="2:10" ht="24.75" x14ac:dyDescent="0.25">
      <c r="B86" s="28">
        <v>77</v>
      </c>
      <c r="C86" s="64" t="s">
        <v>52</v>
      </c>
      <c r="D86" s="29">
        <v>20</v>
      </c>
      <c r="E86" s="29" t="s">
        <v>22</v>
      </c>
      <c r="F86" s="2"/>
      <c r="G86" s="30">
        <f t="shared" si="20"/>
        <v>0</v>
      </c>
      <c r="H86" s="31"/>
      <c r="I86" s="31">
        <f t="shared" si="21"/>
        <v>0</v>
      </c>
      <c r="J86" s="31"/>
    </row>
    <row r="87" spans="2:10" x14ac:dyDescent="0.25">
      <c r="B87" s="28">
        <v>78</v>
      </c>
      <c r="C87" s="64" t="s">
        <v>53</v>
      </c>
      <c r="D87" s="29">
        <v>20</v>
      </c>
      <c r="E87" s="29" t="s">
        <v>22</v>
      </c>
      <c r="F87" s="2"/>
      <c r="G87" s="30">
        <f t="shared" si="20"/>
        <v>0</v>
      </c>
      <c r="H87" s="31"/>
      <c r="I87" s="31">
        <f t="shared" si="21"/>
        <v>0</v>
      </c>
      <c r="J87" s="31"/>
    </row>
    <row r="88" spans="2:10" ht="24.75" x14ac:dyDescent="0.25">
      <c r="B88" s="28">
        <v>79</v>
      </c>
      <c r="C88" s="64" t="s">
        <v>76</v>
      </c>
      <c r="D88" s="29">
        <v>10</v>
      </c>
      <c r="E88" s="29" t="s">
        <v>47</v>
      </c>
      <c r="F88" s="2"/>
      <c r="G88" s="30">
        <f t="shared" si="20"/>
        <v>0</v>
      </c>
      <c r="H88" s="37"/>
      <c r="I88" s="31">
        <f t="shared" si="21"/>
        <v>0</v>
      </c>
      <c r="J88" s="31"/>
    </row>
    <row r="89" spans="2:10" ht="24.75" x14ac:dyDescent="0.25">
      <c r="B89" s="28">
        <v>80</v>
      </c>
      <c r="C89" s="64" t="s">
        <v>55</v>
      </c>
      <c r="D89" s="29">
        <v>10</v>
      </c>
      <c r="E89" s="29" t="s">
        <v>47</v>
      </c>
      <c r="F89" s="2"/>
      <c r="G89" s="30">
        <f t="shared" si="20"/>
        <v>0</v>
      </c>
      <c r="H89" s="37"/>
      <c r="I89" s="31">
        <f t="shared" si="21"/>
        <v>0</v>
      </c>
      <c r="J89" s="31"/>
    </row>
    <row r="90" spans="2:10" x14ac:dyDescent="0.25">
      <c r="B90" s="28">
        <v>81</v>
      </c>
      <c r="C90" s="64" t="s">
        <v>54</v>
      </c>
      <c r="D90" s="29">
        <v>80</v>
      </c>
      <c r="E90" s="29" t="s">
        <v>47</v>
      </c>
      <c r="F90" s="2"/>
      <c r="G90" s="30">
        <f t="shared" si="20"/>
        <v>0</v>
      </c>
      <c r="H90" s="37"/>
      <c r="I90" s="31">
        <f t="shared" si="21"/>
        <v>0</v>
      </c>
      <c r="J90" s="31"/>
    </row>
    <row r="91" spans="2:10" x14ac:dyDescent="0.25">
      <c r="B91" s="28">
        <v>82</v>
      </c>
      <c r="C91" s="64" t="s">
        <v>56</v>
      </c>
      <c r="D91" s="29">
        <v>10</v>
      </c>
      <c r="E91" s="29" t="s">
        <v>47</v>
      </c>
      <c r="F91" s="2"/>
      <c r="G91" s="30">
        <f t="shared" si="20"/>
        <v>0</v>
      </c>
      <c r="H91" s="37"/>
      <c r="I91" s="31">
        <f t="shared" si="21"/>
        <v>0</v>
      </c>
      <c r="J91" s="31"/>
    </row>
    <row r="92" spans="2:10" x14ac:dyDescent="0.25">
      <c r="B92" s="28">
        <v>83</v>
      </c>
      <c r="C92" s="64" t="s">
        <v>88</v>
      </c>
      <c r="D92" s="29">
        <v>10</v>
      </c>
      <c r="E92" s="29" t="s">
        <v>47</v>
      </c>
      <c r="F92" s="2"/>
      <c r="G92" s="30">
        <f t="shared" si="20"/>
        <v>0</v>
      </c>
      <c r="H92" s="37"/>
      <c r="I92" s="31">
        <f t="shared" si="21"/>
        <v>0</v>
      </c>
      <c r="J92" s="31"/>
    </row>
    <row r="93" spans="2:10" ht="24.75" x14ac:dyDescent="0.25">
      <c r="B93" s="28">
        <v>84</v>
      </c>
      <c r="C93" s="64" t="s">
        <v>75</v>
      </c>
      <c r="D93" s="29">
        <v>10</v>
      </c>
      <c r="E93" s="29" t="s">
        <v>47</v>
      </c>
      <c r="F93" s="2"/>
      <c r="G93" s="30">
        <f t="shared" si="20"/>
        <v>0</v>
      </c>
      <c r="H93" s="37"/>
      <c r="I93" s="31">
        <f t="shared" si="21"/>
        <v>0</v>
      </c>
      <c r="J93" s="31"/>
    </row>
    <row r="94" spans="2:10" ht="24.75" x14ac:dyDescent="0.25">
      <c r="B94" s="28">
        <v>85</v>
      </c>
      <c r="C94" s="64" t="s">
        <v>60</v>
      </c>
      <c r="D94" s="29">
        <v>10</v>
      </c>
      <c r="E94" s="29" t="s">
        <v>47</v>
      </c>
      <c r="F94" s="2"/>
      <c r="G94" s="30">
        <f t="shared" si="20"/>
        <v>0</v>
      </c>
      <c r="H94" s="37"/>
      <c r="I94" s="31">
        <f t="shared" si="21"/>
        <v>0</v>
      </c>
      <c r="J94" s="31"/>
    </row>
    <row r="95" spans="2:10" ht="24.75" x14ac:dyDescent="0.25">
      <c r="B95" s="28">
        <v>86</v>
      </c>
      <c r="C95" s="64" t="s">
        <v>59</v>
      </c>
      <c r="D95" s="29">
        <v>20</v>
      </c>
      <c r="E95" s="29" t="s">
        <v>47</v>
      </c>
      <c r="F95" s="2"/>
      <c r="G95" s="30">
        <f t="shared" si="20"/>
        <v>0</v>
      </c>
      <c r="H95" s="37"/>
      <c r="I95" s="31">
        <f t="shared" si="21"/>
        <v>0</v>
      </c>
      <c r="J95" s="31"/>
    </row>
    <row r="96" spans="2:10" x14ac:dyDescent="0.25">
      <c r="B96" s="28">
        <v>87</v>
      </c>
      <c r="C96" s="64" t="s">
        <v>62</v>
      </c>
      <c r="D96" s="29">
        <v>10</v>
      </c>
      <c r="E96" s="29" t="s">
        <v>47</v>
      </c>
      <c r="F96" s="2"/>
      <c r="G96" s="30">
        <f t="shared" si="20"/>
        <v>0</v>
      </c>
      <c r="H96" s="37"/>
      <c r="I96" s="31">
        <f t="shared" si="21"/>
        <v>0</v>
      </c>
      <c r="J96" s="31"/>
    </row>
    <row r="97" spans="2:10" x14ac:dyDescent="0.25">
      <c r="B97" s="28">
        <v>88</v>
      </c>
      <c r="C97" s="64" t="s">
        <v>93</v>
      </c>
      <c r="D97" s="29">
        <v>80</v>
      </c>
      <c r="E97" s="29" t="s">
        <v>47</v>
      </c>
      <c r="F97" s="2"/>
      <c r="G97" s="30">
        <f t="shared" si="20"/>
        <v>0</v>
      </c>
      <c r="H97" s="37"/>
      <c r="I97" s="31">
        <f t="shared" si="21"/>
        <v>0</v>
      </c>
      <c r="J97" s="31"/>
    </row>
    <row r="98" spans="2:10" x14ac:dyDescent="0.25">
      <c r="B98" s="28">
        <v>89</v>
      </c>
      <c r="C98" s="64" t="s">
        <v>63</v>
      </c>
      <c r="D98" s="29">
        <v>10</v>
      </c>
      <c r="E98" s="29" t="s">
        <v>47</v>
      </c>
      <c r="F98" s="2"/>
      <c r="G98" s="30">
        <f t="shared" si="20"/>
        <v>0</v>
      </c>
      <c r="H98" s="37"/>
      <c r="I98" s="31">
        <f t="shared" si="21"/>
        <v>0</v>
      </c>
      <c r="J98" s="31"/>
    </row>
    <row r="99" spans="2:10" x14ac:dyDescent="0.25">
      <c r="B99" s="28">
        <v>90</v>
      </c>
      <c r="C99" s="64" t="s">
        <v>85</v>
      </c>
      <c r="D99" s="29">
        <v>20</v>
      </c>
      <c r="E99" s="29" t="s">
        <v>19</v>
      </c>
      <c r="F99" s="2"/>
      <c r="G99" s="30">
        <f t="shared" si="20"/>
        <v>0</v>
      </c>
      <c r="H99" s="37"/>
      <c r="I99" s="31">
        <f t="shared" si="21"/>
        <v>0</v>
      </c>
      <c r="J99" s="31"/>
    </row>
    <row r="100" spans="2:10" x14ac:dyDescent="0.25">
      <c r="B100" s="28">
        <v>91</v>
      </c>
      <c r="C100" s="65" t="s">
        <v>66</v>
      </c>
      <c r="D100" s="29">
        <v>4</v>
      </c>
      <c r="E100" s="29" t="s">
        <v>67</v>
      </c>
      <c r="F100" s="3"/>
      <c r="G100" s="30">
        <f t="shared" si="20"/>
        <v>0</v>
      </c>
      <c r="H100" s="37"/>
      <c r="I100" s="31">
        <f t="shared" si="21"/>
        <v>0</v>
      </c>
      <c r="J100" s="32"/>
    </row>
    <row r="101" spans="2:10" ht="24.75" x14ac:dyDescent="0.25">
      <c r="B101" s="28">
        <v>92</v>
      </c>
      <c r="C101" s="65" t="s">
        <v>90</v>
      </c>
      <c r="D101" s="29">
        <v>4</v>
      </c>
      <c r="E101" s="29" t="s">
        <v>67</v>
      </c>
      <c r="F101" s="3"/>
      <c r="G101" s="30">
        <f t="shared" si="20"/>
        <v>0</v>
      </c>
      <c r="H101" s="37"/>
      <c r="I101" s="31">
        <f t="shared" si="21"/>
        <v>0</v>
      </c>
      <c r="J101" s="32"/>
    </row>
    <row r="102" spans="2:10" ht="24.75" x14ac:dyDescent="0.25">
      <c r="B102" s="28">
        <v>93</v>
      </c>
      <c r="C102" s="65" t="s">
        <v>68</v>
      </c>
      <c r="D102" s="29">
        <v>4</v>
      </c>
      <c r="E102" s="29" t="s">
        <v>67</v>
      </c>
      <c r="F102" s="3"/>
      <c r="G102" s="30">
        <f t="shared" si="20"/>
        <v>0</v>
      </c>
      <c r="H102" s="37"/>
      <c r="I102" s="31">
        <f t="shared" si="21"/>
        <v>0</v>
      </c>
      <c r="J102" s="32"/>
    </row>
    <row r="103" spans="2:10" ht="24.75" x14ac:dyDescent="0.25">
      <c r="B103" s="28">
        <v>94</v>
      </c>
      <c r="C103" s="65" t="s">
        <v>69</v>
      </c>
      <c r="D103" s="29">
        <v>10</v>
      </c>
      <c r="E103" s="29" t="s">
        <v>22</v>
      </c>
      <c r="F103" s="3"/>
      <c r="G103" s="30">
        <f t="shared" si="20"/>
        <v>0</v>
      </c>
      <c r="H103" s="37"/>
      <c r="I103" s="31">
        <f t="shared" si="21"/>
        <v>0</v>
      </c>
      <c r="J103" s="32"/>
    </row>
    <row r="104" spans="2:10" ht="24.75" x14ac:dyDescent="0.25">
      <c r="B104" s="28">
        <v>96</v>
      </c>
      <c r="C104" s="65" t="s">
        <v>70</v>
      </c>
      <c r="D104" s="29">
        <v>30</v>
      </c>
      <c r="E104" s="29" t="s">
        <v>22</v>
      </c>
      <c r="F104" s="3"/>
      <c r="G104" s="30">
        <f t="shared" si="20"/>
        <v>0</v>
      </c>
      <c r="H104" s="37"/>
      <c r="I104" s="31">
        <f t="shared" si="21"/>
        <v>0</v>
      </c>
      <c r="J104" s="32"/>
    </row>
    <row r="105" spans="2:10" x14ac:dyDescent="0.25">
      <c r="B105" s="28">
        <v>97</v>
      </c>
      <c r="C105" s="65" t="s">
        <v>71</v>
      </c>
      <c r="D105" s="29">
        <v>30</v>
      </c>
      <c r="E105" s="29" t="s">
        <v>22</v>
      </c>
      <c r="F105" s="3"/>
      <c r="G105" s="30">
        <f t="shared" si="20"/>
        <v>0</v>
      </c>
      <c r="H105" s="37"/>
      <c r="I105" s="31">
        <f t="shared" si="21"/>
        <v>0</v>
      </c>
      <c r="J105" s="32"/>
    </row>
    <row r="106" spans="2:10" x14ac:dyDescent="0.25">
      <c r="B106" s="28">
        <v>98</v>
      </c>
      <c r="C106" s="65" t="s">
        <v>72</v>
      </c>
      <c r="D106" s="29">
        <v>1</v>
      </c>
      <c r="E106" s="29" t="s">
        <v>20</v>
      </c>
      <c r="F106" s="3"/>
      <c r="G106" s="30">
        <f t="shared" si="20"/>
        <v>0</v>
      </c>
      <c r="H106" s="37"/>
      <c r="I106" s="31">
        <f t="shared" si="21"/>
        <v>0</v>
      </c>
      <c r="J106" s="32"/>
    </row>
    <row r="107" spans="2:10" ht="24.75" x14ac:dyDescent="0.25">
      <c r="B107" s="28">
        <v>99</v>
      </c>
      <c r="C107" s="66" t="s">
        <v>65</v>
      </c>
      <c r="D107" s="29">
        <v>1</v>
      </c>
      <c r="E107" s="29" t="s">
        <v>47</v>
      </c>
      <c r="F107" s="1"/>
      <c r="G107" s="30">
        <f t="shared" ref="G107:G116" si="22">+D107*F107</f>
        <v>0</v>
      </c>
      <c r="H107" s="37"/>
      <c r="I107" s="31">
        <f t="shared" ref="I107:I116" si="23">+G107*1.21</f>
        <v>0</v>
      </c>
      <c r="J107" s="32"/>
    </row>
    <row r="108" spans="2:10" x14ac:dyDescent="0.25">
      <c r="B108" s="28">
        <v>100</v>
      </c>
      <c r="C108" s="66" t="s">
        <v>26</v>
      </c>
      <c r="D108" s="29">
        <v>20</v>
      </c>
      <c r="E108" s="29" t="s">
        <v>19</v>
      </c>
      <c r="F108" s="1"/>
      <c r="G108" s="30">
        <f t="shared" si="22"/>
        <v>0</v>
      </c>
      <c r="H108" s="37"/>
      <c r="I108" s="31">
        <f t="shared" si="23"/>
        <v>0</v>
      </c>
      <c r="J108" s="32"/>
    </row>
    <row r="109" spans="2:10" x14ac:dyDescent="0.25">
      <c r="B109" s="28">
        <v>102</v>
      </c>
      <c r="C109" s="66" t="s">
        <v>73</v>
      </c>
      <c r="D109" s="29">
        <v>14</v>
      </c>
      <c r="E109" s="29" t="s">
        <v>19</v>
      </c>
      <c r="F109" s="1"/>
      <c r="G109" s="30">
        <f t="shared" si="22"/>
        <v>0</v>
      </c>
      <c r="H109" s="37"/>
      <c r="I109" s="31">
        <f t="shared" si="23"/>
        <v>0</v>
      </c>
      <c r="J109" s="32"/>
    </row>
    <row r="110" spans="2:10" x14ac:dyDescent="0.25">
      <c r="B110" s="28">
        <v>103</v>
      </c>
      <c r="C110" s="66" t="s">
        <v>27</v>
      </c>
      <c r="D110" s="29">
        <v>1</v>
      </c>
      <c r="E110" s="29" t="s">
        <v>25</v>
      </c>
      <c r="F110" s="1"/>
      <c r="G110" s="30"/>
      <c r="H110" s="37">
        <f t="shared" ref="H110:H111" si="24">+F110*D110</f>
        <v>0</v>
      </c>
      <c r="I110" s="31"/>
      <c r="J110" s="32">
        <f t="shared" ref="J110:J111" si="25">+H110*1.21</f>
        <v>0</v>
      </c>
    </row>
    <row r="111" spans="2:10" x14ac:dyDescent="0.25">
      <c r="B111" s="28">
        <v>104</v>
      </c>
      <c r="C111" s="66" t="s">
        <v>74</v>
      </c>
      <c r="D111" s="29">
        <v>1</v>
      </c>
      <c r="E111" s="29" t="s">
        <v>25</v>
      </c>
      <c r="F111" s="1"/>
      <c r="G111" s="30"/>
      <c r="H111" s="37">
        <f t="shared" si="24"/>
        <v>0</v>
      </c>
      <c r="I111" s="31"/>
      <c r="J111" s="32">
        <f t="shared" si="25"/>
        <v>0</v>
      </c>
    </row>
    <row r="112" spans="2:10" x14ac:dyDescent="0.25">
      <c r="B112" s="28">
        <v>105</v>
      </c>
      <c r="C112" s="66" t="s">
        <v>28</v>
      </c>
      <c r="D112" s="29">
        <v>1</v>
      </c>
      <c r="E112" s="29" t="s">
        <v>25</v>
      </c>
      <c r="F112" s="57">
        <f>+INT(SUM(G88:H109)*0.0448)</f>
        <v>0</v>
      </c>
      <c r="G112" s="30"/>
      <c r="H112" s="37">
        <f t="shared" ref="H112:H113" si="26">+F112*D112</f>
        <v>0</v>
      </c>
      <c r="I112" s="31"/>
      <c r="J112" s="32">
        <f t="shared" ref="J112:J113" si="27">+H112*1.21</f>
        <v>0</v>
      </c>
    </row>
    <row r="113" spans="2:10" x14ac:dyDescent="0.25">
      <c r="B113" s="28">
        <v>106</v>
      </c>
      <c r="C113" s="66" t="s">
        <v>29</v>
      </c>
      <c r="D113" s="29">
        <v>1</v>
      </c>
      <c r="E113" s="29" t="s">
        <v>25</v>
      </c>
      <c r="F113" s="57">
        <f>+INT(SUM(G88:H109)*0.035)</f>
        <v>0</v>
      </c>
      <c r="G113" s="30"/>
      <c r="H113" s="37">
        <f t="shared" si="26"/>
        <v>0</v>
      </c>
      <c r="I113" s="31"/>
      <c r="J113" s="32">
        <f t="shared" si="27"/>
        <v>0</v>
      </c>
    </row>
    <row r="114" spans="2:10" x14ac:dyDescent="0.25">
      <c r="B114" s="28">
        <v>107</v>
      </c>
      <c r="C114" s="66" t="s">
        <v>30</v>
      </c>
      <c r="D114" s="29">
        <v>1</v>
      </c>
      <c r="E114" s="29" t="s">
        <v>25</v>
      </c>
      <c r="F114" s="1"/>
      <c r="G114" s="30"/>
      <c r="H114" s="37">
        <f t="shared" ref="H114" si="28">+F114*D114</f>
        <v>0</v>
      </c>
      <c r="I114" s="31"/>
      <c r="J114" s="32">
        <f t="shared" ref="J114" si="29">+H114*1.21</f>
        <v>0</v>
      </c>
    </row>
    <row r="115" spans="2:10" x14ac:dyDescent="0.25">
      <c r="B115" s="28">
        <v>108</v>
      </c>
      <c r="C115" s="66" t="s">
        <v>31</v>
      </c>
      <c r="D115" s="29">
        <v>1</v>
      </c>
      <c r="E115" s="29" t="s">
        <v>25</v>
      </c>
      <c r="F115" s="1"/>
      <c r="G115" s="30">
        <f t="shared" si="22"/>
        <v>0</v>
      </c>
      <c r="H115" s="37"/>
      <c r="I115" s="31">
        <f t="shared" si="23"/>
        <v>0</v>
      </c>
      <c r="J115" s="32"/>
    </row>
    <row r="116" spans="2:10" x14ac:dyDescent="0.25">
      <c r="B116" s="28">
        <v>109</v>
      </c>
      <c r="C116" s="66" t="s">
        <v>32</v>
      </c>
      <c r="D116" s="29">
        <v>1</v>
      </c>
      <c r="E116" s="29" t="s">
        <v>25</v>
      </c>
      <c r="F116" s="1"/>
      <c r="G116" s="30">
        <f t="shared" si="22"/>
        <v>0</v>
      </c>
      <c r="H116" s="37"/>
      <c r="I116" s="31">
        <f t="shared" si="23"/>
        <v>0</v>
      </c>
      <c r="J116" s="32"/>
    </row>
    <row r="117" spans="2:10" ht="14.1" customHeight="1" x14ac:dyDescent="0.25">
      <c r="B117" s="38"/>
      <c r="C117" s="66"/>
      <c r="D117" s="36"/>
      <c r="E117" s="36"/>
      <c r="F117" s="34"/>
      <c r="G117" s="30"/>
      <c r="H117" s="37"/>
      <c r="I117" s="31"/>
      <c r="J117" s="37"/>
    </row>
    <row r="118" spans="2:10" ht="14.1" customHeight="1" x14ac:dyDescent="0.25">
      <c r="B118" s="38"/>
      <c r="C118" s="66"/>
      <c r="D118" s="36"/>
      <c r="E118" s="36"/>
      <c r="F118" s="34"/>
      <c r="G118" s="30"/>
      <c r="H118" s="37"/>
      <c r="I118" s="31"/>
      <c r="J118" s="37"/>
    </row>
    <row r="119" spans="2:10" ht="14.1" customHeight="1" thickBot="1" x14ac:dyDescent="0.3">
      <c r="B119" s="39"/>
      <c r="C119" s="67"/>
      <c r="D119" s="40"/>
      <c r="E119" s="40"/>
      <c r="F119" s="40"/>
      <c r="G119" s="41"/>
      <c r="H119" s="42"/>
      <c r="I119" s="42"/>
      <c r="J119" s="42"/>
    </row>
    <row r="120" spans="2:10" ht="14.1" customHeight="1" thickTop="1" thickBot="1" x14ac:dyDescent="0.3">
      <c r="B120" s="43" t="s">
        <v>21</v>
      </c>
      <c r="C120" s="68"/>
      <c r="D120" s="44"/>
      <c r="E120" s="44"/>
      <c r="F120" s="44"/>
      <c r="G120" s="45">
        <f>+SUM(G8:G119)</f>
        <v>0</v>
      </c>
      <c r="H120" s="46">
        <f>+SUM(H8:H119)</f>
        <v>0</v>
      </c>
      <c r="I120" s="46">
        <f>+SUM(I8:I119)</f>
        <v>0</v>
      </c>
      <c r="J120" s="46">
        <f>+SUM(J8:J119)</f>
        <v>0</v>
      </c>
    </row>
    <row r="121" spans="2:10" ht="6.75" customHeight="1" thickTop="1" thickBot="1" x14ac:dyDescent="0.3"/>
    <row r="122" spans="2:10" ht="15.75" thickTop="1" x14ac:dyDescent="0.25">
      <c r="C122" s="70" t="s">
        <v>9</v>
      </c>
      <c r="D122" s="47"/>
      <c r="E122" s="47"/>
      <c r="F122" s="47"/>
      <c r="G122" s="48" t="s">
        <v>13</v>
      </c>
      <c r="H122" s="49" t="s">
        <v>14</v>
      </c>
      <c r="I122" s="49" t="s">
        <v>15</v>
      </c>
      <c r="J122" s="49" t="s">
        <v>16</v>
      </c>
    </row>
    <row r="123" spans="2:10" x14ac:dyDescent="0.25">
      <c r="C123" s="71" t="s">
        <v>10</v>
      </c>
      <c r="D123" s="50"/>
      <c r="E123" s="50"/>
      <c r="F123" s="50"/>
      <c r="G123" s="51">
        <v>1</v>
      </c>
      <c r="H123" s="52">
        <f>+G120+H120</f>
        <v>0</v>
      </c>
      <c r="I123" s="52">
        <f>+J123-H123</f>
        <v>0</v>
      </c>
      <c r="J123" s="52">
        <f>+I120+J120</f>
        <v>0</v>
      </c>
    </row>
    <row r="124" spans="2:10" x14ac:dyDescent="0.25">
      <c r="C124" s="72" t="s">
        <v>11</v>
      </c>
      <c r="D124" s="53"/>
      <c r="E124" s="53"/>
      <c r="F124" s="53"/>
      <c r="G124" s="54" t="e">
        <f>+H124/H123</f>
        <v>#DIV/0!</v>
      </c>
      <c r="H124" s="55">
        <f>+G120</f>
        <v>0</v>
      </c>
      <c r="I124" s="56">
        <f t="shared" ref="I124:I125" si="30">+J124-H124</f>
        <v>0</v>
      </c>
      <c r="J124" s="55">
        <f>+I120</f>
        <v>0</v>
      </c>
    </row>
    <row r="125" spans="2:10" x14ac:dyDescent="0.25">
      <c r="C125" s="72" t="s">
        <v>12</v>
      </c>
      <c r="D125" s="53"/>
      <c r="E125" s="53"/>
      <c r="F125" s="53"/>
      <c r="G125" s="54" t="e">
        <f>+H125/H123</f>
        <v>#DIV/0!</v>
      </c>
      <c r="H125" s="55">
        <f>+H120</f>
        <v>0</v>
      </c>
      <c r="I125" s="56">
        <f t="shared" si="30"/>
        <v>0</v>
      </c>
      <c r="J125" s="55">
        <f>+J120</f>
        <v>0</v>
      </c>
    </row>
    <row r="130" spans="7:10" x14ac:dyDescent="0.25">
      <c r="G130" s="73"/>
      <c r="H130" s="73"/>
      <c r="I130" s="73"/>
      <c r="J130" s="73"/>
    </row>
    <row r="131" spans="7:10" x14ac:dyDescent="0.25">
      <c r="G131" s="82" t="s">
        <v>95</v>
      </c>
      <c r="H131" s="82"/>
      <c r="I131" s="82"/>
      <c r="J131" s="82"/>
    </row>
  </sheetData>
  <sheetProtection algorithmName="SHA-512" hashValue="g2g86IfGyBPH9cw6FJFlD+7Y//apBBppIYojJuL7ocnfg95hCpmhG+AHw39UsJupkSifwk6EpGRflZyvNZkkpQ==" saltValue="ovpdpf3uULqBVaagTzdPfw==" spinCount="100000" sheet="1" objects="1" scenarios="1"/>
  <autoFilter ref="B5:J120" xr:uid="{00000000-0009-0000-0000-000000000000}"/>
  <mergeCells count="5">
    <mergeCell ref="F4:H4"/>
    <mergeCell ref="I4:J4"/>
    <mergeCell ref="F2:J2"/>
    <mergeCell ref="C1:H1"/>
    <mergeCell ref="G131:J13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Knoll</dc:creator>
  <cp:lastModifiedBy>Pacalová Ivana</cp:lastModifiedBy>
  <cp:lastPrinted>2022-03-17T20:28:58Z</cp:lastPrinted>
  <dcterms:created xsi:type="dcterms:W3CDTF">2013-05-26T07:17:02Z</dcterms:created>
  <dcterms:modified xsi:type="dcterms:W3CDTF">2022-09-30T07:10:58Z</dcterms:modified>
</cp:coreProperties>
</file>