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lukiny/Downloads/OneDrive_2024-11-19/"/>
    </mc:Choice>
  </mc:AlternateContent>
  <xr:revisionPtr revIDLastSave="0" documentId="13_ncr:1_{39074126-3E32-7C43-A206-B5335FDA104C}" xr6:coauthVersionLast="46" xr6:coauthVersionMax="46" xr10:uidLastSave="{00000000-0000-0000-0000-000000000000}"/>
  <bookViews>
    <workbookView xWindow="-36880" yWindow="3620" windowWidth="34560" windowHeight="20100" xr2:uid="{00000000-000D-0000-FFFF-FFFF00000000}"/>
  </bookViews>
  <sheets>
    <sheet name="Rekapitulace stavby" sheetId="1" r:id="rId1"/>
    <sheet name="00 - Vedlejší rozpočtové ..." sheetId="2" r:id="rId2"/>
    <sheet name="01 - Architektonické stav..." sheetId="3" r:id="rId3"/>
  </sheets>
  <definedNames>
    <definedName name="_xlnm._FilterDatabase" localSheetId="1" hidden="1">'00 - Vedlejší rozpočtové ...'!$C$124:$K$145</definedName>
    <definedName name="_xlnm._FilterDatabase" localSheetId="2" hidden="1">'01 - Architektonické stav...'!$C$123:$K$177</definedName>
    <definedName name="_xlnm.Print_Titles" localSheetId="1">'00 - Vedlejší rozpočtové ...'!$124:$124</definedName>
    <definedName name="_xlnm.Print_Titles" localSheetId="2">'01 - Architektonické stav...'!$123:$123</definedName>
    <definedName name="_xlnm.Print_Titles" localSheetId="0">'Rekapitulace stavby'!$92:$92</definedName>
    <definedName name="_xlnm.Print_Area" localSheetId="1">'00 - Vedlejší rozpočtové ...'!$C$4:$J$76,'00 - Vedlejší rozpočtové ...'!$C$82:$J$106,'00 - Vedlejší rozpočtové ...'!$C$112:$K$145</definedName>
    <definedName name="_xlnm.Print_Area" localSheetId="2">'01 - Architektonické stav...'!$C$4:$J$76,'01 - Architektonické stav...'!$C$82:$J$105,'01 - Architektonické stav...'!$C$111:$K$177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3" i="3"/>
  <c r="BH133" i="3"/>
  <c r="BG133" i="3"/>
  <c r="BF133" i="3"/>
  <c r="T133" i="3"/>
  <c r="R133" i="3"/>
  <c r="P133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 s="1"/>
  <c r="J17" i="3"/>
  <c r="J12" i="3"/>
  <c r="J118" i="3" s="1"/>
  <c r="E7" i="3"/>
  <c r="E114" i="3" s="1"/>
  <c r="J37" i="2"/>
  <c r="J36" i="2"/>
  <c r="AY95" i="1"/>
  <c r="J35" i="2"/>
  <c r="AX95" i="1" s="1"/>
  <c r="BI145" i="2"/>
  <c r="BH145" i="2"/>
  <c r="BG145" i="2"/>
  <c r="BF145" i="2"/>
  <c r="T145" i="2"/>
  <c r="T144" i="2"/>
  <c r="R145" i="2"/>
  <c r="R144" i="2"/>
  <c r="P145" i="2"/>
  <c r="P144" i="2" s="1"/>
  <c r="BI143" i="2"/>
  <c r="BH143" i="2"/>
  <c r="BG143" i="2"/>
  <c r="BF143" i="2"/>
  <c r="T143" i="2"/>
  <c r="T142" i="2"/>
  <c r="R143" i="2"/>
  <c r="R142" i="2"/>
  <c r="P143" i="2"/>
  <c r="P142" i="2" s="1"/>
  <c r="BI141" i="2"/>
  <c r="BH141" i="2"/>
  <c r="BG141" i="2"/>
  <c r="BF141" i="2"/>
  <c r="T141" i="2"/>
  <c r="T140" i="2"/>
  <c r="R141" i="2"/>
  <c r="R140" i="2"/>
  <c r="P141" i="2"/>
  <c r="P140" i="2" s="1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T132" i="2"/>
  <c r="R133" i="2"/>
  <c r="R132" i="2"/>
  <c r="P133" i="2"/>
  <c r="P132" i="2"/>
  <c r="BI131" i="2"/>
  <c r="BH131" i="2"/>
  <c r="BG131" i="2"/>
  <c r="BF131" i="2"/>
  <c r="T131" i="2"/>
  <c r="T130" i="2"/>
  <c r="R131" i="2"/>
  <c r="R130" i="2"/>
  <c r="P131" i="2"/>
  <c r="P130" i="2"/>
  <c r="BI128" i="2"/>
  <c r="BH128" i="2"/>
  <c r="BG128" i="2"/>
  <c r="BF128" i="2"/>
  <c r="T128" i="2"/>
  <c r="T127" i="2"/>
  <c r="R128" i="2"/>
  <c r="R127" i="2"/>
  <c r="P128" i="2"/>
  <c r="P127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/>
  <c r="J17" i="2"/>
  <c r="J12" i="2"/>
  <c r="J119" i="2"/>
  <c r="E7" i="2"/>
  <c r="E115" i="2" s="1"/>
  <c r="L90" i="1"/>
  <c r="AM90" i="1"/>
  <c r="AM89" i="1"/>
  <c r="L89" i="1"/>
  <c r="AM87" i="1"/>
  <c r="L87" i="1"/>
  <c r="L85" i="1"/>
  <c r="L84" i="1"/>
  <c r="J159" i="3"/>
  <c r="J139" i="2"/>
  <c r="BK138" i="2"/>
  <c r="BK152" i="3"/>
  <c r="J169" i="3"/>
  <c r="BK167" i="3"/>
  <c r="BK133" i="3"/>
  <c r="F37" i="2"/>
  <c r="BK144" i="3"/>
  <c r="J135" i="2"/>
  <c r="AS94" i="1"/>
  <c r="BK173" i="3"/>
  <c r="J173" i="3"/>
  <c r="J139" i="3"/>
  <c r="J140" i="3"/>
  <c r="J131" i="2"/>
  <c r="BK139" i="2"/>
  <c r="J161" i="3"/>
  <c r="BK158" i="3"/>
  <c r="BK148" i="3"/>
  <c r="BK136" i="2"/>
  <c r="J136" i="2"/>
  <c r="BK161" i="3"/>
  <c r="BK143" i="3"/>
  <c r="J156" i="3"/>
  <c r="J152" i="3"/>
  <c r="J138" i="2"/>
  <c r="F34" i="2"/>
  <c r="J165" i="3"/>
  <c r="J154" i="3"/>
  <c r="BK143" i="2"/>
  <c r="J128" i="2"/>
  <c r="BK131" i="2"/>
  <c r="J167" i="3"/>
  <c r="BK127" i="3"/>
  <c r="J158" i="3"/>
  <c r="J143" i="3"/>
  <c r="BK133" i="2"/>
  <c r="BK145" i="2"/>
  <c r="BK128" i="2"/>
  <c r="BK139" i="3"/>
  <c r="J177" i="3"/>
  <c r="J144" i="3"/>
  <c r="J145" i="2"/>
  <c r="J133" i="2"/>
  <c r="J145" i="3"/>
  <c r="BK169" i="3"/>
  <c r="J148" i="3"/>
  <c r="BK140" i="3"/>
  <c r="BK142" i="3"/>
  <c r="J127" i="3"/>
  <c r="J142" i="3"/>
  <c r="BK135" i="2"/>
  <c r="BK141" i="2"/>
  <c r="BK159" i="3"/>
  <c r="BK165" i="3"/>
  <c r="J133" i="3"/>
  <c r="J143" i="2"/>
  <c r="J141" i="2"/>
  <c r="BK154" i="3"/>
  <c r="BK177" i="3"/>
  <c r="BK156" i="3"/>
  <c r="BK145" i="3"/>
  <c r="P137" i="2" l="1"/>
  <c r="T137" i="2"/>
  <c r="R137" i="2"/>
  <c r="BK134" i="2"/>
  <c r="J134" i="2" s="1"/>
  <c r="J101" i="2" s="1"/>
  <c r="P147" i="3"/>
  <c r="BK137" i="2"/>
  <c r="J137" i="2"/>
  <c r="J102" i="2"/>
  <c r="BK126" i="3"/>
  <c r="J126" i="3"/>
  <c r="J98" i="3"/>
  <c r="T141" i="3"/>
  <c r="BK157" i="3"/>
  <c r="J157" i="3"/>
  <c r="J102" i="3"/>
  <c r="P126" i="3"/>
  <c r="P160" i="3"/>
  <c r="T134" i="2"/>
  <c r="T126" i="2" s="1"/>
  <c r="T125" i="2" s="1"/>
  <c r="T126" i="3"/>
  <c r="T125" i="3" s="1"/>
  <c r="P141" i="3"/>
  <c r="R147" i="3"/>
  <c r="T160" i="3"/>
  <c r="R126" i="3"/>
  <c r="R125" i="3"/>
  <c r="P157" i="3"/>
  <c r="BK168" i="3"/>
  <c r="J168" i="3"/>
  <c r="J104" i="3"/>
  <c r="R141" i="3"/>
  <c r="T147" i="3"/>
  <c r="BK160" i="3"/>
  <c r="J160" i="3"/>
  <c r="J103" i="3"/>
  <c r="R160" i="3"/>
  <c r="R134" i="2"/>
  <c r="R126" i="2" s="1"/>
  <c r="R125" i="2" s="1"/>
  <c r="BK141" i="3"/>
  <c r="J141" i="3" s="1"/>
  <c r="J99" i="3" s="1"/>
  <c r="T157" i="3"/>
  <c r="P168" i="3"/>
  <c r="BK147" i="3"/>
  <c r="J147" i="3"/>
  <c r="J101" i="3"/>
  <c r="R157" i="3"/>
  <c r="R168" i="3"/>
  <c r="P134" i="2"/>
  <c r="P126" i="2" s="1"/>
  <c r="P125" i="2" s="1"/>
  <c r="AU95" i="1" s="1"/>
  <c r="T168" i="3"/>
  <c r="BK144" i="2"/>
  <c r="J144" i="2"/>
  <c r="J105" i="2"/>
  <c r="BK127" i="2"/>
  <c r="J127" i="2"/>
  <c r="J98" i="2"/>
  <c r="BK132" i="2"/>
  <c r="J132" i="2" s="1"/>
  <c r="J100" i="2" s="1"/>
  <c r="BK140" i="2"/>
  <c r="J140" i="2"/>
  <c r="J103" i="2"/>
  <c r="BK130" i="2"/>
  <c r="J130" i="2" s="1"/>
  <c r="J99" i="2" s="1"/>
  <c r="BK142" i="2"/>
  <c r="J142" i="2" s="1"/>
  <c r="J104" i="2" s="1"/>
  <c r="F121" i="3"/>
  <c r="BE133" i="3"/>
  <c r="BE143" i="3"/>
  <c r="BE144" i="3"/>
  <c r="BE154" i="3"/>
  <c r="BE173" i="3"/>
  <c r="E85" i="3"/>
  <c r="BE139" i="3"/>
  <c r="BE142" i="3"/>
  <c r="BE145" i="3"/>
  <c r="BE169" i="3"/>
  <c r="BE159" i="3"/>
  <c r="BE167" i="3"/>
  <c r="BE177" i="3"/>
  <c r="J89" i="3"/>
  <c r="BE148" i="3"/>
  <c r="BE161" i="3"/>
  <c r="BE152" i="3"/>
  <c r="BE156" i="3"/>
  <c r="BE165" i="3"/>
  <c r="BE127" i="3"/>
  <c r="BE140" i="3"/>
  <c r="BE158" i="3"/>
  <c r="BE143" i="2"/>
  <c r="E85" i="2"/>
  <c r="BE133" i="2"/>
  <c r="BE138" i="2"/>
  <c r="BE139" i="2"/>
  <c r="BE131" i="2"/>
  <c r="J89" i="2"/>
  <c r="BE135" i="2"/>
  <c r="BE136" i="2"/>
  <c r="F92" i="2"/>
  <c r="BE128" i="2"/>
  <c r="BE141" i="2"/>
  <c r="BE145" i="2"/>
  <c r="BA95" i="1"/>
  <c r="BD95" i="1"/>
  <c r="BD94" i="1" s="1"/>
  <c r="W33" i="1" s="1"/>
  <c r="F35" i="2"/>
  <c r="BB95" i="1"/>
  <c r="J34" i="3"/>
  <c r="AW96" i="1"/>
  <c r="J34" i="2"/>
  <c r="AW95" i="1"/>
  <c r="F36" i="2"/>
  <c r="BC95" i="1" s="1"/>
  <c r="F34" i="3"/>
  <c r="BA96" i="1"/>
  <c r="BA94" i="1"/>
  <c r="AW94" i="1"/>
  <c r="AK30" i="1"/>
  <c r="F35" i="3"/>
  <c r="BB96" i="1" s="1"/>
  <c r="F37" i="3"/>
  <c r="BD96" i="1"/>
  <c r="F36" i="3"/>
  <c r="BC96" i="1"/>
  <c r="BK126" i="2" l="1"/>
  <c r="BK125" i="2" s="1"/>
  <c r="J125" i="2" s="1"/>
  <c r="J30" i="2" s="1"/>
  <c r="AG95" i="1" s="1"/>
  <c r="AN95" i="1" s="1"/>
  <c r="T146" i="3"/>
  <c r="T124" i="3"/>
  <c r="P146" i="3"/>
  <c r="P124" i="3" s="1"/>
  <c r="AU96" i="1" s="1"/>
  <c r="AU94" i="1" s="1"/>
  <c r="P125" i="3"/>
  <c r="R146" i="3"/>
  <c r="R124" i="3"/>
  <c r="BK125" i="3"/>
  <c r="J125" i="3"/>
  <c r="J97" i="3"/>
  <c r="BK146" i="3"/>
  <c r="J146" i="3"/>
  <c r="J100" i="3" s="1"/>
  <c r="J33" i="3"/>
  <c r="AV96" i="1"/>
  <c r="AT96" i="1"/>
  <c r="F33" i="2"/>
  <c r="AZ95" i="1" s="1"/>
  <c r="F33" i="3"/>
  <c r="AZ96" i="1"/>
  <c r="J33" i="2"/>
  <c r="AV95" i="1"/>
  <c r="AT95" i="1"/>
  <c r="BB94" i="1"/>
  <c r="W31" i="1"/>
  <c r="BC94" i="1"/>
  <c r="AY94" i="1" s="1"/>
  <c r="W30" i="1"/>
  <c r="J126" i="2" l="1"/>
  <c r="J97" i="2" s="1"/>
  <c r="J96" i="2"/>
  <c r="BK124" i="3"/>
  <c r="J124" i="3"/>
  <c r="J96" i="3" s="1"/>
  <c r="J39" i="2"/>
  <c r="W32" i="1"/>
  <c r="AX94" i="1"/>
  <c r="AZ94" i="1"/>
  <c r="W29" i="1"/>
  <c r="J30" i="3" l="1"/>
  <c r="AG96" i="1"/>
  <c r="AG94" i="1"/>
  <c r="AK26" i="1"/>
  <c r="AV94" i="1"/>
  <c r="AK29" i="1"/>
  <c r="AK35" i="1"/>
  <c r="J39" i="3" l="1"/>
  <c r="AN96" i="1"/>
  <c r="AT94" i="1"/>
  <c r="AN94" i="1" l="1"/>
</calcChain>
</file>

<file path=xl/sharedStrings.xml><?xml version="1.0" encoding="utf-8"?>
<sst xmlns="http://schemas.openxmlformats.org/spreadsheetml/2006/main" count="1184" uniqueCount="292">
  <si>
    <t>Export Komplet</t>
  </si>
  <si>
    <t/>
  </si>
  <si>
    <t>2.0</t>
  </si>
  <si>
    <t>ZAMOK</t>
  </si>
  <si>
    <t>False</t>
  </si>
  <si>
    <t>{ab5fd924-3759-4987-b240-cf59c3f3ea2d}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</si>
  <si>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</si>
  <si>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</si>
  <si>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</si>
  <si>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</si>
  <si>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</si>
  <si>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</si>
  <si>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</si>
  <si>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</si>
  <si>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0570(1)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</si>
  <si>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</si>
  <si>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</si>
  <si>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</si>
  <si>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</si>
  <si>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</si>
  <si>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</si>
  <si>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</si>
  <si>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6. 11. 2024</t>
  </si>
  <si>
    <t>Zadavatel:</t>
  </si>
  <si>
    <t>IČ:</t>
  </si>
  <si>
    <t>Město Valtice</t>
  </si>
  <si>
    <t>DIČ:</t>
  </si>
  <si>
    <t>Uchazeč:</t>
  </si>
  <si>
    <t>Vyplň údaj</t>
  </si>
  <si>
    <t>Projektant:</t>
  </si>
  <si>
    <t>IPOKa s.r.o.</t>
  </si>
  <si>
    <t>True</t>
  </si>
  <si>
    <t>Zpracovatel:</t>
  </si>
  <si>
    <t xml:space="preserve"> František Klus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</si>
  <si>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</si>
  <si>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</si>
  <si>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</si>
  <si>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</si>
  <si>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</si>
  <si>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</si>
  <si>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</si>
  <si>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</si>
  <si>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</si>
  <si>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</si>
  <si>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</si>
  <si>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</si>
  <si>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</si>
  <si>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</si>
  <si>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</si>
  <si>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</si>
  <si>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</si>
  <si>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</si>
  <si>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</si>
  <si>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</si>
  <si>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</si>
  <si>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</si>
  <si>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</si>
  <si>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</si>
  <si>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</si>
  <si>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</si>
  <si>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</si>
  <si>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</si>
  <si>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</si>
  <si>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</si>
  <si>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</si>
  <si>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</si>
  <si>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</si>
  <si>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</si>
  <si>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</si>
  <si>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</si>
  <si>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</si>
  <si>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</si>
  <si>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</si>
  <si>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</si>
  <si>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</si>
  <si>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</si>
  <si>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</si>
  <si>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</si>
  <si>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</si>
  <si>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</si>
  <si>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</si>
  <si>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</si>
  <si>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</si>
  <si>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</si>
  <si>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{1b3c0049-735e-45fc-8218-2e8759ea20b9}</t>
  </si>
  <si>
    <t>2</t>
  </si>
  <si>
    <t>01</t>
  </si>
  <si>
    <t>Architektonické stavební řešení</t>
  </si>
  <si>
    <t>{f2c69018-c9c5-4701-9943-7d807c0283a3}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</si>
  <si>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</si>
  <si>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</si>
  <si>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</si>
  <si>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</si>
  <si>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</si>
  <si>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</si>
  <si>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</si>
  <si>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</si>
  <si>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</si>
  <si>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</si>
  <si>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</si>
  <si>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</si>
  <si>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</si>
  <si>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</si>
  <si>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</si>
  <si>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</si>
  <si>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</si>
  <si>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</si>
  <si>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</si>
  <si>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</si>
  <si>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</si>
  <si>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</si>
  <si>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</si>
  <si>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</si>
  <si>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</si>
  <si>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</si>
  <si>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</si>
  <si>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</si>
  <si>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</si>
  <si>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</si>
  <si>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</si>
  <si>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</si>
  <si>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</si>
  <si>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</si>
  <si>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</si>
  <si>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</si>
  <si>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</si>
  <si>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</si>
  <si>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CS ÚRS 2021 01</t>
  </si>
  <si>
    <t>1024</t>
  </si>
  <si>
    <t>1226217485</t>
  </si>
  <si>
    <t>P</t>
  </si>
  <si>
    <t>Poznámka k položce:_x000D_
podrobné členění VRN nákladů:_x000D_
_x000D_
https://podminky.urs.cz/catalog?versionId=TWWRkbQQQuJyzATX0cb0&amp;catalogId=uyXlYb4eRHPoqJCf72PN&amp;categoryId=uyXlYb4eRHPoqJCf72PN_x000D_
_x000D_
součástí ocenění VRN zohlednit také prováděcí dokumentaci a ostatní dle odkazu, dle TZ, dle výběrového řízení</t>
  </si>
  <si>
    <t>VRN2</t>
  </si>
  <si>
    <t>Příprava staveniště</t>
  </si>
  <si>
    <t>020001000</t>
  </si>
  <si>
    <t>819135666</t>
  </si>
  <si>
    <t>VRN3</t>
  </si>
  <si>
    <t>Zařízení staveniště</t>
  </si>
  <si>
    <t>3</t>
  </si>
  <si>
    <t>030001000</t>
  </si>
  <si>
    <t>-505164249</t>
  </si>
  <si>
    <t>VRN4</t>
  </si>
  <si>
    <t>Inženýrská činnost</t>
  </si>
  <si>
    <t>4</t>
  </si>
  <si>
    <t>040001000</t>
  </si>
  <si>
    <t>1433067116</t>
  </si>
  <si>
    <t>040001000DK</t>
  </si>
  <si>
    <t>Prováděcí projektová dokumentace</t>
  </si>
  <si>
    <t>-1672740602</t>
  </si>
  <si>
    <t>VRN5</t>
  </si>
  <si>
    <t>Finanční náklady</t>
  </si>
  <si>
    <t>6</t>
  </si>
  <si>
    <t>050001000</t>
  </si>
  <si>
    <t>-1892206593</t>
  </si>
  <si>
    <t>7</t>
  </si>
  <si>
    <t>050001000VZ</t>
  </si>
  <si>
    <t>Vzorkování investorovi</t>
  </si>
  <si>
    <t>689216456</t>
  </si>
  <si>
    <t>VRN6</t>
  </si>
  <si>
    <t>Územní vlivy</t>
  </si>
  <si>
    <t>8</t>
  </si>
  <si>
    <t>060001000</t>
  </si>
  <si>
    <t>-62631641</t>
  </si>
  <si>
    <t>VRN7</t>
  </si>
  <si>
    <t>Provozní vlivy</t>
  </si>
  <si>
    <t>9</t>
  </si>
  <si>
    <t>070001000</t>
  </si>
  <si>
    <t>-703894168</t>
  </si>
  <si>
    <t>VRN8</t>
  </si>
  <si>
    <t>Přesun stavebních kapacit</t>
  </si>
  <si>
    <t>10</t>
  </si>
  <si>
    <t>080001000</t>
  </si>
  <si>
    <t>Další náklady na pracovníky</t>
  </si>
  <si>
    <t>199953922</t>
  </si>
  <si>
    <t>01 - Architektonické stavební řešení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</si>
  <si>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</si>
  <si>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</si>
  <si>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</si>
  <si>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</si>
  <si>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</si>
  <si>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762 - Konstrukce tesařské</t>
  </si>
  <si>
    <t xml:space="preserve">    765 - Krytina skládaná</t>
  </si>
  <si>
    <t xml:space="preserve">    766 - Konstrukce truhlářské</t>
  </si>
  <si>
    <t>HSV</t>
  </si>
  <si>
    <t>Práce a dodávky HSV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</si>
  <si>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</si>
  <si>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</si>
  <si>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</si>
  <si>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</si>
  <si>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CS ÚRS 2024 01</t>
  </si>
  <si>
    <t>1534135914</t>
  </si>
  <si>
    <t>VV</t>
  </si>
  <si>
    <t>"1NP</t>
  </si>
  <si>
    <t>45*3*2</t>
  </si>
  <si>
    <t>"2NP</t>
  </si>
  <si>
    <t>56*3*2</t>
  </si>
  <si>
    <t>Součet</t>
  </si>
  <si>
    <t>952901111</t>
  </si>
  <si>
    <t>Vyčištění budov bytové a občanské výstavby při výšce podlaží do 4 m</t>
  </si>
  <si>
    <t>2140561022</t>
  </si>
  <si>
    <t>45*2</t>
  </si>
  <si>
    <t>56*2</t>
  </si>
  <si>
    <t>MŘČ</t>
  </si>
  <si>
    <t>Dodávka a montáž měřič oxidu uhličitého bateriový 0-5000 ppm</t>
  </si>
  <si>
    <t>kus</t>
  </si>
  <si>
    <t>1343431141</t>
  </si>
  <si>
    <t>PKO</t>
  </si>
  <si>
    <t>Dodávka a montáž pákový otvírač stříbrná</t>
  </si>
  <si>
    <t>1171672122</t>
  </si>
  <si>
    <t>997</t>
  </si>
  <si>
    <t>Přesun sutě</t>
  </si>
  <si>
    <t>997013152</t>
  </si>
  <si>
    <t>Vnitrostaveništní doprava suti a vybouraných hmot pro budovy v přes 6 do 9 m s omezením mechanizace</t>
  </si>
  <si>
    <t>t</t>
  </si>
  <si>
    <t>2006495648</t>
  </si>
  <si>
    <t>997013501</t>
  </si>
  <si>
    <t>Odvoz suti a vybouraných hmot na skládku nebo meziskládku do 1 km se složením</t>
  </si>
  <si>
    <t>1178226217</t>
  </si>
  <si>
    <t>997013509</t>
  </si>
  <si>
    <t>Příplatek k odvozu suti a vybouraných hmot na skládku ZKD 1 km přes 1 km</t>
  </si>
  <si>
    <t>8186416</t>
  </si>
  <si>
    <t>997013631</t>
  </si>
  <si>
    <t>Poplatek za uložení na skládce (skládkovné) stavebního odpadu směsného kód odpadu 17 09 04</t>
  </si>
  <si>
    <t>2136004167</t>
  </si>
  <si>
    <t>PSV</t>
  </si>
  <si>
    <t>Práce a dodávky PSV</t>
  </si>
  <si>
    <t>713</t>
  </si>
  <si>
    <t>Izolace tepelné</t>
  </si>
  <si>
    <t>713121121</t>
  </si>
  <si>
    <t>Montáž izolace tepelné podlah volně kladenými rohožemi, pásy, dílci, deskami 2 vrstvy</t>
  </si>
  <si>
    <t>16</t>
  </si>
  <si>
    <t>-163109756</t>
  </si>
  <si>
    <t>"zateplení podkroví</t>
  </si>
  <si>
    <t>426,8+674,2</t>
  </si>
  <si>
    <t>M</t>
  </si>
  <si>
    <t>63152135</t>
  </si>
  <si>
    <t>pás tepelně izolační univerzální λ=0,034-0,035 tl 140mm</t>
  </si>
  <si>
    <t>32</t>
  </si>
  <si>
    <t>-1477420883</t>
  </si>
  <si>
    <t>1101*1,05 "Přepočtené koeficientem množství</t>
  </si>
  <si>
    <t>11</t>
  </si>
  <si>
    <t>63152136</t>
  </si>
  <si>
    <t>pás tepelně izolační univerzální λ=0,034-0,035 tl 160mm</t>
  </si>
  <si>
    <t>-1223681507</t>
  </si>
  <si>
    <t>998713212</t>
  </si>
  <si>
    <t>Přesun hmot procentní pro izolace tepelné s omezením mechanizace v objektech v přes 6 do 12 m</t>
  </si>
  <si>
    <t>%</t>
  </si>
  <si>
    <t>-11947581</t>
  </si>
  <si>
    <t>762</t>
  </si>
  <si>
    <t>Konstrukce tesařské</t>
  </si>
  <si>
    <t>13</t>
  </si>
  <si>
    <t>762083111RR</t>
  </si>
  <si>
    <t>kpl</t>
  </si>
  <si>
    <t>290543518</t>
  </si>
  <si>
    <t>14</t>
  </si>
  <si>
    <t>762083111RR2</t>
  </si>
  <si>
    <t>Dukladné očištění konstrukce před sanací</t>
  </si>
  <si>
    <t>1162661588</t>
  </si>
  <si>
    <t>765</t>
  </si>
  <si>
    <t>Krytina skládaná</t>
  </si>
  <si>
    <t>15</t>
  </si>
  <si>
    <t>765191023</t>
  </si>
  <si>
    <t>Montáž pojistné hydroizolační nebo parotěsné kladené ve sklonu přes 20° s lepenými spoji na bednění</t>
  </si>
  <si>
    <t>1331125591</t>
  </si>
  <si>
    <t>28329036</t>
  </si>
  <si>
    <t>fólie kontaktní difuzně propustná pro doplňkovou hydroizolační vrstvu, třívrstvá mikroporézní PP 150g/m2 s integrovanou samolepící páskou</t>
  </si>
  <si>
    <t>-1397893850</t>
  </si>
  <si>
    <t>1101*1,1 "Přepočtené koeficientem množství</t>
  </si>
  <si>
    <t>17</t>
  </si>
  <si>
    <t>998765212</t>
  </si>
  <si>
    <t>Přesun hmot procentní pro krytiny skládané s omezením mechanizace v objektech v přes 6 do 12 m</t>
  </si>
  <si>
    <t>-204960753</t>
  </si>
  <si>
    <t>766</t>
  </si>
  <si>
    <t>Konstrukce truhlářské</t>
  </si>
  <si>
    <t>18</t>
  </si>
  <si>
    <t>LV1</t>
  </si>
  <si>
    <t>Dodávka a montáž pochozí lávky podkroví vč. roznášecí konstrukce</t>
  </si>
  <si>
    <t>-804513298</t>
  </si>
  <si>
    <t>"podkroví</t>
  </si>
  <si>
    <t>(1,05+2,744+0,221+0,92+2,68+0,95+2,86+0,66+4,81+5,38+2,47+6,64+4,285+4,31+4,263+3,507+3,2+1,12+8,63+0,95+7,88+0,95+4,42+1+27,833)*0,95</t>
  </si>
  <si>
    <t>19</t>
  </si>
  <si>
    <t>LV1Z</t>
  </si>
  <si>
    <t>Dodávka a montáž zábradlí pochozí lávky podkroví</t>
  </si>
  <si>
    <t>m</t>
  </si>
  <si>
    <t>1085135779</t>
  </si>
  <si>
    <t>(1,05+2,744+0,221+0,92+2,68+0,95+2,86+0,66+4,81+5,38+2,47+6,64+4,285+4,31+4,263+3,507+3,2+1,12+8,63+0,95+7,88+0,95+4,42+1+27,833)*2</t>
  </si>
  <si>
    <t>20</t>
  </si>
  <si>
    <t>998766202</t>
  </si>
  <si>
    <t>Přesun hmot procentní pro kce truhlářské v objektech v přes 6 do 12 m</t>
  </si>
  <si>
    <t>-1549835265</t>
  </si>
  <si>
    <t>Ošetření technologií např. Airless (plocha krovu + prostorové pvky)</t>
  </si>
  <si>
    <t>Zateplení stropu a sanace krovu ZŠ Valtice nám. Svobody č.p. 38 k.ú. Valtice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</si>
</sst>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52" workbookViewId="0">
      <selection activeCell="K7" sqref="K7"/>
    </sheetView>
  </sheetViews>
  <sheetFormatPr baseColWidth="10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7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2"/>
      <c r="AL5" s="22"/>
      <c r="AM5" s="22"/>
      <c r="AN5" s="22"/>
      <c r="AO5" s="22"/>
      <c r="AP5" s="22"/>
      <c r="AQ5" s="22"/>
      <c r="AR5" s="20"/>
      <c r="BE5" s="281" t="s">
        <v>15</v>
      </c>
      <c r="BS5" s="17" t="s">
        <v>6</v>
      </c>
    </row>
    <row r="6" spans="1:74" s="1" customFormat="1" ht="37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6" t="s">
        <v>291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2"/>
      <c r="AL6" s="22"/>
      <c r="AM6" s="22"/>
      <c r="AN6" s="22"/>
      <c r="AO6" s="22"/>
      <c r="AP6" s="22"/>
      <c r="AQ6" s="22"/>
      <c r="AR6" s="20"/>
      <c r="BE6" s="282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82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30" t="s">
        <v>22</v>
      </c>
      <c r="AO8" s="22"/>
      <c r="AP8" s="22"/>
      <c r="AQ8" s="22"/>
      <c r="AR8" s="20"/>
      <c r="BE8" s="282"/>
      <c r="BS8" s="17" t="s">
        <v>6</v>
      </c>
    </row>
    <row r="9" spans="1:74" s="1" customFormat="1" ht="14.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2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82"/>
      <c r="BS10" s="17" t="s">
        <v>6</v>
      </c>
    </row>
    <row r="11" spans="1:74" s="1" customFormat="1" ht="18.5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82"/>
      <c r="BS11" s="17" t="s">
        <v>6</v>
      </c>
    </row>
    <row r="12" spans="1:74" s="1" customFormat="1" ht="7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2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82"/>
      <c r="BS13" s="17" t="s">
        <v>6</v>
      </c>
    </row>
    <row r="14" spans="1:74" ht="13">
      <c r="B14" s="21"/>
      <c r="C14" s="22"/>
      <c r="D14" s="22"/>
      <c r="E14" s="287" t="s">
        <v>28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82"/>
      <c r="BS14" s="17" t="s">
        <v>6</v>
      </c>
    </row>
    <row r="15" spans="1:74" s="1" customFormat="1" ht="7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2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82"/>
      <c r="BS16" s="17" t="s">
        <v>4</v>
      </c>
    </row>
    <row r="17" spans="1:71" s="1" customFormat="1" ht="18.5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82"/>
      <c r="BS17" s="17" t="s">
        <v>31</v>
      </c>
    </row>
    <row r="18" spans="1:71" s="1" customFormat="1" ht="7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2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82"/>
      <c r="BS19" s="17" t="s">
        <v>6</v>
      </c>
    </row>
    <row r="20" spans="1:71" s="1" customFormat="1" ht="18.5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82"/>
      <c r="BS20" s="17" t="s">
        <v>31</v>
      </c>
    </row>
    <row r="21" spans="1:71" s="1" customFormat="1" ht="7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2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2"/>
    </row>
    <row r="23" spans="1:71" s="1" customFormat="1" ht="16.5" customHeight="1">
      <c r="B23" s="21"/>
      <c r="C23" s="22"/>
      <c r="D23" s="22"/>
      <c r="E23" s="289" t="s">
        <v>1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2"/>
      <c r="AP23" s="22"/>
      <c r="AQ23" s="22"/>
      <c r="AR23" s="20"/>
      <c r="BE23" s="282"/>
    </row>
    <row r="24" spans="1:71" s="1" customFormat="1" ht="7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2"/>
    </row>
    <row r="25" spans="1:71" s="1" customFormat="1" ht="7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2"/>
    </row>
    <row r="26" spans="1:71" s="2" customFormat="1" ht="26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0">
        <f>ROUND(AG94,2)</f>
        <v>0</v>
      </c>
      <c r="AL26" s="291"/>
      <c r="AM26" s="291"/>
      <c r="AN26" s="291"/>
      <c r="AO26" s="291"/>
      <c r="AP26" s="36"/>
      <c r="AQ26" s="36"/>
      <c r="AR26" s="39"/>
      <c r="BE26" s="282"/>
    </row>
    <row r="27" spans="1:71" s="2" customFormat="1" ht="7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2"/>
    </row>
    <row r="28" spans="1:71" s="2" customFormat="1" ht="13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2" t="s">
        <v>36</v>
      </c>
      <c r="M28" s="292"/>
      <c r="N28" s="292"/>
      <c r="O28" s="292"/>
      <c r="P28" s="292"/>
      <c r="Q28" s="36"/>
      <c r="R28" s="36"/>
      <c r="S28" s="36"/>
      <c r="T28" s="36"/>
      <c r="U28" s="36"/>
      <c r="V28" s="36"/>
      <c r="W28" s="292" t="s">
        <v>37</v>
      </c>
      <c r="X28" s="292"/>
      <c r="Y28" s="292"/>
      <c r="Z28" s="292"/>
      <c r="AA28" s="292"/>
      <c r="AB28" s="292"/>
      <c r="AC28" s="292"/>
      <c r="AD28" s="292"/>
      <c r="AE28" s="292"/>
      <c r="AF28" s="36"/>
      <c r="AG28" s="36"/>
      <c r="AH28" s="36"/>
      <c r="AI28" s="36"/>
      <c r="AJ28" s="36"/>
      <c r="AK28" s="292" t="s">
        <v>38</v>
      </c>
      <c r="AL28" s="292"/>
      <c r="AM28" s="292"/>
      <c r="AN28" s="292"/>
      <c r="AO28" s="292"/>
      <c r="AP28" s="36"/>
      <c r="AQ28" s="36"/>
      <c r="AR28" s="39"/>
      <c r="BE28" s="282"/>
    </row>
    <row r="29" spans="1:71" s="3" customFormat="1" ht="14.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76">
        <v>0.21</v>
      </c>
      <c r="M29" s="275"/>
      <c r="N29" s="275"/>
      <c r="O29" s="275"/>
      <c r="P29" s="275"/>
      <c r="Q29" s="41"/>
      <c r="R29" s="41"/>
      <c r="S29" s="41"/>
      <c r="T29" s="41"/>
      <c r="U29" s="41"/>
      <c r="V29" s="41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F29" s="41"/>
      <c r="AG29" s="41"/>
      <c r="AH29" s="41"/>
      <c r="AI29" s="41"/>
      <c r="AJ29" s="41"/>
      <c r="AK29" s="274">
        <f>ROUND(AV94, 2)</f>
        <v>0</v>
      </c>
      <c r="AL29" s="275"/>
      <c r="AM29" s="275"/>
      <c r="AN29" s="275"/>
      <c r="AO29" s="275"/>
      <c r="AP29" s="41"/>
      <c r="AQ29" s="41"/>
      <c r="AR29" s="42"/>
      <c r="BE29" s="283"/>
    </row>
    <row r="30" spans="1:71" s="3" customFormat="1" ht="14.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76">
        <v>0.12</v>
      </c>
      <c r="M30" s="275"/>
      <c r="N30" s="275"/>
      <c r="O30" s="275"/>
      <c r="P30" s="275"/>
      <c r="Q30" s="41"/>
      <c r="R30" s="41"/>
      <c r="S30" s="41"/>
      <c r="T30" s="41"/>
      <c r="U30" s="41"/>
      <c r="V30" s="41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F30" s="41"/>
      <c r="AG30" s="41"/>
      <c r="AH30" s="41"/>
      <c r="AI30" s="41"/>
      <c r="AJ30" s="41"/>
      <c r="AK30" s="274">
        <f>ROUND(AW94, 2)</f>
        <v>0</v>
      </c>
      <c r="AL30" s="275"/>
      <c r="AM30" s="275"/>
      <c r="AN30" s="275"/>
      <c r="AO30" s="275"/>
      <c r="AP30" s="41"/>
      <c r="AQ30" s="41"/>
      <c r="AR30" s="42"/>
      <c r="BE30" s="283"/>
    </row>
    <row r="31" spans="1:71" s="3" customFormat="1" ht="14.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76">
        <v>0.21</v>
      </c>
      <c r="M31" s="275"/>
      <c r="N31" s="275"/>
      <c r="O31" s="275"/>
      <c r="P31" s="275"/>
      <c r="Q31" s="41"/>
      <c r="R31" s="41"/>
      <c r="S31" s="41"/>
      <c r="T31" s="41"/>
      <c r="U31" s="41"/>
      <c r="V31" s="41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F31" s="41"/>
      <c r="AG31" s="41"/>
      <c r="AH31" s="41"/>
      <c r="AI31" s="41"/>
      <c r="AJ31" s="41"/>
      <c r="AK31" s="274">
        <v>0</v>
      </c>
      <c r="AL31" s="275"/>
      <c r="AM31" s="275"/>
      <c r="AN31" s="275"/>
      <c r="AO31" s="275"/>
      <c r="AP31" s="41"/>
      <c r="AQ31" s="41"/>
      <c r="AR31" s="42"/>
      <c r="BE31" s="283"/>
    </row>
    <row r="32" spans="1:71" s="3" customFormat="1" ht="14.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76">
        <v>0.12</v>
      </c>
      <c r="M32" s="275"/>
      <c r="N32" s="275"/>
      <c r="O32" s="275"/>
      <c r="P32" s="275"/>
      <c r="Q32" s="41"/>
      <c r="R32" s="41"/>
      <c r="S32" s="41"/>
      <c r="T32" s="41"/>
      <c r="U32" s="41"/>
      <c r="V32" s="41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F32" s="41"/>
      <c r="AG32" s="41"/>
      <c r="AH32" s="41"/>
      <c r="AI32" s="41"/>
      <c r="AJ32" s="41"/>
      <c r="AK32" s="274">
        <v>0</v>
      </c>
      <c r="AL32" s="275"/>
      <c r="AM32" s="275"/>
      <c r="AN32" s="275"/>
      <c r="AO32" s="275"/>
      <c r="AP32" s="41"/>
      <c r="AQ32" s="41"/>
      <c r="AR32" s="42"/>
      <c r="BE32" s="283"/>
    </row>
    <row r="33" spans="1:57" s="3" customFormat="1" ht="14.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76">
        <v>0</v>
      </c>
      <c r="M33" s="275"/>
      <c r="N33" s="275"/>
      <c r="O33" s="275"/>
      <c r="P33" s="275"/>
      <c r="Q33" s="41"/>
      <c r="R33" s="41"/>
      <c r="S33" s="41"/>
      <c r="T33" s="41"/>
      <c r="U33" s="41"/>
      <c r="V33" s="41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F33" s="41"/>
      <c r="AG33" s="41"/>
      <c r="AH33" s="41"/>
      <c r="AI33" s="41"/>
      <c r="AJ33" s="41"/>
      <c r="AK33" s="274">
        <v>0</v>
      </c>
      <c r="AL33" s="275"/>
      <c r="AM33" s="275"/>
      <c r="AN33" s="275"/>
      <c r="AO33" s="275"/>
      <c r="AP33" s="41"/>
      <c r="AQ33" s="41"/>
      <c r="AR33" s="42"/>
      <c r="BE33" s="283"/>
    </row>
    <row r="34" spans="1:57" s="2" customFormat="1" ht="7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2"/>
    </row>
    <row r="35" spans="1:57" s="2" customFormat="1" ht="26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77" t="s">
        <v>47</v>
      </c>
      <c r="Y35" s="278"/>
      <c r="Z35" s="278"/>
      <c r="AA35" s="278"/>
      <c r="AB35" s="278"/>
      <c r="AC35" s="45"/>
      <c r="AD35" s="45"/>
      <c r="AE35" s="45"/>
      <c r="AF35" s="45"/>
      <c r="AG35" s="45"/>
      <c r="AH35" s="45"/>
      <c r="AI35" s="45"/>
      <c r="AJ35" s="45"/>
      <c r="AK35" s="279">
        <f>SUM(AK26:AK33)</f>
        <v>0</v>
      </c>
      <c r="AL35" s="278"/>
      <c r="AM35" s="278"/>
      <c r="AN35" s="278"/>
      <c r="AO35" s="280"/>
      <c r="AP35" s="43"/>
      <c r="AQ35" s="43"/>
      <c r="AR35" s="39"/>
      <c r="BE35" s="34"/>
    </row>
    <row r="36" spans="1:57" s="2" customFormat="1" ht="7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7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7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0570(1)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7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3" t="str">
        <f>K6</f>
        <v>Zateplení stropu a sanace krovu ZŠ Valtice nám. Svobody č.p. 38 k.ú. Valtice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7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65" t="str">
        <f>IF(AN8= "","",AN8)</f>
        <v>6. 11. 2024</v>
      </c>
      <c r="AN87" s="265"/>
      <c r="AO87" s="36"/>
      <c r="AP87" s="36"/>
      <c r="AQ87" s="36"/>
      <c r="AR87" s="39"/>
      <c r="BE87" s="34"/>
    </row>
    <row r="88" spans="1:91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5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Valtice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6" t="str">
        <f>IF(E17="","",E17)</f>
        <v>IPOKa s.r.o.</v>
      </c>
      <c r="AN89" s="267"/>
      <c r="AO89" s="267"/>
      <c r="AP89" s="267"/>
      <c r="AQ89" s="36"/>
      <c r="AR89" s="39"/>
      <c r="AS89" s="268" t="s">
        <v>55</v>
      </c>
      <c r="AT89" s="26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66" t="str">
        <f>IF(E20="","",E20)</f>
        <v xml:space="preserve"> František Klus</v>
      </c>
      <c r="AN90" s="267"/>
      <c r="AO90" s="267"/>
      <c r="AP90" s="267"/>
      <c r="AQ90" s="36"/>
      <c r="AR90" s="39"/>
      <c r="AS90" s="270"/>
      <c r="AT90" s="27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7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2"/>
      <c r="AT91" s="27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8" t="s">
        <v>56</v>
      </c>
      <c r="D92" s="259"/>
      <c r="E92" s="259"/>
      <c r="F92" s="259"/>
      <c r="G92" s="259"/>
      <c r="H92" s="73"/>
      <c r="I92" s="260" t="s">
        <v>57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58</v>
      </c>
      <c r="AH92" s="259"/>
      <c r="AI92" s="259"/>
      <c r="AJ92" s="259"/>
      <c r="AK92" s="259"/>
      <c r="AL92" s="259"/>
      <c r="AM92" s="259"/>
      <c r="AN92" s="260" t="s">
        <v>59</v>
      </c>
      <c r="AO92" s="259"/>
      <c r="AP92" s="262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7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5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6">
        <f>ROUND(SUM(AG95:AG96),2)</f>
        <v>0</v>
      </c>
      <c r="AH94" s="256"/>
      <c r="AI94" s="256"/>
      <c r="AJ94" s="256"/>
      <c r="AK94" s="256"/>
      <c r="AL94" s="256"/>
      <c r="AM94" s="256"/>
      <c r="AN94" s="257">
        <f>SUM(AG94,AT94)</f>
        <v>0</v>
      </c>
      <c r="AO94" s="257"/>
      <c r="AP94" s="257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255" t="s">
        <v>80</v>
      </c>
      <c r="E95" s="255"/>
      <c r="F95" s="255"/>
      <c r="G95" s="255"/>
      <c r="H95" s="255"/>
      <c r="I95" s="96"/>
      <c r="J95" s="255" t="s">
        <v>81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3">
        <f>'00 - Vedlejší rozpočtové ...'!J30</f>
        <v>0</v>
      </c>
      <c r="AH95" s="254"/>
      <c r="AI95" s="254"/>
      <c r="AJ95" s="254"/>
      <c r="AK95" s="254"/>
      <c r="AL95" s="254"/>
      <c r="AM95" s="254"/>
      <c r="AN95" s="253">
        <f>SUM(AG95,AT95)</f>
        <v>0</v>
      </c>
      <c r="AO95" s="254"/>
      <c r="AP95" s="254"/>
      <c r="AQ95" s="97" t="s">
        <v>82</v>
      </c>
      <c r="AR95" s="98"/>
      <c r="AS95" s="99">
        <v>0</v>
      </c>
      <c r="AT95" s="100">
        <f>ROUND(SUM(AV95:AW95),2)</f>
        <v>0</v>
      </c>
      <c r="AU95" s="101">
        <f>'00 - Vedlejší rozpočtové ...'!P125</f>
        <v>0</v>
      </c>
      <c r="AV95" s="100">
        <f>'00 - Vedlejší rozpočtové ...'!J33</f>
        <v>0</v>
      </c>
      <c r="AW95" s="100">
        <f>'00 - Vedlejší rozpočtové ...'!J34</f>
        <v>0</v>
      </c>
      <c r="AX95" s="100">
        <f>'00 - Vedlejší rozpočtové ...'!J35</f>
        <v>0</v>
      </c>
      <c r="AY95" s="100">
        <f>'00 - Vedlejší rozpočtové ...'!J36</f>
        <v>0</v>
      </c>
      <c r="AZ95" s="100">
        <f>'00 - Vedlejší rozpočtové ...'!F33</f>
        <v>0</v>
      </c>
      <c r="BA95" s="100">
        <f>'00 - Vedlejší rozpočtové ...'!F34</f>
        <v>0</v>
      </c>
      <c r="BB95" s="100">
        <f>'00 - Vedlejší rozpočtové ...'!F35</f>
        <v>0</v>
      </c>
      <c r="BC95" s="100">
        <f>'00 - Vedlejší rozpočtové ...'!F36</f>
        <v>0</v>
      </c>
      <c r="BD95" s="102">
        <f>'00 - Vedlejší rozpočtové ...'!F37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7" customFormat="1" ht="16.5" customHeight="1">
      <c r="A96" s="93" t="s">
        <v>79</v>
      </c>
      <c r="B96" s="94"/>
      <c r="C96" s="95"/>
      <c r="D96" s="255" t="s">
        <v>86</v>
      </c>
      <c r="E96" s="255"/>
      <c r="F96" s="255"/>
      <c r="G96" s="255"/>
      <c r="H96" s="255"/>
      <c r="I96" s="96"/>
      <c r="J96" s="255" t="s">
        <v>87</v>
      </c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3">
        <f>'01 - Architektonické stav...'!J30</f>
        <v>0</v>
      </c>
      <c r="AH96" s="254"/>
      <c r="AI96" s="254"/>
      <c r="AJ96" s="254"/>
      <c r="AK96" s="254"/>
      <c r="AL96" s="254"/>
      <c r="AM96" s="254"/>
      <c r="AN96" s="253">
        <f>SUM(AG96,AT96)</f>
        <v>0</v>
      </c>
      <c r="AO96" s="254"/>
      <c r="AP96" s="254"/>
      <c r="AQ96" s="97" t="s">
        <v>82</v>
      </c>
      <c r="AR96" s="98"/>
      <c r="AS96" s="104">
        <v>0</v>
      </c>
      <c r="AT96" s="105">
        <f>ROUND(SUM(AV96:AW96),2)</f>
        <v>0</v>
      </c>
      <c r="AU96" s="106">
        <f>'01 - Architektonické stav...'!P124</f>
        <v>0</v>
      </c>
      <c r="AV96" s="105">
        <f>'01 - Architektonické stav...'!J33</f>
        <v>0</v>
      </c>
      <c r="AW96" s="105">
        <f>'01 - Architektonické stav...'!J34</f>
        <v>0</v>
      </c>
      <c r="AX96" s="105">
        <f>'01 - Architektonické stav...'!J35</f>
        <v>0</v>
      </c>
      <c r="AY96" s="105">
        <f>'01 - Architektonické stav...'!J36</f>
        <v>0</v>
      </c>
      <c r="AZ96" s="105">
        <f>'01 - Architektonické stav...'!F33</f>
        <v>0</v>
      </c>
      <c r="BA96" s="105">
        <f>'01 - Architektonické stav...'!F34</f>
        <v>0</v>
      </c>
      <c r="BB96" s="105">
        <f>'01 - Architektonické stav...'!F35</f>
        <v>0</v>
      </c>
      <c r="BC96" s="105">
        <f>'01 - Architektonické stav...'!F36</f>
        <v>0</v>
      </c>
      <c r="BD96" s="107">
        <f>'01 - Architektonické stav...'!F37</f>
        <v>0</v>
      </c>
      <c r="BT96" s="103" t="s">
        <v>83</v>
      </c>
      <c r="BV96" s="103" t="s">
        <v>77</v>
      </c>
      <c r="BW96" s="103" t="s">
        <v>88</v>
      </c>
      <c r="BX96" s="103" t="s">
        <v>5</v>
      </c>
      <c r="CL96" s="103" t="s">
        <v>1</v>
      </c>
      <c r="CM96" s="103" t="s">
        <v>85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7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c/PTh1zRbr/HVELl99jWDBWkxXW/8DFaoME0kfuw9p/fhoUlhC0xQMz1O1Zu6gCldCMrgGJYUb0ZMf2iMdA+aQ==" saltValue="yEsNs5Ct3DPktMIOIM/zpw==" spinCount="100000" sheet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0 - Vedlejší rozpočtové ...'!C2" display="/" xr:uid="{00000000-0004-0000-0000-000000000000}"/>
    <hyperlink ref="A96" location="'01 - Architektonické stav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6"/>
  <sheetViews>
    <sheetView showGridLines="0" topLeftCell="A129" workbookViewId="0"/>
  </sheetViews>
  <sheetFormatPr baseColWidth="10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84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5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296" t="str">
        <f>'Rekapitulace stavby'!K6</f>
        <v>Zateplení stropu a sanace krovu ZŠ Valtice nám. Svobody č.p. 38 k.ú. Valtice</v>
      </c>
      <c r="F7" s="297"/>
      <c r="G7" s="297"/>
      <c r="H7" s="297"/>
      <c r="L7" s="20"/>
    </row>
    <row r="8" spans="1:46" s="2" customFormat="1" ht="12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8" t="s">
        <v>91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6. 11. 2024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0" t="str">
        <f>'Rekapitulace stavby'!E14</f>
        <v>Vyplň údaj</v>
      </c>
      <c r="F18" s="301"/>
      <c r="G18" s="301"/>
      <c r="H18" s="301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30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33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2" t="s">
        <v>1</v>
      </c>
      <c r="F27" s="302"/>
      <c r="G27" s="302"/>
      <c r="H27" s="30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5" customHeight="1">
      <c r="A33" s="34"/>
      <c r="B33" s="39"/>
      <c r="C33" s="34"/>
      <c r="D33" s="122" t="s">
        <v>39</v>
      </c>
      <c r="E33" s="112" t="s">
        <v>40</v>
      </c>
      <c r="F33" s="123">
        <f>ROUND((SUM(BE125:BE145)),  2)</f>
        <v>0</v>
      </c>
      <c r="G33" s="34"/>
      <c r="H33" s="34"/>
      <c r="I33" s="124">
        <v>0.21</v>
      </c>
      <c r="J33" s="123">
        <f>ROUND(((SUM(BE125:BE145))*I33),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5" customHeight="1">
      <c r="A34" s="34"/>
      <c r="B34" s="39"/>
      <c r="C34" s="34"/>
      <c r="D34" s="34"/>
      <c r="E34" s="112" t="s">
        <v>41</v>
      </c>
      <c r="F34" s="123">
        <f>ROUND((SUM(BF125:BF145)),  2)</f>
        <v>0</v>
      </c>
      <c r="G34" s="34"/>
      <c r="H34" s="34"/>
      <c r="I34" s="124">
        <v>0.12</v>
      </c>
      <c r="J34" s="123">
        <f>ROUND(((SUM(BF125:BF145))*I34),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5" hidden="1" customHeight="1">
      <c r="A35" s="34"/>
      <c r="B35" s="39"/>
      <c r="C35" s="34"/>
      <c r="D35" s="34"/>
      <c r="E35" s="112" t="s">
        <v>42</v>
      </c>
      <c r="F35" s="123">
        <f>ROUND((SUM(BG125:BG145)),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5" hidden="1" customHeight="1">
      <c r="A36" s="34"/>
      <c r="B36" s="39"/>
      <c r="C36" s="34"/>
      <c r="D36" s="34"/>
      <c r="E36" s="112" t="s">
        <v>43</v>
      </c>
      <c r="F36" s="123">
        <f>ROUND((SUM(BH125:BH145)),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5" hidden="1" customHeight="1">
      <c r="A37" s="34"/>
      <c r="B37" s="39"/>
      <c r="C37" s="34"/>
      <c r="D37" s="34"/>
      <c r="E37" s="112" t="s">
        <v>44</v>
      </c>
      <c r="F37" s="123">
        <f>ROUND((SUM(BI125:BI145)),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4" t="str">
        <f>E7</f>
        <v>Zateplení stropu a sanace krovu ZŠ Valtice nám. Svobody č.p. 38 k.ú. Valtice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00 - Vedlejší rozpočtové náklady</v>
      </c>
      <c r="F87" s="293"/>
      <c r="G87" s="293"/>
      <c r="H87" s="29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 t="str">
        <f>IF(J12="","",J12)</f>
        <v>6. 11. 2024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5" customHeight="1">
      <c r="A91" s="34"/>
      <c r="B91" s="35"/>
      <c r="C91" s="29" t="s">
        <v>23</v>
      </c>
      <c r="D91" s="36"/>
      <c r="E91" s="36"/>
      <c r="F91" s="27" t="str">
        <f>E15</f>
        <v>Město Valtice</v>
      </c>
      <c r="G91" s="36"/>
      <c r="H91" s="36"/>
      <c r="I91" s="29" t="s">
        <v>29</v>
      </c>
      <c r="J91" s="32" t="str">
        <f>E21</f>
        <v>IPOKa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František Klus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5" customHeight="1">
      <c r="B97" s="147"/>
      <c r="C97" s="148"/>
      <c r="D97" s="149" t="s">
        <v>97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20" customHeight="1">
      <c r="B98" s="153"/>
      <c r="C98" s="154"/>
      <c r="D98" s="155" t="s">
        <v>98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20" customHeight="1">
      <c r="B99" s="153"/>
      <c r="C99" s="154"/>
      <c r="D99" s="155" t="s">
        <v>99</v>
      </c>
      <c r="E99" s="156"/>
      <c r="F99" s="156"/>
      <c r="G99" s="156"/>
      <c r="H99" s="156"/>
      <c r="I99" s="156"/>
      <c r="J99" s="157">
        <f>J130</f>
        <v>0</v>
      </c>
      <c r="K99" s="154"/>
      <c r="L99" s="158"/>
    </row>
    <row r="100" spans="1:31" s="10" customFormat="1" ht="20" customHeight="1">
      <c r="B100" s="153"/>
      <c r="C100" s="154"/>
      <c r="D100" s="155" t="s">
        <v>100</v>
      </c>
      <c r="E100" s="156"/>
      <c r="F100" s="156"/>
      <c r="G100" s="156"/>
      <c r="H100" s="156"/>
      <c r="I100" s="156"/>
      <c r="J100" s="157">
        <f>J132</f>
        <v>0</v>
      </c>
      <c r="K100" s="154"/>
      <c r="L100" s="158"/>
    </row>
    <row r="101" spans="1:31" s="10" customFormat="1" ht="20" customHeight="1">
      <c r="B101" s="153"/>
      <c r="C101" s="154"/>
      <c r="D101" s="155" t="s">
        <v>101</v>
      </c>
      <c r="E101" s="156"/>
      <c r="F101" s="156"/>
      <c r="G101" s="156"/>
      <c r="H101" s="156"/>
      <c r="I101" s="156"/>
      <c r="J101" s="157">
        <f>J134</f>
        <v>0</v>
      </c>
      <c r="K101" s="154"/>
      <c r="L101" s="158"/>
    </row>
    <row r="102" spans="1:31" s="10" customFormat="1" ht="20" customHeight="1">
      <c r="B102" s="153"/>
      <c r="C102" s="154"/>
      <c r="D102" s="155" t="s">
        <v>102</v>
      </c>
      <c r="E102" s="156"/>
      <c r="F102" s="156"/>
      <c r="G102" s="156"/>
      <c r="H102" s="156"/>
      <c r="I102" s="156"/>
      <c r="J102" s="157">
        <f>J137</f>
        <v>0</v>
      </c>
      <c r="K102" s="154"/>
      <c r="L102" s="158"/>
    </row>
    <row r="103" spans="1:31" s="10" customFormat="1" ht="20" customHeight="1">
      <c r="B103" s="153"/>
      <c r="C103" s="154"/>
      <c r="D103" s="155" t="s">
        <v>103</v>
      </c>
      <c r="E103" s="156"/>
      <c r="F103" s="156"/>
      <c r="G103" s="156"/>
      <c r="H103" s="156"/>
      <c r="I103" s="156"/>
      <c r="J103" s="157">
        <f>J140</f>
        <v>0</v>
      </c>
      <c r="K103" s="154"/>
      <c r="L103" s="158"/>
    </row>
    <row r="104" spans="1:31" s="10" customFormat="1" ht="20" customHeight="1">
      <c r="B104" s="153"/>
      <c r="C104" s="154"/>
      <c r="D104" s="155" t="s">
        <v>104</v>
      </c>
      <c r="E104" s="156"/>
      <c r="F104" s="156"/>
      <c r="G104" s="156"/>
      <c r="H104" s="156"/>
      <c r="I104" s="156"/>
      <c r="J104" s="157">
        <f>J142</f>
        <v>0</v>
      </c>
      <c r="K104" s="154"/>
      <c r="L104" s="158"/>
    </row>
    <row r="105" spans="1:31" s="10" customFormat="1" ht="20" customHeight="1">
      <c r="B105" s="153"/>
      <c r="C105" s="154"/>
      <c r="D105" s="155" t="s">
        <v>105</v>
      </c>
      <c r="E105" s="156"/>
      <c r="F105" s="156"/>
      <c r="G105" s="156"/>
      <c r="H105" s="156"/>
      <c r="I105" s="156"/>
      <c r="J105" s="157">
        <f>J144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7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7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5" customHeight="1">
      <c r="A112" s="34"/>
      <c r="B112" s="35"/>
      <c r="C112" s="23" t="s">
        <v>106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7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294" t="str">
        <f>E7</f>
        <v>Zateplení stropu a sanace krovu ZŠ Valtice nám. Svobody č.p. 38 k.ú. Valtice</v>
      </c>
      <c r="F115" s="295"/>
      <c r="G115" s="295"/>
      <c r="H115" s="295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90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63" t="str">
        <f>E9</f>
        <v>00 - Vedlejší rozpočtové náklady</v>
      </c>
      <c r="F117" s="293"/>
      <c r="G117" s="293"/>
      <c r="H117" s="293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7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19</v>
      </c>
      <c r="D119" s="36"/>
      <c r="E119" s="36"/>
      <c r="F119" s="27" t="str">
        <f>F12</f>
        <v xml:space="preserve"> </v>
      </c>
      <c r="G119" s="36"/>
      <c r="H119" s="36"/>
      <c r="I119" s="29" t="s">
        <v>21</v>
      </c>
      <c r="J119" s="66" t="str">
        <f>IF(J12="","",J12)</f>
        <v>6. 11. 2024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7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5" customHeight="1">
      <c r="A121" s="34"/>
      <c r="B121" s="35"/>
      <c r="C121" s="29" t="s">
        <v>23</v>
      </c>
      <c r="D121" s="36"/>
      <c r="E121" s="36"/>
      <c r="F121" s="27" t="str">
        <f>E15</f>
        <v>Město Valtice</v>
      </c>
      <c r="G121" s="36"/>
      <c r="H121" s="36"/>
      <c r="I121" s="29" t="s">
        <v>29</v>
      </c>
      <c r="J121" s="32" t="str">
        <f>E21</f>
        <v>IPOKa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5" customHeight="1">
      <c r="A122" s="34"/>
      <c r="B122" s="35"/>
      <c r="C122" s="29" t="s">
        <v>27</v>
      </c>
      <c r="D122" s="36"/>
      <c r="E122" s="36"/>
      <c r="F122" s="27" t="str">
        <f>IF(E18="","",E18)</f>
        <v>Vyplň údaj</v>
      </c>
      <c r="G122" s="36"/>
      <c r="H122" s="36"/>
      <c r="I122" s="29" t="s">
        <v>32</v>
      </c>
      <c r="J122" s="32" t="str">
        <f>E24</f>
        <v xml:space="preserve"> František Klus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2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107</v>
      </c>
      <c r="D124" s="162" t="s">
        <v>60</v>
      </c>
      <c r="E124" s="162" t="s">
        <v>56</v>
      </c>
      <c r="F124" s="162" t="s">
        <v>57</v>
      </c>
      <c r="G124" s="162" t="s">
        <v>108</v>
      </c>
      <c r="H124" s="162" t="s">
        <v>109</v>
      </c>
      <c r="I124" s="162" t="s">
        <v>110</v>
      </c>
      <c r="J124" s="162" t="s">
        <v>94</v>
      </c>
      <c r="K124" s="163" t="s">
        <v>111</v>
      </c>
      <c r="L124" s="164"/>
      <c r="M124" s="75" t="s">
        <v>1</v>
      </c>
      <c r="N124" s="76" t="s">
        <v>39</v>
      </c>
      <c r="O124" s="76" t="s">
        <v>112</v>
      </c>
      <c r="P124" s="76" t="s">
        <v>113</v>
      </c>
      <c r="Q124" s="76" t="s">
        <v>114</v>
      </c>
      <c r="R124" s="76" t="s">
        <v>115</v>
      </c>
      <c r="S124" s="76" t="s">
        <v>116</v>
      </c>
      <c r="T124" s="77" t="s">
        <v>117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75" customHeight="1">
      <c r="A125" s="34"/>
      <c r="B125" s="35"/>
      <c r="C125" s="82" t="s">
        <v>118</v>
      </c>
      <c r="D125" s="36"/>
      <c r="E125" s="36"/>
      <c r="F125" s="36"/>
      <c r="G125" s="36"/>
      <c r="H125" s="36"/>
      <c r="I125" s="36"/>
      <c r="J125" s="165">
        <f>BK125</f>
        <v>0</v>
      </c>
      <c r="K125" s="36"/>
      <c r="L125" s="39"/>
      <c r="M125" s="78"/>
      <c r="N125" s="166"/>
      <c r="O125" s="79"/>
      <c r="P125" s="167">
        <f>P126</f>
        <v>0</v>
      </c>
      <c r="Q125" s="79"/>
      <c r="R125" s="167">
        <f>R126</f>
        <v>0</v>
      </c>
      <c r="S125" s="79"/>
      <c r="T125" s="168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74</v>
      </c>
      <c r="AU125" s="17" t="s">
        <v>96</v>
      </c>
      <c r="BK125" s="169">
        <f>BK126</f>
        <v>0</v>
      </c>
    </row>
    <row r="126" spans="1:65" s="12" customFormat="1" ht="26" customHeight="1">
      <c r="B126" s="170"/>
      <c r="C126" s="171"/>
      <c r="D126" s="172" t="s">
        <v>74</v>
      </c>
      <c r="E126" s="173" t="s">
        <v>119</v>
      </c>
      <c r="F126" s="173" t="s">
        <v>81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P127+P130+P132+P134+P137+P140+P142+P144</f>
        <v>0</v>
      </c>
      <c r="Q126" s="178"/>
      <c r="R126" s="179">
        <f>R127+R130+R132+R134+R137+R140+R142+R144</f>
        <v>0</v>
      </c>
      <c r="S126" s="178"/>
      <c r="T126" s="180">
        <f>T127+T130+T132+T134+T137+T140+T142+T144</f>
        <v>0</v>
      </c>
      <c r="AR126" s="181" t="s">
        <v>120</v>
      </c>
      <c r="AT126" s="182" t="s">
        <v>74</v>
      </c>
      <c r="AU126" s="182" t="s">
        <v>75</v>
      </c>
      <c r="AY126" s="181" t="s">
        <v>121</v>
      </c>
      <c r="BK126" s="183">
        <f>BK127+BK130+BK132+BK134+BK137+BK140+BK142+BK144</f>
        <v>0</v>
      </c>
    </row>
    <row r="127" spans="1:65" s="12" customFormat="1" ht="22.75" customHeight="1">
      <c r="B127" s="170"/>
      <c r="C127" s="171"/>
      <c r="D127" s="172" t="s">
        <v>74</v>
      </c>
      <c r="E127" s="184" t="s">
        <v>122</v>
      </c>
      <c r="F127" s="184" t="s">
        <v>123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SUM(P128:P129)</f>
        <v>0</v>
      </c>
      <c r="Q127" s="178"/>
      <c r="R127" s="179">
        <f>SUM(R128:R129)</f>
        <v>0</v>
      </c>
      <c r="S127" s="178"/>
      <c r="T127" s="180">
        <f>SUM(T128:T129)</f>
        <v>0</v>
      </c>
      <c r="AR127" s="181" t="s">
        <v>120</v>
      </c>
      <c r="AT127" s="182" t="s">
        <v>74</v>
      </c>
      <c r="AU127" s="182" t="s">
        <v>83</v>
      </c>
      <c r="AY127" s="181" t="s">
        <v>121</v>
      </c>
      <c r="BK127" s="183">
        <f>SUM(BK128:BK129)</f>
        <v>0</v>
      </c>
    </row>
    <row r="128" spans="1:65" s="2" customFormat="1" ht="16.5" customHeight="1">
      <c r="A128" s="34"/>
      <c r="B128" s="35"/>
      <c r="C128" s="186" t="s">
        <v>83</v>
      </c>
      <c r="D128" s="186" t="s">
        <v>124</v>
      </c>
      <c r="E128" s="187" t="s">
        <v>125</v>
      </c>
      <c r="F128" s="188" t="s">
        <v>123</v>
      </c>
      <c r="G128" s="189" t="s">
        <v>126</v>
      </c>
      <c r="H128" s="190">
        <v>1</v>
      </c>
      <c r="I128" s="191"/>
      <c r="J128" s="192">
        <f>ROUND(I128*H128,2)</f>
        <v>0</v>
      </c>
      <c r="K128" s="188" t="s">
        <v>127</v>
      </c>
      <c r="L128" s="39"/>
      <c r="M128" s="193" t="s">
        <v>1</v>
      </c>
      <c r="N128" s="194" t="s">
        <v>40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128</v>
      </c>
      <c r="AT128" s="197" t="s">
        <v>124</v>
      </c>
      <c r="AU128" s="197" t="s">
        <v>85</v>
      </c>
      <c r="AY128" s="17" t="s">
        <v>121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83</v>
      </c>
      <c r="BK128" s="198">
        <f>ROUND(I128*H128,2)</f>
        <v>0</v>
      </c>
      <c r="BL128" s="17" t="s">
        <v>128</v>
      </c>
      <c r="BM128" s="197" t="s">
        <v>129</v>
      </c>
    </row>
    <row r="129" spans="1:65" s="2" customFormat="1" ht="120">
      <c r="A129" s="34"/>
      <c r="B129" s="35"/>
      <c r="C129" s="36"/>
      <c r="D129" s="199" t="s">
        <v>130</v>
      </c>
      <c r="E129" s="36"/>
      <c r="F129" s="200" t="s">
        <v>131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130</v>
      </c>
      <c r="AU129" s="17" t="s">
        <v>85</v>
      </c>
    </row>
    <row r="130" spans="1:65" s="12" customFormat="1" ht="22.75" customHeight="1">
      <c r="B130" s="170"/>
      <c r="C130" s="171"/>
      <c r="D130" s="172" t="s">
        <v>74</v>
      </c>
      <c r="E130" s="184" t="s">
        <v>132</v>
      </c>
      <c r="F130" s="184" t="s">
        <v>133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P131</f>
        <v>0</v>
      </c>
      <c r="Q130" s="178"/>
      <c r="R130" s="179">
        <f>R131</f>
        <v>0</v>
      </c>
      <c r="S130" s="178"/>
      <c r="T130" s="180">
        <f>T131</f>
        <v>0</v>
      </c>
      <c r="AR130" s="181" t="s">
        <v>120</v>
      </c>
      <c r="AT130" s="182" t="s">
        <v>74</v>
      </c>
      <c r="AU130" s="182" t="s">
        <v>83</v>
      </c>
      <c r="AY130" s="181" t="s">
        <v>121</v>
      </c>
      <c r="BK130" s="183">
        <f>BK131</f>
        <v>0</v>
      </c>
    </row>
    <row r="131" spans="1:65" s="2" customFormat="1" ht="16.5" customHeight="1">
      <c r="A131" s="34"/>
      <c r="B131" s="35"/>
      <c r="C131" s="186" t="s">
        <v>85</v>
      </c>
      <c r="D131" s="186" t="s">
        <v>124</v>
      </c>
      <c r="E131" s="187" t="s">
        <v>134</v>
      </c>
      <c r="F131" s="188" t="s">
        <v>133</v>
      </c>
      <c r="G131" s="189" t="s">
        <v>126</v>
      </c>
      <c r="H131" s="190">
        <v>1</v>
      </c>
      <c r="I131" s="191"/>
      <c r="J131" s="192">
        <f>ROUND(I131*H131,2)</f>
        <v>0</v>
      </c>
      <c r="K131" s="188" t="s">
        <v>127</v>
      </c>
      <c r="L131" s="39"/>
      <c r="M131" s="193" t="s">
        <v>1</v>
      </c>
      <c r="N131" s="194" t="s">
        <v>40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128</v>
      </c>
      <c r="AT131" s="197" t="s">
        <v>124</v>
      </c>
      <c r="AU131" s="197" t="s">
        <v>85</v>
      </c>
      <c r="AY131" s="17" t="s">
        <v>121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83</v>
      </c>
      <c r="BK131" s="198">
        <f>ROUND(I131*H131,2)</f>
        <v>0</v>
      </c>
      <c r="BL131" s="17" t="s">
        <v>128</v>
      </c>
      <c r="BM131" s="197" t="s">
        <v>135</v>
      </c>
    </row>
    <row r="132" spans="1:65" s="12" customFormat="1" ht="22.75" customHeight="1">
      <c r="B132" s="170"/>
      <c r="C132" s="171"/>
      <c r="D132" s="172" t="s">
        <v>74</v>
      </c>
      <c r="E132" s="184" t="s">
        <v>136</v>
      </c>
      <c r="F132" s="184" t="s">
        <v>137</v>
      </c>
      <c r="G132" s="171"/>
      <c r="H132" s="171"/>
      <c r="I132" s="174"/>
      <c r="J132" s="185">
        <f>BK132</f>
        <v>0</v>
      </c>
      <c r="K132" s="171"/>
      <c r="L132" s="176"/>
      <c r="M132" s="177"/>
      <c r="N132" s="178"/>
      <c r="O132" s="178"/>
      <c r="P132" s="179">
        <f>P133</f>
        <v>0</v>
      </c>
      <c r="Q132" s="178"/>
      <c r="R132" s="179">
        <f>R133</f>
        <v>0</v>
      </c>
      <c r="S132" s="178"/>
      <c r="T132" s="180">
        <f>T133</f>
        <v>0</v>
      </c>
      <c r="AR132" s="181" t="s">
        <v>120</v>
      </c>
      <c r="AT132" s="182" t="s">
        <v>74</v>
      </c>
      <c r="AU132" s="182" t="s">
        <v>83</v>
      </c>
      <c r="AY132" s="181" t="s">
        <v>121</v>
      </c>
      <c r="BK132" s="183">
        <f>BK133</f>
        <v>0</v>
      </c>
    </row>
    <row r="133" spans="1:65" s="2" customFormat="1" ht="16.5" customHeight="1">
      <c r="A133" s="34"/>
      <c r="B133" s="35"/>
      <c r="C133" s="186" t="s">
        <v>138</v>
      </c>
      <c r="D133" s="186" t="s">
        <v>124</v>
      </c>
      <c r="E133" s="187" t="s">
        <v>139</v>
      </c>
      <c r="F133" s="188" t="s">
        <v>137</v>
      </c>
      <c r="G133" s="189" t="s">
        <v>126</v>
      </c>
      <c r="H133" s="190">
        <v>1</v>
      </c>
      <c r="I133" s="191"/>
      <c r="J133" s="192">
        <f>ROUND(I133*H133,2)</f>
        <v>0</v>
      </c>
      <c r="K133" s="188" t="s">
        <v>127</v>
      </c>
      <c r="L133" s="39"/>
      <c r="M133" s="193" t="s">
        <v>1</v>
      </c>
      <c r="N133" s="194" t="s">
        <v>40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128</v>
      </c>
      <c r="AT133" s="197" t="s">
        <v>124</v>
      </c>
      <c r="AU133" s="197" t="s">
        <v>85</v>
      </c>
      <c r="AY133" s="17" t="s">
        <v>121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83</v>
      </c>
      <c r="BK133" s="198">
        <f>ROUND(I133*H133,2)</f>
        <v>0</v>
      </c>
      <c r="BL133" s="17" t="s">
        <v>128</v>
      </c>
      <c r="BM133" s="197" t="s">
        <v>140</v>
      </c>
    </row>
    <row r="134" spans="1:65" s="12" customFormat="1" ht="22.75" customHeight="1">
      <c r="B134" s="170"/>
      <c r="C134" s="171"/>
      <c r="D134" s="172" t="s">
        <v>74</v>
      </c>
      <c r="E134" s="184" t="s">
        <v>141</v>
      </c>
      <c r="F134" s="184" t="s">
        <v>142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SUM(P135:P136)</f>
        <v>0</v>
      </c>
      <c r="Q134" s="178"/>
      <c r="R134" s="179">
        <f>SUM(R135:R136)</f>
        <v>0</v>
      </c>
      <c r="S134" s="178"/>
      <c r="T134" s="180">
        <f>SUM(T135:T136)</f>
        <v>0</v>
      </c>
      <c r="AR134" s="181" t="s">
        <v>120</v>
      </c>
      <c r="AT134" s="182" t="s">
        <v>74</v>
      </c>
      <c r="AU134" s="182" t="s">
        <v>83</v>
      </c>
      <c r="AY134" s="181" t="s">
        <v>121</v>
      </c>
      <c r="BK134" s="183">
        <f>SUM(BK135:BK136)</f>
        <v>0</v>
      </c>
    </row>
    <row r="135" spans="1:65" s="2" customFormat="1" ht="16.5" customHeight="1">
      <c r="A135" s="34"/>
      <c r="B135" s="35"/>
      <c r="C135" s="186" t="s">
        <v>143</v>
      </c>
      <c r="D135" s="186" t="s">
        <v>124</v>
      </c>
      <c r="E135" s="187" t="s">
        <v>144</v>
      </c>
      <c r="F135" s="188" t="s">
        <v>142</v>
      </c>
      <c r="G135" s="189" t="s">
        <v>126</v>
      </c>
      <c r="H135" s="190">
        <v>1</v>
      </c>
      <c r="I135" s="191"/>
      <c r="J135" s="192">
        <f>ROUND(I135*H135,2)</f>
        <v>0</v>
      </c>
      <c r="K135" s="188" t="s">
        <v>127</v>
      </c>
      <c r="L135" s="39"/>
      <c r="M135" s="193" t="s">
        <v>1</v>
      </c>
      <c r="N135" s="194" t="s">
        <v>40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128</v>
      </c>
      <c r="AT135" s="197" t="s">
        <v>124</v>
      </c>
      <c r="AU135" s="197" t="s">
        <v>85</v>
      </c>
      <c r="AY135" s="17" t="s">
        <v>121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83</v>
      </c>
      <c r="BK135" s="198">
        <f>ROUND(I135*H135,2)</f>
        <v>0</v>
      </c>
      <c r="BL135" s="17" t="s">
        <v>128</v>
      </c>
      <c r="BM135" s="197" t="s">
        <v>145</v>
      </c>
    </row>
    <row r="136" spans="1:65" s="2" customFormat="1" ht="16.5" customHeight="1">
      <c r="A136" s="34"/>
      <c r="B136" s="35"/>
      <c r="C136" s="186" t="s">
        <v>120</v>
      </c>
      <c r="D136" s="186" t="s">
        <v>124</v>
      </c>
      <c r="E136" s="187" t="s">
        <v>146</v>
      </c>
      <c r="F136" s="188" t="s">
        <v>147</v>
      </c>
      <c r="G136" s="189" t="s">
        <v>126</v>
      </c>
      <c r="H136" s="190">
        <v>1</v>
      </c>
      <c r="I136" s="191"/>
      <c r="J136" s="192">
        <f>ROUND(I136*H136,2)</f>
        <v>0</v>
      </c>
      <c r="K136" s="188" t="s">
        <v>1</v>
      </c>
      <c r="L136" s="39"/>
      <c r="M136" s="193" t="s">
        <v>1</v>
      </c>
      <c r="N136" s="194" t="s">
        <v>40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128</v>
      </c>
      <c r="AT136" s="197" t="s">
        <v>124</v>
      </c>
      <c r="AU136" s="197" t="s">
        <v>85</v>
      </c>
      <c r="AY136" s="17" t="s">
        <v>121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83</v>
      </c>
      <c r="BK136" s="198">
        <f>ROUND(I136*H136,2)</f>
        <v>0</v>
      </c>
      <c r="BL136" s="17" t="s">
        <v>128</v>
      </c>
      <c r="BM136" s="197" t="s">
        <v>148</v>
      </c>
    </row>
    <row r="137" spans="1:65" s="12" customFormat="1" ht="22.75" customHeight="1">
      <c r="B137" s="170"/>
      <c r="C137" s="171"/>
      <c r="D137" s="172" t="s">
        <v>74</v>
      </c>
      <c r="E137" s="184" t="s">
        <v>149</v>
      </c>
      <c r="F137" s="184" t="s">
        <v>150</v>
      </c>
      <c r="G137" s="171"/>
      <c r="H137" s="171"/>
      <c r="I137" s="174"/>
      <c r="J137" s="185">
        <f>BK137</f>
        <v>0</v>
      </c>
      <c r="K137" s="171"/>
      <c r="L137" s="176"/>
      <c r="M137" s="177"/>
      <c r="N137" s="178"/>
      <c r="O137" s="178"/>
      <c r="P137" s="179">
        <f>SUM(P138:P139)</f>
        <v>0</v>
      </c>
      <c r="Q137" s="178"/>
      <c r="R137" s="179">
        <f>SUM(R138:R139)</f>
        <v>0</v>
      </c>
      <c r="S137" s="178"/>
      <c r="T137" s="180">
        <f>SUM(T138:T139)</f>
        <v>0</v>
      </c>
      <c r="AR137" s="181" t="s">
        <v>120</v>
      </c>
      <c r="AT137" s="182" t="s">
        <v>74</v>
      </c>
      <c r="AU137" s="182" t="s">
        <v>83</v>
      </c>
      <c r="AY137" s="181" t="s">
        <v>121</v>
      </c>
      <c r="BK137" s="183">
        <f>SUM(BK138:BK139)</f>
        <v>0</v>
      </c>
    </row>
    <row r="138" spans="1:65" s="2" customFormat="1" ht="16.5" customHeight="1">
      <c r="A138" s="34"/>
      <c r="B138" s="35"/>
      <c r="C138" s="186" t="s">
        <v>151</v>
      </c>
      <c r="D138" s="186" t="s">
        <v>124</v>
      </c>
      <c r="E138" s="187" t="s">
        <v>152</v>
      </c>
      <c r="F138" s="188" t="s">
        <v>150</v>
      </c>
      <c r="G138" s="189" t="s">
        <v>126</v>
      </c>
      <c r="H138" s="190">
        <v>1</v>
      </c>
      <c r="I138" s="191"/>
      <c r="J138" s="192">
        <f>ROUND(I138*H138,2)</f>
        <v>0</v>
      </c>
      <c r="K138" s="188" t="s">
        <v>127</v>
      </c>
      <c r="L138" s="39"/>
      <c r="M138" s="193" t="s">
        <v>1</v>
      </c>
      <c r="N138" s="194" t="s">
        <v>40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128</v>
      </c>
      <c r="AT138" s="197" t="s">
        <v>124</v>
      </c>
      <c r="AU138" s="197" t="s">
        <v>85</v>
      </c>
      <c r="AY138" s="17" t="s">
        <v>121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83</v>
      </c>
      <c r="BK138" s="198">
        <f>ROUND(I138*H138,2)</f>
        <v>0</v>
      </c>
      <c r="BL138" s="17" t="s">
        <v>128</v>
      </c>
      <c r="BM138" s="197" t="s">
        <v>153</v>
      </c>
    </row>
    <row r="139" spans="1:65" s="2" customFormat="1" ht="16.5" customHeight="1">
      <c r="A139" s="34"/>
      <c r="B139" s="35"/>
      <c r="C139" s="186" t="s">
        <v>154</v>
      </c>
      <c r="D139" s="186" t="s">
        <v>124</v>
      </c>
      <c r="E139" s="187" t="s">
        <v>155</v>
      </c>
      <c r="F139" s="188" t="s">
        <v>156</v>
      </c>
      <c r="G139" s="189" t="s">
        <v>126</v>
      </c>
      <c r="H139" s="190">
        <v>1</v>
      </c>
      <c r="I139" s="191"/>
      <c r="J139" s="192">
        <f>ROUND(I139*H139,2)</f>
        <v>0</v>
      </c>
      <c r="K139" s="188" t="s">
        <v>1</v>
      </c>
      <c r="L139" s="39"/>
      <c r="M139" s="193" t="s">
        <v>1</v>
      </c>
      <c r="N139" s="194" t="s">
        <v>40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128</v>
      </c>
      <c r="AT139" s="197" t="s">
        <v>124</v>
      </c>
      <c r="AU139" s="197" t="s">
        <v>85</v>
      </c>
      <c r="AY139" s="17" t="s">
        <v>121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83</v>
      </c>
      <c r="BK139" s="198">
        <f>ROUND(I139*H139,2)</f>
        <v>0</v>
      </c>
      <c r="BL139" s="17" t="s">
        <v>128</v>
      </c>
      <c r="BM139" s="197" t="s">
        <v>157</v>
      </c>
    </row>
    <row r="140" spans="1:65" s="12" customFormat="1" ht="22.75" customHeight="1">
      <c r="B140" s="170"/>
      <c r="C140" s="171"/>
      <c r="D140" s="172" t="s">
        <v>74</v>
      </c>
      <c r="E140" s="184" t="s">
        <v>158</v>
      </c>
      <c r="F140" s="184" t="s">
        <v>159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P141</f>
        <v>0</v>
      </c>
      <c r="Q140" s="178"/>
      <c r="R140" s="179">
        <f>R141</f>
        <v>0</v>
      </c>
      <c r="S140" s="178"/>
      <c r="T140" s="180">
        <f>T141</f>
        <v>0</v>
      </c>
      <c r="AR140" s="181" t="s">
        <v>120</v>
      </c>
      <c r="AT140" s="182" t="s">
        <v>74</v>
      </c>
      <c r="AU140" s="182" t="s">
        <v>83</v>
      </c>
      <c r="AY140" s="181" t="s">
        <v>121</v>
      </c>
      <c r="BK140" s="183">
        <f>BK141</f>
        <v>0</v>
      </c>
    </row>
    <row r="141" spans="1:65" s="2" customFormat="1" ht="16.5" customHeight="1">
      <c r="A141" s="34"/>
      <c r="B141" s="35"/>
      <c r="C141" s="186" t="s">
        <v>160</v>
      </c>
      <c r="D141" s="186" t="s">
        <v>124</v>
      </c>
      <c r="E141" s="187" t="s">
        <v>161</v>
      </c>
      <c r="F141" s="188" t="s">
        <v>159</v>
      </c>
      <c r="G141" s="189" t="s">
        <v>126</v>
      </c>
      <c r="H141" s="190">
        <v>1</v>
      </c>
      <c r="I141" s="191"/>
      <c r="J141" s="192">
        <f>ROUND(I141*H141,2)</f>
        <v>0</v>
      </c>
      <c r="K141" s="188" t="s">
        <v>127</v>
      </c>
      <c r="L141" s="39"/>
      <c r="M141" s="193" t="s">
        <v>1</v>
      </c>
      <c r="N141" s="194" t="s">
        <v>40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128</v>
      </c>
      <c r="AT141" s="197" t="s">
        <v>124</v>
      </c>
      <c r="AU141" s="197" t="s">
        <v>85</v>
      </c>
      <c r="AY141" s="17" t="s">
        <v>121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83</v>
      </c>
      <c r="BK141" s="198">
        <f>ROUND(I141*H141,2)</f>
        <v>0</v>
      </c>
      <c r="BL141" s="17" t="s">
        <v>128</v>
      </c>
      <c r="BM141" s="197" t="s">
        <v>162</v>
      </c>
    </row>
    <row r="142" spans="1:65" s="12" customFormat="1" ht="22.75" customHeight="1">
      <c r="B142" s="170"/>
      <c r="C142" s="171"/>
      <c r="D142" s="172" t="s">
        <v>74</v>
      </c>
      <c r="E142" s="184" t="s">
        <v>163</v>
      </c>
      <c r="F142" s="184" t="s">
        <v>164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P143</f>
        <v>0</v>
      </c>
      <c r="Q142" s="178"/>
      <c r="R142" s="179">
        <f>R143</f>
        <v>0</v>
      </c>
      <c r="S142" s="178"/>
      <c r="T142" s="180">
        <f>T143</f>
        <v>0</v>
      </c>
      <c r="AR142" s="181" t="s">
        <v>120</v>
      </c>
      <c r="AT142" s="182" t="s">
        <v>74</v>
      </c>
      <c r="AU142" s="182" t="s">
        <v>83</v>
      </c>
      <c r="AY142" s="181" t="s">
        <v>121</v>
      </c>
      <c r="BK142" s="183">
        <f>BK143</f>
        <v>0</v>
      </c>
    </row>
    <row r="143" spans="1:65" s="2" customFormat="1" ht="16.5" customHeight="1">
      <c r="A143" s="34"/>
      <c r="B143" s="35"/>
      <c r="C143" s="186" t="s">
        <v>165</v>
      </c>
      <c r="D143" s="186" t="s">
        <v>124</v>
      </c>
      <c r="E143" s="187" t="s">
        <v>166</v>
      </c>
      <c r="F143" s="188" t="s">
        <v>164</v>
      </c>
      <c r="G143" s="189" t="s">
        <v>126</v>
      </c>
      <c r="H143" s="190">
        <v>1</v>
      </c>
      <c r="I143" s="191"/>
      <c r="J143" s="192">
        <f>ROUND(I143*H143,2)</f>
        <v>0</v>
      </c>
      <c r="K143" s="188" t="s">
        <v>127</v>
      </c>
      <c r="L143" s="39"/>
      <c r="M143" s="193" t="s">
        <v>1</v>
      </c>
      <c r="N143" s="194" t="s">
        <v>40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128</v>
      </c>
      <c r="AT143" s="197" t="s">
        <v>124</v>
      </c>
      <c r="AU143" s="197" t="s">
        <v>85</v>
      </c>
      <c r="AY143" s="17" t="s">
        <v>121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83</v>
      </c>
      <c r="BK143" s="198">
        <f>ROUND(I143*H143,2)</f>
        <v>0</v>
      </c>
      <c r="BL143" s="17" t="s">
        <v>128</v>
      </c>
      <c r="BM143" s="197" t="s">
        <v>167</v>
      </c>
    </row>
    <row r="144" spans="1:65" s="12" customFormat="1" ht="22.75" customHeight="1">
      <c r="B144" s="170"/>
      <c r="C144" s="171"/>
      <c r="D144" s="172" t="s">
        <v>74</v>
      </c>
      <c r="E144" s="184" t="s">
        <v>168</v>
      </c>
      <c r="F144" s="184" t="s">
        <v>169</v>
      </c>
      <c r="G144" s="171"/>
      <c r="H144" s="171"/>
      <c r="I144" s="174"/>
      <c r="J144" s="185">
        <f>BK144</f>
        <v>0</v>
      </c>
      <c r="K144" s="171"/>
      <c r="L144" s="176"/>
      <c r="M144" s="177"/>
      <c r="N144" s="178"/>
      <c r="O144" s="178"/>
      <c r="P144" s="179">
        <f>P145</f>
        <v>0</v>
      </c>
      <c r="Q144" s="178"/>
      <c r="R144" s="179">
        <f>R145</f>
        <v>0</v>
      </c>
      <c r="S144" s="178"/>
      <c r="T144" s="180">
        <f>T145</f>
        <v>0</v>
      </c>
      <c r="AR144" s="181" t="s">
        <v>120</v>
      </c>
      <c r="AT144" s="182" t="s">
        <v>74</v>
      </c>
      <c r="AU144" s="182" t="s">
        <v>83</v>
      </c>
      <c r="AY144" s="181" t="s">
        <v>121</v>
      </c>
      <c r="BK144" s="183">
        <f>BK145</f>
        <v>0</v>
      </c>
    </row>
    <row r="145" spans="1:65" s="2" customFormat="1" ht="16.5" customHeight="1">
      <c r="A145" s="34"/>
      <c r="B145" s="35"/>
      <c r="C145" s="186" t="s">
        <v>170</v>
      </c>
      <c r="D145" s="186" t="s">
        <v>124</v>
      </c>
      <c r="E145" s="187" t="s">
        <v>171</v>
      </c>
      <c r="F145" s="188" t="s">
        <v>172</v>
      </c>
      <c r="G145" s="189" t="s">
        <v>126</v>
      </c>
      <c r="H145" s="190">
        <v>1</v>
      </c>
      <c r="I145" s="191"/>
      <c r="J145" s="192">
        <f>ROUND(I145*H145,2)</f>
        <v>0</v>
      </c>
      <c r="K145" s="188" t="s">
        <v>127</v>
      </c>
      <c r="L145" s="39"/>
      <c r="M145" s="204" t="s">
        <v>1</v>
      </c>
      <c r="N145" s="205" t="s">
        <v>40</v>
      </c>
      <c r="O145" s="206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128</v>
      </c>
      <c r="AT145" s="197" t="s">
        <v>124</v>
      </c>
      <c r="AU145" s="197" t="s">
        <v>85</v>
      </c>
      <c r="AY145" s="17" t="s">
        <v>121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83</v>
      </c>
      <c r="BK145" s="198">
        <f>ROUND(I145*H145,2)</f>
        <v>0</v>
      </c>
      <c r="BL145" s="17" t="s">
        <v>128</v>
      </c>
      <c r="BM145" s="197" t="s">
        <v>173</v>
      </c>
    </row>
    <row r="146" spans="1:65" s="2" customFormat="1" ht="7" customHeight="1">
      <c r="A146" s="34"/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39"/>
      <c r="M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</sheetData>
  <sheetProtection algorithmName="SHA-512" hashValue="XBKL3r7CpUQPRJumMuMHFZmCvad+hLjoXyDGxAbDX5IDZg8VuGTnzxrvz9yybNpvE0hIh8ORDShzshcjqOxaXA==" saltValue="nA3nebzPktZSiemtLyk+mwtfm6NiWQwffFrcswWGYLNMfXZVYUkUjCFcDe6xiRPhIn91MKYe+c6PlIQe7GVZJw==" spinCount="100000" sheet="1" objects="1" scenarios="1" formatColumns="0" formatRows="0" autoFilter="0"/>
  <autoFilter ref="C124:K145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8"/>
  <sheetViews>
    <sheetView showGridLines="0" workbookViewId="0">
      <selection activeCell="F159" sqref="F159"/>
    </sheetView>
  </sheetViews>
  <sheetFormatPr baseColWidth="10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1" width="22.25" style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88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5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26.25" customHeight="1">
      <c r="B7" s="20"/>
      <c r="E7" s="296" t="str">
        <f>'Rekapitulace stavby'!K6</f>
        <v>Zateplení stropu a sanace krovu ZŠ Valtice nám. Svobody č.p. 38 k.ú. Valtice</v>
      </c>
      <c r="F7" s="297"/>
      <c r="G7" s="297"/>
      <c r="H7" s="297"/>
      <c r="L7" s="20"/>
    </row>
    <row r="8" spans="1:46" s="2" customFormat="1" ht="12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8" t="s">
        <v>174</v>
      </c>
      <c r="F9" s="299"/>
      <c r="G9" s="299"/>
      <c r="H9" s="29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6. 11. 2024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7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0" t="str">
        <f>'Rekapitulace stavby'!E14</f>
        <v>Vyplň údaj</v>
      </c>
      <c r="F18" s="301"/>
      <c r="G18" s="301"/>
      <c r="H18" s="301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30</v>
      </c>
      <c r="F21" s="34"/>
      <c r="G21" s="34"/>
      <c r="H21" s="34"/>
      <c r="I21" s="112" t="s">
        <v>26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32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33</v>
      </c>
      <c r="F24" s="34"/>
      <c r="G24" s="34"/>
      <c r="H24" s="34"/>
      <c r="I24" s="112" t="s">
        <v>26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2" t="s">
        <v>1</v>
      </c>
      <c r="F27" s="302"/>
      <c r="G27" s="302"/>
      <c r="H27" s="30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5" customHeight="1">
      <c r="A33" s="34"/>
      <c r="B33" s="39"/>
      <c r="C33" s="34"/>
      <c r="D33" s="122" t="s">
        <v>39</v>
      </c>
      <c r="E33" s="112" t="s">
        <v>40</v>
      </c>
      <c r="F33" s="123">
        <f>ROUND((SUM(BE124:BE177)),  2)</f>
        <v>0</v>
      </c>
      <c r="G33" s="34"/>
      <c r="H33" s="34"/>
      <c r="I33" s="124">
        <v>0.21</v>
      </c>
      <c r="J33" s="123">
        <f>ROUND(((SUM(BE124:BE177))*I33),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5" customHeight="1">
      <c r="A34" s="34"/>
      <c r="B34" s="39"/>
      <c r="C34" s="34"/>
      <c r="D34" s="34"/>
      <c r="E34" s="112" t="s">
        <v>41</v>
      </c>
      <c r="F34" s="123">
        <f>ROUND((SUM(BF124:BF177)),  2)</f>
        <v>0</v>
      </c>
      <c r="G34" s="34"/>
      <c r="H34" s="34"/>
      <c r="I34" s="124">
        <v>0.12</v>
      </c>
      <c r="J34" s="123">
        <f>ROUND(((SUM(BF124:BF177))*I34),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5" hidden="1" customHeight="1">
      <c r="A35" s="34"/>
      <c r="B35" s="39"/>
      <c r="C35" s="34"/>
      <c r="D35" s="34"/>
      <c r="E35" s="112" t="s">
        <v>42</v>
      </c>
      <c r="F35" s="123">
        <f>ROUND((SUM(BG124:BG177)),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5" hidden="1" customHeight="1">
      <c r="A36" s="34"/>
      <c r="B36" s="39"/>
      <c r="C36" s="34"/>
      <c r="D36" s="34"/>
      <c r="E36" s="112" t="s">
        <v>43</v>
      </c>
      <c r="F36" s="123">
        <f>ROUND((SUM(BH124:BH177)),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5" hidden="1" customHeight="1">
      <c r="A37" s="34"/>
      <c r="B37" s="39"/>
      <c r="C37" s="34"/>
      <c r="D37" s="34"/>
      <c r="E37" s="112" t="s">
        <v>44</v>
      </c>
      <c r="F37" s="123">
        <f>ROUND((SUM(BI124:BI177)),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294" t="str">
        <f>E7</f>
        <v>Zateplení stropu a sanace krovu ZŠ Valtice nám. Svobody č.p. 38 k.ú. Valtice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01 - Architektonické stavební řešení</v>
      </c>
      <c r="F87" s="293"/>
      <c r="G87" s="293"/>
      <c r="H87" s="29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21</v>
      </c>
      <c r="J89" s="66" t="str">
        <f>IF(J12="","",J12)</f>
        <v>6. 11. 2024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5" customHeight="1">
      <c r="A91" s="34"/>
      <c r="B91" s="35"/>
      <c r="C91" s="29" t="s">
        <v>23</v>
      </c>
      <c r="D91" s="36"/>
      <c r="E91" s="36"/>
      <c r="F91" s="27" t="str">
        <f>E15</f>
        <v>Město Valtice</v>
      </c>
      <c r="G91" s="36"/>
      <c r="H91" s="36"/>
      <c r="I91" s="29" t="s">
        <v>29</v>
      </c>
      <c r="J91" s="32" t="str">
        <f>E21</f>
        <v>IPOKa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František Klus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2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2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75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5" customHeight="1">
      <c r="B97" s="147"/>
      <c r="C97" s="148"/>
      <c r="D97" s="149" t="s">
        <v>175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20" customHeight="1">
      <c r="B98" s="153"/>
      <c r="C98" s="154"/>
      <c r="D98" s="155" t="s">
        <v>176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20" customHeight="1">
      <c r="B99" s="153"/>
      <c r="C99" s="154"/>
      <c r="D99" s="155" t="s">
        <v>177</v>
      </c>
      <c r="E99" s="156"/>
      <c r="F99" s="156"/>
      <c r="G99" s="156"/>
      <c r="H99" s="156"/>
      <c r="I99" s="156"/>
      <c r="J99" s="157">
        <f>J141</f>
        <v>0</v>
      </c>
      <c r="K99" s="154"/>
      <c r="L99" s="158"/>
    </row>
    <row r="100" spans="1:31" s="9" customFormat="1" ht="25" customHeight="1">
      <c r="B100" s="147"/>
      <c r="C100" s="148"/>
      <c r="D100" s="149" t="s">
        <v>178</v>
      </c>
      <c r="E100" s="150"/>
      <c r="F100" s="150"/>
      <c r="G100" s="150"/>
      <c r="H100" s="150"/>
      <c r="I100" s="150"/>
      <c r="J100" s="151">
        <f>J146</f>
        <v>0</v>
      </c>
      <c r="K100" s="148"/>
      <c r="L100" s="152"/>
    </row>
    <row r="101" spans="1:31" s="10" customFormat="1" ht="20" customHeight="1">
      <c r="B101" s="153"/>
      <c r="C101" s="154"/>
      <c r="D101" s="155" t="s">
        <v>179</v>
      </c>
      <c r="E101" s="156"/>
      <c r="F101" s="156"/>
      <c r="G101" s="156"/>
      <c r="H101" s="156"/>
      <c r="I101" s="156"/>
      <c r="J101" s="157">
        <f>J147</f>
        <v>0</v>
      </c>
      <c r="K101" s="154"/>
      <c r="L101" s="158"/>
    </row>
    <row r="102" spans="1:31" s="10" customFormat="1" ht="20" customHeight="1">
      <c r="B102" s="153"/>
      <c r="C102" s="154"/>
      <c r="D102" s="155" t="s">
        <v>180</v>
      </c>
      <c r="E102" s="156"/>
      <c r="F102" s="156"/>
      <c r="G102" s="156"/>
      <c r="H102" s="156"/>
      <c r="I102" s="156"/>
      <c r="J102" s="157">
        <f>J157</f>
        <v>0</v>
      </c>
      <c r="K102" s="154"/>
      <c r="L102" s="158"/>
    </row>
    <row r="103" spans="1:31" s="10" customFormat="1" ht="20" customHeight="1">
      <c r="B103" s="153"/>
      <c r="C103" s="154"/>
      <c r="D103" s="155" t="s">
        <v>181</v>
      </c>
      <c r="E103" s="156"/>
      <c r="F103" s="156"/>
      <c r="G103" s="156"/>
      <c r="H103" s="156"/>
      <c r="I103" s="156"/>
      <c r="J103" s="157">
        <f>J160</f>
        <v>0</v>
      </c>
      <c r="K103" s="154"/>
      <c r="L103" s="158"/>
    </row>
    <row r="104" spans="1:31" s="10" customFormat="1" ht="20" customHeight="1">
      <c r="B104" s="153"/>
      <c r="C104" s="154"/>
      <c r="D104" s="155" t="s">
        <v>182</v>
      </c>
      <c r="E104" s="156"/>
      <c r="F104" s="156"/>
      <c r="G104" s="156"/>
      <c r="H104" s="156"/>
      <c r="I104" s="156"/>
      <c r="J104" s="157">
        <f>J168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7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7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5" customHeight="1">
      <c r="A111" s="34"/>
      <c r="B111" s="35"/>
      <c r="C111" s="23" t="s">
        <v>106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7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6.25" customHeight="1">
      <c r="A114" s="34"/>
      <c r="B114" s="35"/>
      <c r="C114" s="36"/>
      <c r="D114" s="36"/>
      <c r="E114" s="294" t="str">
        <f>E7</f>
        <v>Zateplení stropu a sanace krovu ZŠ Valtice nám. Svobody č.p. 38 k.ú. Valtice</v>
      </c>
      <c r="F114" s="295"/>
      <c r="G114" s="295"/>
      <c r="H114" s="29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90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3" t="str">
        <f>E9</f>
        <v>01 - Architektonické stavební řešení</v>
      </c>
      <c r="F116" s="293"/>
      <c r="G116" s="293"/>
      <c r="H116" s="293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7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19</v>
      </c>
      <c r="D118" s="36"/>
      <c r="E118" s="36"/>
      <c r="F118" s="27" t="str">
        <f>F12</f>
        <v xml:space="preserve"> </v>
      </c>
      <c r="G118" s="36"/>
      <c r="H118" s="36"/>
      <c r="I118" s="29" t="s">
        <v>21</v>
      </c>
      <c r="J118" s="66" t="str">
        <f>IF(J12="","",J12)</f>
        <v>6. 11. 2024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7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5" customHeight="1">
      <c r="A120" s="34"/>
      <c r="B120" s="35"/>
      <c r="C120" s="29" t="s">
        <v>23</v>
      </c>
      <c r="D120" s="36"/>
      <c r="E120" s="36"/>
      <c r="F120" s="27" t="str">
        <f>E15</f>
        <v>Město Valtice</v>
      </c>
      <c r="G120" s="36"/>
      <c r="H120" s="36"/>
      <c r="I120" s="29" t="s">
        <v>29</v>
      </c>
      <c r="J120" s="32" t="str">
        <f>E21</f>
        <v>IPOKa s.r.o.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5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32</v>
      </c>
      <c r="J121" s="32" t="str">
        <f>E24</f>
        <v xml:space="preserve"> František Klus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2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107</v>
      </c>
      <c r="D123" s="162" t="s">
        <v>60</v>
      </c>
      <c r="E123" s="162" t="s">
        <v>56</v>
      </c>
      <c r="F123" s="162" t="s">
        <v>57</v>
      </c>
      <c r="G123" s="162" t="s">
        <v>108</v>
      </c>
      <c r="H123" s="162" t="s">
        <v>109</v>
      </c>
      <c r="I123" s="162" t="s">
        <v>110</v>
      </c>
      <c r="J123" s="162" t="s">
        <v>94</v>
      </c>
      <c r="K123" s="163" t="s">
        <v>111</v>
      </c>
      <c r="L123" s="164"/>
      <c r="M123" s="75" t="s">
        <v>1</v>
      </c>
      <c r="N123" s="76" t="s">
        <v>39</v>
      </c>
      <c r="O123" s="76" t="s">
        <v>112</v>
      </c>
      <c r="P123" s="76" t="s">
        <v>113</v>
      </c>
      <c r="Q123" s="76" t="s">
        <v>114</v>
      </c>
      <c r="R123" s="76" t="s">
        <v>115</v>
      </c>
      <c r="S123" s="76" t="s">
        <v>116</v>
      </c>
      <c r="T123" s="77" t="s">
        <v>117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75" customHeight="1">
      <c r="A124" s="34"/>
      <c r="B124" s="35"/>
      <c r="C124" s="82" t="s">
        <v>118</v>
      </c>
      <c r="D124" s="36"/>
      <c r="E124" s="36"/>
      <c r="F124" s="36"/>
      <c r="G124" s="36"/>
      <c r="H124" s="36"/>
      <c r="I124" s="36"/>
      <c r="J124" s="165">
        <f>BK124</f>
        <v>0</v>
      </c>
      <c r="K124" s="36"/>
      <c r="L124" s="39"/>
      <c r="M124" s="78"/>
      <c r="N124" s="166"/>
      <c r="O124" s="79"/>
      <c r="P124" s="167">
        <f>P125+P146</f>
        <v>0</v>
      </c>
      <c r="Q124" s="79"/>
      <c r="R124" s="167">
        <f>R125+R146</f>
        <v>10.742867119999996</v>
      </c>
      <c r="S124" s="79"/>
      <c r="T124" s="168">
        <f>T125+T146</f>
        <v>1.377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96</v>
      </c>
      <c r="BK124" s="169">
        <f>BK125+BK146</f>
        <v>0</v>
      </c>
    </row>
    <row r="125" spans="1:65" s="12" customFormat="1" ht="26" customHeight="1">
      <c r="B125" s="170"/>
      <c r="C125" s="171"/>
      <c r="D125" s="172" t="s">
        <v>74</v>
      </c>
      <c r="E125" s="173" t="s">
        <v>183</v>
      </c>
      <c r="F125" s="173" t="s">
        <v>184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P126+P141</f>
        <v>0</v>
      </c>
      <c r="Q125" s="178"/>
      <c r="R125" s="179">
        <f>R126+R141</f>
        <v>8.6859999999999993E-2</v>
      </c>
      <c r="S125" s="178"/>
      <c r="T125" s="180">
        <f>T126+T141</f>
        <v>1.377</v>
      </c>
      <c r="AR125" s="181" t="s">
        <v>83</v>
      </c>
      <c r="AT125" s="182" t="s">
        <v>74</v>
      </c>
      <c r="AU125" s="182" t="s">
        <v>75</v>
      </c>
      <c r="AY125" s="181" t="s">
        <v>121</v>
      </c>
      <c r="BK125" s="183">
        <f>BK126+BK141</f>
        <v>0</v>
      </c>
    </row>
    <row r="126" spans="1:65" s="12" customFormat="1" ht="22.75" customHeight="1">
      <c r="B126" s="170"/>
      <c r="C126" s="171"/>
      <c r="D126" s="172" t="s">
        <v>74</v>
      </c>
      <c r="E126" s="184" t="s">
        <v>165</v>
      </c>
      <c r="F126" s="184" t="s">
        <v>185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SUM(P127:P140)</f>
        <v>0</v>
      </c>
      <c r="Q126" s="178"/>
      <c r="R126" s="179">
        <f>SUM(R127:R140)</f>
        <v>8.6859999999999993E-2</v>
      </c>
      <c r="S126" s="178"/>
      <c r="T126" s="180">
        <f>SUM(T127:T140)</f>
        <v>1.377</v>
      </c>
      <c r="AR126" s="181" t="s">
        <v>83</v>
      </c>
      <c r="AT126" s="182" t="s">
        <v>74</v>
      </c>
      <c r="AU126" s="182" t="s">
        <v>83</v>
      </c>
      <c r="AY126" s="181" t="s">
        <v>121</v>
      </c>
      <c r="BK126" s="183">
        <f>SUM(BK127:BK140)</f>
        <v>0</v>
      </c>
    </row>
    <row r="127" spans="1:65" s="2" customFormat="1" ht="33" customHeight="1">
      <c r="A127" s="34"/>
      <c r="B127" s="35"/>
      <c r="C127" s="186" t="s">
        <v>83</v>
      </c>
      <c r="D127" s="186" t="s">
        <v>124</v>
      </c>
      <c r="E127" s="187" t="s">
        <v>186</v>
      </c>
      <c r="F127" s="188" t="s">
        <v>187</v>
      </c>
      <c r="G127" s="189" t="s">
        <v>188</v>
      </c>
      <c r="H127" s="190">
        <v>606</v>
      </c>
      <c r="I127" s="191"/>
      <c r="J127" s="192">
        <f>ROUND(I127*H127,2)</f>
        <v>0</v>
      </c>
      <c r="K127" s="188" t="s">
        <v>189</v>
      </c>
      <c r="L127" s="39"/>
      <c r="M127" s="193" t="s">
        <v>1</v>
      </c>
      <c r="N127" s="194" t="s">
        <v>40</v>
      </c>
      <c r="O127" s="71"/>
      <c r="P127" s="195">
        <f>O127*H127</f>
        <v>0</v>
      </c>
      <c r="Q127" s="195">
        <v>1.2999999999999999E-4</v>
      </c>
      <c r="R127" s="195">
        <f>Q127*H127</f>
        <v>7.8779999999999989E-2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143</v>
      </c>
      <c r="AT127" s="197" t="s">
        <v>124</v>
      </c>
      <c r="AU127" s="197" t="s">
        <v>85</v>
      </c>
      <c r="AY127" s="17" t="s">
        <v>121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83</v>
      </c>
      <c r="BK127" s="198">
        <f>ROUND(I127*H127,2)</f>
        <v>0</v>
      </c>
      <c r="BL127" s="17" t="s">
        <v>143</v>
      </c>
      <c r="BM127" s="197" t="s">
        <v>190</v>
      </c>
    </row>
    <row r="128" spans="1:65" s="13" customFormat="1" ht="12">
      <c r="B128" s="209"/>
      <c r="C128" s="210"/>
      <c r="D128" s="199" t="s">
        <v>191</v>
      </c>
      <c r="E128" s="211" t="s">
        <v>1</v>
      </c>
      <c r="F128" s="212" t="s">
        <v>192</v>
      </c>
      <c r="G128" s="210"/>
      <c r="H128" s="211" t="s">
        <v>1</v>
      </c>
      <c r="I128" s="213"/>
      <c r="J128" s="210"/>
      <c r="K128" s="210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191</v>
      </c>
      <c r="AU128" s="218" t="s">
        <v>85</v>
      </c>
      <c r="AV128" s="13" t="s">
        <v>83</v>
      </c>
      <c r="AW128" s="13" t="s">
        <v>31</v>
      </c>
      <c r="AX128" s="13" t="s">
        <v>75</v>
      </c>
      <c r="AY128" s="218" t="s">
        <v>121</v>
      </c>
    </row>
    <row r="129" spans="1:65" s="14" customFormat="1" ht="12">
      <c r="B129" s="219"/>
      <c r="C129" s="220"/>
      <c r="D129" s="199" t="s">
        <v>191</v>
      </c>
      <c r="E129" s="221" t="s">
        <v>1</v>
      </c>
      <c r="F129" s="222" t="s">
        <v>193</v>
      </c>
      <c r="G129" s="220"/>
      <c r="H129" s="223">
        <v>270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191</v>
      </c>
      <c r="AU129" s="229" t="s">
        <v>85</v>
      </c>
      <c r="AV129" s="14" t="s">
        <v>85</v>
      </c>
      <c r="AW129" s="14" t="s">
        <v>31</v>
      </c>
      <c r="AX129" s="14" t="s">
        <v>75</v>
      </c>
      <c r="AY129" s="229" t="s">
        <v>121</v>
      </c>
    </row>
    <row r="130" spans="1:65" s="13" customFormat="1" ht="12">
      <c r="B130" s="209"/>
      <c r="C130" s="210"/>
      <c r="D130" s="199" t="s">
        <v>191</v>
      </c>
      <c r="E130" s="211" t="s">
        <v>1</v>
      </c>
      <c r="F130" s="212" t="s">
        <v>194</v>
      </c>
      <c r="G130" s="210"/>
      <c r="H130" s="211" t="s">
        <v>1</v>
      </c>
      <c r="I130" s="213"/>
      <c r="J130" s="210"/>
      <c r="K130" s="210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191</v>
      </c>
      <c r="AU130" s="218" t="s">
        <v>85</v>
      </c>
      <c r="AV130" s="13" t="s">
        <v>83</v>
      </c>
      <c r="AW130" s="13" t="s">
        <v>31</v>
      </c>
      <c r="AX130" s="13" t="s">
        <v>75</v>
      </c>
      <c r="AY130" s="218" t="s">
        <v>121</v>
      </c>
    </row>
    <row r="131" spans="1:65" s="14" customFormat="1" ht="12">
      <c r="B131" s="219"/>
      <c r="C131" s="220"/>
      <c r="D131" s="199" t="s">
        <v>191</v>
      </c>
      <c r="E131" s="221" t="s">
        <v>1</v>
      </c>
      <c r="F131" s="222" t="s">
        <v>195</v>
      </c>
      <c r="G131" s="220"/>
      <c r="H131" s="223">
        <v>336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191</v>
      </c>
      <c r="AU131" s="229" t="s">
        <v>85</v>
      </c>
      <c r="AV131" s="14" t="s">
        <v>85</v>
      </c>
      <c r="AW131" s="14" t="s">
        <v>31</v>
      </c>
      <c r="AX131" s="14" t="s">
        <v>75</v>
      </c>
      <c r="AY131" s="229" t="s">
        <v>121</v>
      </c>
    </row>
    <row r="132" spans="1:65" s="15" customFormat="1" ht="12">
      <c r="B132" s="230"/>
      <c r="C132" s="231"/>
      <c r="D132" s="199" t="s">
        <v>191</v>
      </c>
      <c r="E132" s="232" t="s">
        <v>1</v>
      </c>
      <c r="F132" s="233" t="s">
        <v>196</v>
      </c>
      <c r="G132" s="231"/>
      <c r="H132" s="234">
        <v>606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191</v>
      </c>
      <c r="AU132" s="240" t="s">
        <v>85</v>
      </c>
      <c r="AV132" s="15" t="s">
        <v>143</v>
      </c>
      <c r="AW132" s="15" t="s">
        <v>31</v>
      </c>
      <c r="AX132" s="15" t="s">
        <v>83</v>
      </c>
      <c r="AY132" s="240" t="s">
        <v>121</v>
      </c>
    </row>
    <row r="133" spans="1:65" s="2" customFormat="1" ht="24.25" customHeight="1">
      <c r="A133" s="34"/>
      <c r="B133" s="35"/>
      <c r="C133" s="186" t="s">
        <v>85</v>
      </c>
      <c r="D133" s="186" t="s">
        <v>124</v>
      </c>
      <c r="E133" s="187" t="s">
        <v>197</v>
      </c>
      <c r="F133" s="188" t="s">
        <v>198</v>
      </c>
      <c r="G133" s="189" t="s">
        <v>188</v>
      </c>
      <c r="H133" s="190">
        <v>202</v>
      </c>
      <c r="I133" s="191"/>
      <c r="J133" s="192">
        <f>ROUND(I133*H133,2)</f>
        <v>0</v>
      </c>
      <c r="K133" s="188" t="s">
        <v>189</v>
      </c>
      <c r="L133" s="39"/>
      <c r="M133" s="193" t="s">
        <v>1</v>
      </c>
      <c r="N133" s="194" t="s">
        <v>40</v>
      </c>
      <c r="O133" s="71"/>
      <c r="P133" s="195">
        <f>O133*H133</f>
        <v>0</v>
      </c>
      <c r="Q133" s="195">
        <v>4.0000000000000003E-5</v>
      </c>
      <c r="R133" s="195">
        <f>Q133*H133</f>
        <v>8.0800000000000004E-3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143</v>
      </c>
      <c r="AT133" s="197" t="s">
        <v>124</v>
      </c>
      <c r="AU133" s="197" t="s">
        <v>85</v>
      </c>
      <c r="AY133" s="17" t="s">
        <v>121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83</v>
      </c>
      <c r="BK133" s="198">
        <f>ROUND(I133*H133,2)</f>
        <v>0</v>
      </c>
      <c r="BL133" s="17" t="s">
        <v>143</v>
      </c>
      <c r="BM133" s="197" t="s">
        <v>199</v>
      </c>
    </row>
    <row r="134" spans="1:65" s="13" customFormat="1" ht="12">
      <c r="B134" s="209"/>
      <c r="C134" s="210"/>
      <c r="D134" s="199" t="s">
        <v>191</v>
      </c>
      <c r="E134" s="211" t="s">
        <v>1</v>
      </c>
      <c r="F134" s="212" t="s">
        <v>192</v>
      </c>
      <c r="G134" s="210"/>
      <c r="H134" s="211" t="s">
        <v>1</v>
      </c>
      <c r="I134" s="213"/>
      <c r="J134" s="210"/>
      <c r="K134" s="210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191</v>
      </c>
      <c r="AU134" s="218" t="s">
        <v>85</v>
      </c>
      <c r="AV134" s="13" t="s">
        <v>83</v>
      </c>
      <c r="AW134" s="13" t="s">
        <v>31</v>
      </c>
      <c r="AX134" s="13" t="s">
        <v>75</v>
      </c>
      <c r="AY134" s="218" t="s">
        <v>121</v>
      </c>
    </row>
    <row r="135" spans="1:65" s="14" customFormat="1" ht="12">
      <c r="B135" s="219"/>
      <c r="C135" s="220"/>
      <c r="D135" s="199" t="s">
        <v>191</v>
      </c>
      <c r="E135" s="221" t="s">
        <v>1</v>
      </c>
      <c r="F135" s="222" t="s">
        <v>200</v>
      </c>
      <c r="G135" s="220"/>
      <c r="H135" s="223">
        <v>90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191</v>
      </c>
      <c r="AU135" s="229" t="s">
        <v>85</v>
      </c>
      <c r="AV135" s="14" t="s">
        <v>85</v>
      </c>
      <c r="AW135" s="14" t="s">
        <v>31</v>
      </c>
      <c r="AX135" s="14" t="s">
        <v>75</v>
      </c>
      <c r="AY135" s="229" t="s">
        <v>121</v>
      </c>
    </row>
    <row r="136" spans="1:65" s="13" customFormat="1" ht="12">
      <c r="B136" s="209"/>
      <c r="C136" s="210"/>
      <c r="D136" s="199" t="s">
        <v>191</v>
      </c>
      <c r="E136" s="211" t="s">
        <v>1</v>
      </c>
      <c r="F136" s="212" t="s">
        <v>194</v>
      </c>
      <c r="G136" s="210"/>
      <c r="H136" s="211" t="s">
        <v>1</v>
      </c>
      <c r="I136" s="213"/>
      <c r="J136" s="210"/>
      <c r="K136" s="210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191</v>
      </c>
      <c r="AU136" s="218" t="s">
        <v>85</v>
      </c>
      <c r="AV136" s="13" t="s">
        <v>83</v>
      </c>
      <c r="AW136" s="13" t="s">
        <v>31</v>
      </c>
      <c r="AX136" s="13" t="s">
        <v>75</v>
      </c>
      <c r="AY136" s="218" t="s">
        <v>121</v>
      </c>
    </row>
    <row r="137" spans="1:65" s="14" customFormat="1" ht="12">
      <c r="B137" s="219"/>
      <c r="C137" s="220"/>
      <c r="D137" s="199" t="s">
        <v>191</v>
      </c>
      <c r="E137" s="221" t="s">
        <v>1</v>
      </c>
      <c r="F137" s="222" t="s">
        <v>201</v>
      </c>
      <c r="G137" s="220"/>
      <c r="H137" s="223">
        <v>112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191</v>
      </c>
      <c r="AU137" s="229" t="s">
        <v>85</v>
      </c>
      <c r="AV137" s="14" t="s">
        <v>85</v>
      </c>
      <c r="AW137" s="14" t="s">
        <v>31</v>
      </c>
      <c r="AX137" s="14" t="s">
        <v>75</v>
      </c>
      <c r="AY137" s="229" t="s">
        <v>121</v>
      </c>
    </row>
    <row r="138" spans="1:65" s="15" customFormat="1" ht="12">
      <c r="B138" s="230"/>
      <c r="C138" s="231"/>
      <c r="D138" s="199" t="s">
        <v>191</v>
      </c>
      <c r="E138" s="232" t="s">
        <v>1</v>
      </c>
      <c r="F138" s="233" t="s">
        <v>196</v>
      </c>
      <c r="G138" s="231"/>
      <c r="H138" s="234">
        <v>202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191</v>
      </c>
      <c r="AU138" s="240" t="s">
        <v>85</v>
      </c>
      <c r="AV138" s="15" t="s">
        <v>143</v>
      </c>
      <c r="AW138" s="15" t="s">
        <v>31</v>
      </c>
      <c r="AX138" s="15" t="s">
        <v>83</v>
      </c>
      <c r="AY138" s="240" t="s">
        <v>121</v>
      </c>
    </row>
    <row r="139" spans="1:65" s="2" customFormat="1" ht="24.25" customHeight="1">
      <c r="A139" s="34"/>
      <c r="B139" s="35"/>
      <c r="C139" s="186" t="s">
        <v>138</v>
      </c>
      <c r="D139" s="186" t="s">
        <v>124</v>
      </c>
      <c r="E139" s="187" t="s">
        <v>202</v>
      </c>
      <c r="F139" s="188" t="s">
        <v>203</v>
      </c>
      <c r="G139" s="189" t="s">
        <v>204</v>
      </c>
      <c r="H139" s="190">
        <v>20</v>
      </c>
      <c r="I139" s="191"/>
      <c r="J139" s="192">
        <f>ROUND(I139*H139,2)</f>
        <v>0</v>
      </c>
      <c r="K139" s="188" t="s">
        <v>1</v>
      </c>
      <c r="L139" s="39"/>
      <c r="M139" s="193" t="s">
        <v>1</v>
      </c>
      <c r="N139" s="194" t="s">
        <v>40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2.7E-2</v>
      </c>
      <c r="T139" s="196">
        <f>S139*H139</f>
        <v>0.54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143</v>
      </c>
      <c r="AT139" s="197" t="s">
        <v>124</v>
      </c>
      <c r="AU139" s="197" t="s">
        <v>85</v>
      </c>
      <c r="AY139" s="17" t="s">
        <v>121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83</v>
      </c>
      <c r="BK139" s="198">
        <f>ROUND(I139*H139,2)</f>
        <v>0</v>
      </c>
      <c r="BL139" s="17" t="s">
        <v>143</v>
      </c>
      <c r="BM139" s="197" t="s">
        <v>205</v>
      </c>
    </row>
    <row r="140" spans="1:65" s="2" customFormat="1" ht="16.5" customHeight="1">
      <c r="A140" s="34"/>
      <c r="B140" s="35"/>
      <c r="C140" s="186" t="s">
        <v>143</v>
      </c>
      <c r="D140" s="186" t="s">
        <v>124</v>
      </c>
      <c r="E140" s="187" t="s">
        <v>206</v>
      </c>
      <c r="F140" s="188" t="s">
        <v>207</v>
      </c>
      <c r="G140" s="189" t="s">
        <v>204</v>
      </c>
      <c r="H140" s="190">
        <v>31</v>
      </c>
      <c r="I140" s="191"/>
      <c r="J140" s="192">
        <f>ROUND(I140*H140,2)</f>
        <v>0</v>
      </c>
      <c r="K140" s="188" t="s">
        <v>1</v>
      </c>
      <c r="L140" s="39"/>
      <c r="M140" s="193" t="s">
        <v>1</v>
      </c>
      <c r="N140" s="194" t="s">
        <v>40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2.7E-2</v>
      </c>
      <c r="T140" s="196">
        <f>S140*H140</f>
        <v>0.83699999999999997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143</v>
      </c>
      <c r="AT140" s="197" t="s">
        <v>124</v>
      </c>
      <c r="AU140" s="197" t="s">
        <v>85</v>
      </c>
      <c r="AY140" s="17" t="s">
        <v>121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83</v>
      </c>
      <c r="BK140" s="198">
        <f>ROUND(I140*H140,2)</f>
        <v>0</v>
      </c>
      <c r="BL140" s="17" t="s">
        <v>143</v>
      </c>
      <c r="BM140" s="197" t="s">
        <v>208</v>
      </c>
    </row>
    <row r="141" spans="1:65" s="12" customFormat="1" ht="22.75" customHeight="1">
      <c r="B141" s="170"/>
      <c r="C141" s="171"/>
      <c r="D141" s="172" t="s">
        <v>74</v>
      </c>
      <c r="E141" s="184" t="s">
        <v>209</v>
      </c>
      <c r="F141" s="184" t="s">
        <v>210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SUM(P142:P145)</f>
        <v>0</v>
      </c>
      <c r="Q141" s="178"/>
      <c r="R141" s="179">
        <f>SUM(R142:R145)</f>
        <v>0</v>
      </c>
      <c r="S141" s="178"/>
      <c r="T141" s="180">
        <f>SUM(T142:T145)</f>
        <v>0</v>
      </c>
      <c r="AR141" s="181" t="s">
        <v>83</v>
      </c>
      <c r="AT141" s="182" t="s">
        <v>74</v>
      </c>
      <c r="AU141" s="182" t="s">
        <v>83</v>
      </c>
      <c r="AY141" s="181" t="s">
        <v>121</v>
      </c>
      <c r="BK141" s="183">
        <f>SUM(BK142:BK145)</f>
        <v>0</v>
      </c>
    </row>
    <row r="142" spans="1:65" s="2" customFormat="1" ht="33" customHeight="1">
      <c r="A142" s="34"/>
      <c r="B142" s="35"/>
      <c r="C142" s="186" t="s">
        <v>120</v>
      </c>
      <c r="D142" s="186" t="s">
        <v>124</v>
      </c>
      <c r="E142" s="187" t="s">
        <v>211</v>
      </c>
      <c r="F142" s="188" t="s">
        <v>212</v>
      </c>
      <c r="G142" s="189" t="s">
        <v>213</v>
      </c>
      <c r="H142" s="190">
        <v>2</v>
      </c>
      <c r="I142" s="191"/>
      <c r="J142" s="192">
        <f>ROUND(I142*H142,2)</f>
        <v>0</v>
      </c>
      <c r="K142" s="188" t="s">
        <v>189</v>
      </c>
      <c r="L142" s="39"/>
      <c r="M142" s="193" t="s">
        <v>1</v>
      </c>
      <c r="N142" s="194" t="s">
        <v>40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143</v>
      </c>
      <c r="AT142" s="197" t="s">
        <v>124</v>
      </c>
      <c r="AU142" s="197" t="s">
        <v>85</v>
      </c>
      <c r="AY142" s="17" t="s">
        <v>121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83</v>
      </c>
      <c r="BK142" s="198">
        <f>ROUND(I142*H142,2)</f>
        <v>0</v>
      </c>
      <c r="BL142" s="17" t="s">
        <v>143</v>
      </c>
      <c r="BM142" s="197" t="s">
        <v>214</v>
      </c>
    </row>
    <row r="143" spans="1:65" s="2" customFormat="1" ht="24.25" customHeight="1">
      <c r="A143" s="34"/>
      <c r="B143" s="35"/>
      <c r="C143" s="186" t="s">
        <v>151</v>
      </c>
      <c r="D143" s="186" t="s">
        <v>124</v>
      </c>
      <c r="E143" s="187" t="s">
        <v>215</v>
      </c>
      <c r="F143" s="188" t="s">
        <v>216</v>
      </c>
      <c r="G143" s="189" t="s">
        <v>213</v>
      </c>
      <c r="H143" s="190">
        <v>2</v>
      </c>
      <c r="I143" s="191"/>
      <c r="J143" s="192">
        <f>ROUND(I143*H143,2)</f>
        <v>0</v>
      </c>
      <c r="K143" s="188" t="s">
        <v>189</v>
      </c>
      <c r="L143" s="39"/>
      <c r="M143" s="193" t="s">
        <v>1</v>
      </c>
      <c r="N143" s="194" t="s">
        <v>40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143</v>
      </c>
      <c r="AT143" s="197" t="s">
        <v>124</v>
      </c>
      <c r="AU143" s="197" t="s">
        <v>85</v>
      </c>
      <c r="AY143" s="17" t="s">
        <v>121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83</v>
      </c>
      <c r="BK143" s="198">
        <f>ROUND(I143*H143,2)</f>
        <v>0</v>
      </c>
      <c r="BL143" s="17" t="s">
        <v>143</v>
      </c>
      <c r="BM143" s="197" t="s">
        <v>217</v>
      </c>
    </row>
    <row r="144" spans="1:65" s="2" customFormat="1" ht="24.25" customHeight="1">
      <c r="A144" s="34"/>
      <c r="B144" s="35"/>
      <c r="C144" s="186" t="s">
        <v>154</v>
      </c>
      <c r="D144" s="186" t="s">
        <v>124</v>
      </c>
      <c r="E144" s="187" t="s">
        <v>218</v>
      </c>
      <c r="F144" s="188" t="s">
        <v>219</v>
      </c>
      <c r="G144" s="189" t="s">
        <v>213</v>
      </c>
      <c r="H144" s="190">
        <v>38</v>
      </c>
      <c r="I144" s="191"/>
      <c r="J144" s="192">
        <f>ROUND(I144*H144,2)</f>
        <v>0</v>
      </c>
      <c r="K144" s="188" t="s">
        <v>189</v>
      </c>
      <c r="L144" s="39"/>
      <c r="M144" s="193" t="s">
        <v>1</v>
      </c>
      <c r="N144" s="194" t="s">
        <v>40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143</v>
      </c>
      <c r="AT144" s="197" t="s">
        <v>124</v>
      </c>
      <c r="AU144" s="197" t="s">
        <v>85</v>
      </c>
      <c r="AY144" s="17" t="s">
        <v>121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83</v>
      </c>
      <c r="BK144" s="198">
        <f>ROUND(I144*H144,2)</f>
        <v>0</v>
      </c>
      <c r="BL144" s="17" t="s">
        <v>143</v>
      </c>
      <c r="BM144" s="197" t="s">
        <v>220</v>
      </c>
    </row>
    <row r="145" spans="1:65" s="2" customFormat="1" ht="33" customHeight="1">
      <c r="A145" s="34"/>
      <c r="B145" s="35"/>
      <c r="C145" s="186" t="s">
        <v>160</v>
      </c>
      <c r="D145" s="186" t="s">
        <v>124</v>
      </c>
      <c r="E145" s="187" t="s">
        <v>221</v>
      </c>
      <c r="F145" s="188" t="s">
        <v>222</v>
      </c>
      <c r="G145" s="189" t="s">
        <v>213</v>
      </c>
      <c r="H145" s="190">
        <v>2</v>
      </c>
      <c r="I145" s="191"/>
      <c r="J145" s="192">
        <f>ROUND(I145*H145,2)</f>
        <v>0</v>
      </c>
      <c r="K145" s="188" t="s">
        <v>189</v>
      </c>
      <c r="L145" s="39"/>
      <c r="M145" s="193" t="s">
        <v>1</v>
      </c>
      <c r="N145" s="194" t="s">
        <v>40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143</v>
      </c>
      <c r="AT145" s="197" t="s">
        <v>124</v>
      </c>
      <c r="AU145" s="197" t="s">
        <v>85</v>
      </c>
      <c r="AY145" s="17" t="s">
        <v>121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83</v>
      </c>
      <c r="BK145" s="198">
        <f>ROUND(I145*H145,2)</f>
        <v>0</v>
      </c>
      <c r="BL145" s="17" t="s">
        <v>143</v>
      </c>
      <c r="BM145" s="197" t="s">
        <v>223</v>
      </c>
    </row>
    <row r="146" spans="1:65" s="12" customFormat="1" ht="26" customHeight="1">
      <c r="B146" s="170"/>
      <c r="C146" s="171"/>
      <c r="D146" s="172" t="s">
        <v>74</v>
      </c>
      <c r="E146" s="173" t="s">
        <v>224</v>
      </c>
      <c r="F146" s="173" t="s">
        <v>225</v>
      </c>
      <c r="G146" s="171"/>
      <c r="H146" s="171"/>
      <c r="I146" s="174"/>
      <c r="J146" s="175">
        <f>BK146</f>
        <v>0</v>
      </c>
      <c r="K146" s="171"/>
      <c r="L146" s="176"/>
      <c r="M146" s="177"/>
      <c r="N146" s="178"/>
      <c r="O146" s="178"/>
      <c r="P146" s="179">
        <f>P147+P157+P160+P168</f>
        <v>0</v>
      </c>
      <c r="Q146" s="178"/>
      <c r="R146" s="179">
        <f>R147+R157+R160+R168</f>
        <v>10.656007119999996</v>
      </c>
      <c r="S146" s="178"/>
      <c r="T146" s="180">
        <f>T147+T157+T160+T168</f>
        <v>0</v>
      </c>
      <c r="AR146" s="181" t="s">
        <v>85</v>
      </c>
      <c r="AT146" s="182" t="s">
        <v>74</v>
      </c>
      <c r="AU146" s="182" t="s">
        <v>75</v>
      </c>
      <c r="AY146" s="181" t="s">
        <v>121</v>
      </c>
      <c r="BK146" s="183">
        <f>BK147+BK157+BK160+BK168</f>
        <v>0</v>
      </c>
    </row>
    <row r="147" spans="1:65" s="12" customFormat="1" ht="22.75" customHeight="1">
      <c r="B147" s="170"/>
      <c r="C147" s="171"/>
      <c r="D147" s="172" t="s">
        <v>74</v>
      </c>
      <c r="E147" s="184" t="s">
        <v>226</v>
      </c>
      <c r="F147" s="184" t="s">
        <v>227</v>
      </c>
      <c r="G147" s="171"/>
      <c r="H147" s="171"/>
      <c r="I147" s="174"/>
      <c r="J147" s="185">
        <f>BK147</f>
        <v>0</v>
      </c>
      <c r="K147" s="171"/>
      <c r="L147" s="176"/>
      <c r="M147" s="177"/>
      <c r="N147" s="178"/>
      <c r="O147" s="178"/>
      <c r="P147" s="179">
        <f>SUM(P148:P156)</f>
        <v>0</v>
      </c>
      <c r="Q147" s="178"/>
      <c r="R147" s="179">
        <f>SUM(R148:R156)</f>
        <v>10.404449999999997</v>
      </c>
      <c r="S147" s="178"/>
      <c r="T147" s="180">
        <f>SUM(T148:T156)</f>
        <v>0</v>
      </c>
      <c r="AR147" s="181" t="s">
        <v>85</v>
      </c>
      <c r="AT147" s="182" t="s">
        <v>74</v>
      </c>
      <c r="AU147" s="182" t="s">
        <v>83</v>
      </c>
      <c r="AY147" s="181" t="s">
        <v>121</v>
      </c>
      <c r="BK147" s="183">
        <f>SUM(BK148:BK156)</f>
        <v>0</v>
      </c>
    </row>
    <row r="148" spans="1:65" s="2" customFormat="1" ht="24.25" customHeight="1">
      <c r="A148" s="34"/>
      <c r="B148" s="35"/>
      <c r="C148" s="186" t="s">
        <v>165</v>
      </c>
      <c r="D148" s="186" t="s">
        <v>124</v>
      </c>
      <c r="E148" s="187" t="s">
        <v>228</v>
      </c>
      <c r="F148" s="188" t="s">
        <v>229</v>
      </c>
      <c r="G148" s="189" t="s">
        <v>188</v>
      </c>
      <c r="H148" s="190">
        <v>1101</v>
      </c>
      <c r="I148" s="191"/>
      <c r="J148" s="192">
        <f>ROUND(I148*H148,2)</f>
        <v>0</v>
      </c>
      <c r="K148" s="188" t="s">
        <v>189</v>
      </c>
      <c r="L148" s="39"/>
      <c r="M148" s="193" t="s">
        <v>1</v>
      </c>
      <c r="N148" s="194" t="s">
        <v>40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230</v>
      </c>
      <c r="AT148" s="197" t="s">
        <v>124</v>
      </c>
      <c r="AU148" s="197" t="s">
        <v>85</v>
      </c>
      <c r="AY148" s="17" t="s">
        <v>121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83</v>
      </c>
      <c r="BK148" s="198">
        <f>ROUND(I148*H148,2)</f>
        <v>0</v>
      </c>
      <c r="BL148" s="17" t="s">
        <v>230</v>
      </c>
      <c r="BM148" s="197" t="s">
        <v>231</v>
      </c>
    </row>
    <row r="149" spans="1:65" s="13" customFormat="1" ht="12">
      <c r="B149" s="209"/>
      <c r="C149" s="210"/>
      <c r="D149" s="199" t="s">
        <v>191</v>
      </c>
      <c r="E149" s="211" t="s">
        <v>1</v>
      </c>
      <c r="F149" s="212" t="s">
        <v>232</v>
      </c>
      <c r="G149" s="210"/>
      <c r="H149" s="211" t="s">
        <v>1</v>
      </c>
      <c r="I149" s="213"/>
      <c r="J149" s="210"/>
      <c r="K149" s="210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191</v>
      </c>
      <c r="AU149" s="218" t="s">
        <v>85</v>
      </c>
      <c r="AV149" s="13" t="s">
        <v>83</v>
      </c>
      <c r="AW149" s="13" t="s">
        <v>31</v>
      </c>
      <c r="AX149" s="13" t="s">
        <v>75</v>
      </c>
      <c r="AY149" s="218" t="s">
        <v>121</v>
      </c>
    </row>
    <row r="150" spans="1:65" s="14" customFormat="1" ht="12">
      <c r="B150" s="219"/>
      <c r="C150" s="220"/>
      <c r="D150" s="199" t="s">
        <v>191</v>
      </c>
      <c r="E150" s="221" t="s">
        <v>1</v>
      </c>
      <c r="F150" s="222" t="s">
        <v>233</v>
      </c>
      <c r="G150" s="220"/>
      <c r="H150" s="223">
        <v>1101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191</v>
      </c>
      <c r="AU150" s="229" t="s">
        <v>85</v>
      </c>
      <c r="AV150" s="14" t="s">
        <v>85</v>
      </c>
      <c r="AW150" s="14" t="s">
        <v>31</v>
      </c>
      <c r="AX150" s="14" t="s">
        <v>75</v>
      </c>
      <c r="AY150" s="229" t="s">
        <v>121</v>
      </c>
    </row>
    <row r="151" spans="1:65" s="15" customFormat="1" ht="12">
      <c r="B151" s="230"/>
      <c r="C151" s="231"/>
      <c r="D151" s="199" t="s">
        <v>191</v>
      </c>
      <c r="E151" s="232" t="s">
        <v>1</v>
      </c>
      <c r="F151" s="233" t="s">
        <v>196</v>
      </c>
      <c r="G151" s="231"/>
      <c r="H151" s="234">
        <v>1101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191</v>
      </c>
      <c r="AU151" s="240" t="s">
        <v>85</v>
      </c>
      <c r="AV151" s="15" t="s">
        <v>143</v>
      </c>
      <c r="AW151" s="15" t="s">
        <v>31</v>
      </c>
      <c r="AX151" s="15" t="s">
        <v>83</v>
      </c>
      <c r="AY151" s="240" t="s">
        <v>121</v>
      </c>
    </row>
    <row r="152" spans="1:65" s="2" customFormat="1" ht="24.25" customHeight="1">
      <c r="A152" s="34"/>
      <c r="B152" s="35"/>
      <c r="C152" s="241" t="s">
        <v>170</v>
      </c>
      <c r="D152" s="241" t="s">
        <v>234</v>
      </c>
      <c r="E152" s="242" t="s">
        <v>235</v>
      </c>
      <c r="F152" s="243" t="s">
        <v>236</v>
      </c>
      <c r="G152" s="244" t="s">
        <v>188</v>
      </c>
      <c r="H152" s="245">
        <v>1156.05</v>
      </c>
      <c r="I152" s="246"/>
      <c r="J152" s="247">
        <f>ROUND(I152*H152,2)</f>
        <v>0</v>
      </c>
      <c r="K152" s="243" t="s">
        <v>189</v>
      </c>
      <c r="L152" s="248"/>
      <c r="M152" s="249" t="s">
        <v>1</v>
      </c>
      <c r="N152" s="250" t="s">
        <v>40</v>
      </c>
      <c r="O152" s="71"/>
      <c r="P152" s="195">
        <f>O152*H152</f>
        <v>0</v>
      </c>
      <c r="Q152" s="195">
        <v>4.1999999999999997E-3</v>
      </c>
      <c r="R152" s="195">
        <f>Q152*H152</f>
        <v>4.8554099999999991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237</v>
      </c>
      <c r="AT152" s="197" t="s">
        <v>234</v>
      </c>
      <c r="AU152" s="197" t="s">
        <v>85</v>
      </c>
      <c r="AY152" s="17" t="s">
        <v>121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83</v>
      </c>
      <c r="BK152" s="198">
        <f>ROUND(I152*H152,2)</f>
        <v>0</v>
      </c>
      <c r="BL152" s="17" t="s">
        <v>230</v>
      </c>
      <c r="BM152" s="197" t="s">
        <v>238</v>
      </c>
    </row>
    <row r="153" spans="1:65" s="14" customFormat="1" ht="12">
      <c r="B153" s="219"/>
      <c r="C153" s="220"/>
      <c r="D153" s="199" t="s">
        <v>191</v>
      </c>
      <c r="E153" s="221" t="s">
        <v>1</v>
      </c>
      <c r="F153" s="222" t="s">
        <v>239</v>
      </c>
      <c r="G153" s="220"/>
      <c r="H153" s="223">
        <v>1156.05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191</v>
      </c>
      <c r="AU153" s="229" t="s">
        <v>85</v>
      </c>
      <c r="AV153" s="14" t="s">
        <v>85</v>
      </c>
      <c r="AW153" s="14" t="s">
        <v>31</v>
      </c>
      <c r="AX153" s="14" t="s">
        <v>83</v>
      </c>
      <c r="AY153" s="229" t="s">
        <v>121</v>
      </c>
    </row>
    <row r="154" spans="1:65" s="2" customFormat="1" ht="24.25" customHeight="1">
      <c r="A154" s="34"/>
      <c r="B154" s="35"/>
      <c r="C154" s="241" t="s">
        <v>240</v>
      </c>
      <c r="D154" s="241" t="s">
        <v>234</v>
      </c>
      <c r="E154" s="242" t="s">
        <v>241</v>
      </c>
      <c r="F154" s="243" t="s">
        <v>242</v>
      </c>
      <c r="G154" s="244" t="s">
        <v>188</v>
      </c>
      <c r="H154" s="245">
        <v>1156.05</v>
      </c>
      <c r="I154" s="246"/>
      <c r="J154" s="247">
        <f>ROUND(I154*H154,2)</f>
        <v>0</v>
      </c>
      <c r="K154" s="243" t="s">
        <v>189</v>
      </c>
      <c r="L154" s="248"/>
      <c r="M154" s="249" t="s">
        <v>1</v>
      </c>
      <c r="N154" s="250" t="s">
        <v>40</v>
      </c>
      <c r="O154" s="71"/>
      <c r="P154" s="195">
        <f>O154*H154</f>
        <v>0</v>
      </c>
      <c r="Q154" s="195">
        <v>4.7999999999999996E-3</v>
      </c>
      <c r="R154" s="195">
        <f>Q154*H154</f>
        <v>5.5490399999999989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237</v>
      </c>
      <c r="AT154" s="197" t="s">
        <v>234</v>
      </c>
      <c r="AU154" s="197" t="s">
        <v>85</v>
      </c>
      <c r="AY154" s="17" t="s">
        <v>121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83</v>
      </c>
      <c r="BK154" s="198">
        <f>ROUND(I154*H154,2)</f>
        <v>0</v>
      </c>
      <c r="BL154" s="17" t="s">
        <v>230</v>
      </c>
      <c r="BM154" s="197" t="s">
        <v>243</v>
      </c>
    </row>
    <row r="155" spans="1:65" s="14" customFormat="1" ht="12">
      <c r="B155" s="219"/>
      <c r="C155" s="220"/>
      <c r="D155" s="199" t="s">
        <v>191</v>
      </c>
      <c r="E155" s="221" t="s">
        <v>1</v>
      </c>
      <c r="F155" s="222" t="s">
        <v>239</v>
      </c>
      <c r="G155" s="220"/>
      <c r="H155" s="223">
        <v>1156.05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191</v>
      </c>
      <c r="AU155" s="229" t="s">
        <v>85</v>
      </c>
      <c r="AV155" s="14" t="s">
        <v>85</v>
      </c>
      <c r="AW155" s="14" t="s">
        <v>31</v>
      </c>
      <c r="AX155" s="14" t="s">
        <v>83</v>
      </c>
      <c r="AY155" s="229" t="s">
        <v>121</v>
      </c>
    </row>
    <row r="156" spans="1:65" s="2" customFormat="1" ht="33" customHeight="1">
      <c r="A156" s="34"/>
      <c r="B156" s="35"/>
      <c r="C156" s="186" t="s">
        <v>8</v>
      </c>
      <c r="D156" s="186" t="s">
        <v>124</v>
      </c>
      <c r="E156" s="187" t="s">
        <v>244</v>
      </c>
      <c r="F156" s="188" t="s">
        <v>245</v>
      </c>
      <c r="G156" s="189" t="s">
        <v>246</v>
      </c>
      <c r="H156" s="251"/>
      <c r="I156" s="191"/>
      <c r="J156" s="192">
        <f>ROUND(I156*H156,2)</f>
        <v>0</v>
      </c>
      <c r="K156" s="188" t="s">
        <v>189</v>
      </c>
      <c r="L156" s="39"/>
      <c r="M156" s="193" t="s">
        <v>1</v>
      </c>
      <c r="N156" s="194" t="s">
        <v>40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230</v>
      </c>
      <c r="AT156" s="197" t="s">
        <v>124</v>
      </c>
      <c r="AU156" s="197" t="s">
        <v>85</v>
      </c>
      <c r="AY156" s="17" t="s">
        <v>121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83</v>
      </c>
      <c r="BK156" s="198">
        <f>ROUND(I156*H156,2)</f>
        <v>0</v>
      </c>
      <c r="BL156" s="17" t="s">
        <v>230</v>
      </c>
      <c r="BM156" s="197" t="s">
        <v>247</v>
      </c>
    </row>
    <row r="157" spans="1:65" s="12" customFormat="1" ht="22.75" customHeight="1">
      <c r="B157" s="170"/>
      <c r="C157" s="171"/>
      <c r="D157" s="172" t="s">
        <v>74</v>
      </c>
      <c r="E157" s="184" t="s">
        <v>248</v>
      </c>
      <c r="F157" s="184" t="s">
        <v>249</v>
      </c>
      <c r="G157" s="171"/>
      <c r="H157" s="171"/>
      <c r="I157" s="174"/>
      <c r="J157" s="185">
        <f>BK157</f>
        <v>0</v>
      </c>
      <c r="K157" s="171"/>
      <c r="L157" s="176"/>
      <c r="M157" s="177"/>
      <c r="N157" s="178"/>
      <c r="O157" s="178"/>
      <c r="P157" s="179">
        <f>SUM(P158:P159)</f>
        <v>0</v>
      </c>
      <c r="Q157" s="178"/>
      <c r="R157" s="179">
        <f>SUM(R158:R159)</f>
        <v>2.4399999999999999E-3</v>
      </c>
      <c r="S157" s="178"/>
      <c r="T157" s="180">
        <f>SUM(T158:T159)</f>
        <v>0</v>
      </c>
      <c r="AR157" s="181" t="s">
        <v>85</v>
      </c>
      <c r="AT157" s="182" t="s">
        <v>74</v>
      </c>
      <c r="AU157" s="182" t="s">
        <v>83</v>
      </c>
      <c r="AY157" s="181" t="s">
        <v>121</v>
      </c>
      <c r="BK157" s="183">
        <f>SUM(BK158:BK159)</f>
        <v>0</v>
      </c>
    </row>
    <row r="158" spans="1:65" s="2" customFormat="1" ht="24.25" customHeight="1">
      <c r="A158" s="34"/>
      <c r="B158" s="35"/>
      <c r="C158" s="186" t="s">
        <v>250</v>
      </c>
      <c r="D158" s="186" t="s">
        <v>124</v>
      </c>
      <c r="E158" s="187" t="s">
        <v>251</v>
      </c>
      <c r="F158" s="188" t="s">
        <v>290</v>
      </c>
      <c r="G158" s="189" t="s">
        <v>252</v>
      </c>
      <c r="H158" s="190">
        <v>1</v>
      </c>
      <c r="I158" s="191"/>
      <c r="J158" s="192">
        <f>ROUND(I158*H158,2)</f>
        <v>0</v>
      </c>
      <c r="K158" s="188" t="s">
        <v>189</v>
      </c>
      <c r="L158" s="39"/>
      <c r="M158" s="193" t="s">
        <v>1</v>
      </c>
      <c r="N158" s="194" t="s">
        <v>40</v>
      </c>
      <c r="O158" s="71"/>
      <c r="P158" s="195">
        <f>O158*H158</f>
        <v>0</v>
      </c>
      <c r="Q158" s="195">
        <v>1.2199999999999999E-3</v>
      </c>
      <c r="R158" s="195">
        <f>Q158*H158</f>
        <v>1.2199999999999999E-3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230</v>
      </c>
      <c r="AT158" s="197" t="s">
        <v>124</v>
      </c>
      <c r="AU158" s="197" t="s">
        <v>85</v>
      </c>
      <c r="AY158" s="17" t="s">
        <v>121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83</v>
      </c>
      <c r="BK158" s="198">
        <f>ROUND(I158*H158,2)</f>
        <v>0</v>
      </c>
      <c r="BL158" s="17" t="s">
        <v>230</v>
      </c>
      <c r="BM158" s="197" t="s">
        <v>253</v>
      </c>
    </row>
    <row r="159" spans="1:65" s="2" customFormat="1" ht="16.5" customHeight="1">
      <c r="A159" s="34"/>
      <c r="B159" s="35"/>
      <c r="C159" s="186" t="s">
        <v>254</v>
      </c>
      <c r="D159" s="186" t="s">
        <v>124</v>
      </c>
      <c r="E159" s="187" t="s">
        <v>255</v>
      </c>
      <c r="F159" s="188" t="s">
        <v>256</v>
      </c>
      <c r="G159" s="189" t="s">
        <v>252</v>
      </c>
      <c r="H159" s="190">
        <v>1</v>
      </c>
      <c r="I159" s="191"/>
      <c r="J159" s="192">
        <f>ROUND(I159*H159,2)</f>
        <v>0</v>
      </c>
      <c r="K159" s="188" t="s">
        <v>1</v>
      </c>
      <c r="L159" s="39"/>
      <c r="M159" s="193" t="s">
        <v>1</v>
      </c>
      <c r="N159" s="194" t="s">
        <v>40</v>
      </c>
      <c r="O159" s="71"/>
      <c r="P159" s="195">
        <f>O159*H159</f>
        <v>0</v>
      </c>
      <c r="Q159" s="195">
        <v>1.2199999999999999E-3</v>
      </c>
      <c r="R159" s="195">
        <f>Q159*H159</f>
        <v>1.2199999999999999E-3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230</v>
      </c>
      <c r="AT159" s="197" t="s">
        <v>124</v>
      </c>
      <c r="AU159" s="197" t="s">
        <v>85</v>
      </c>
      <c r="AY159" s="17" t="s">
        <v>121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83</v>
      </c>
      <c r="BK159" s="198">
        <f>ROUND(I159*H159,2)</f>
        <v>0</v>
      </c>
      <c r="BL159" s="17" t="s">
        <v>230</v>
      </c>
      <c r="BM159" s="197" t="s">
        <v>257</v>
      </c>
    </row>
    <row r="160" spans="1:65" s="12" customFormat="1" ht="22.75" customHeight="1">
      <c r="B160" s="170"/>
      <c r="C160" s="171"/>
      <c r="D160" s="172" t="s">
        <v>74</v>
      </c>
      <c r="E160" s="184" t="s">
        <v>258</v>
      </c>
      <c r="F160" s="184" t="s">
        <v>259</v>
      </c>
      <c r="G160" s="171"/>
      <c r="H160" s="171"/>
      <c r="I160" s="174"/>
      <c r="J160" s="185">
        <f>BK160</f>
        <v>0</v>
      </c>
      <c r="K160" s="171"/>
      <c r="L160" s="176"/>
      <c r="M160" s="177"/>
      <c r="N160" s="178"/>
      <c r="O160" s="178"/>
      <c r="P160" s="179">
        <f>SUM(P161:P167)</f>
        <v>0</v>
      </c>
      <c r="Q160" s="178"/>
      <c r="R160" s="179">
        <f>SUM(R161:R167)</f>
        <v>0.16955399999999998</v>
      </c>
      <c r="S160" s="178"/>
      <c r="T160" s="180">
        <f>SUM(T161:T167)</f>
        <v>0</v>
      </c>
      <c r="AR160" s="181" t="s">
        <v>85</v>
      </c>
      <c r="AT160" s="182" t="s">
        <v>74</v>
      </c>
      <c r="AU160" s="182" t="s">
        <v>83</v>
      </c>
      <c r="AY160" s="181" t="s">
        <v>121</v>
      </c>
      <c r="BK160" s="183">
        <f>SUM(BK161:BK167)</f>
        <v>0</v>
      </c>
    </row>
    <row r="161" spans="1:65" s="2" customFormat="1" ht="33" customHeight="1">
      <c r="A161" s="34"/>
      <c r="B161" s="35"/>
      <c r="C161" s="186" t="s">
        <v>260</v>
      </c>
      <c r="D161" s="186" t="s">
        <v>124</v>
      </c>
      <c r="E161" s="187" t="s">
        <v>261</v>
      </c>
      <c r="F161" s="188" t="s">
        <v>262</v>
      </c>
      <c r="G161" s="189" t="s">
        <v>188</v>
      </c>
      <c r="H161" s="190">
        <v>1101</v>
      </c>
      <c r="I161" s="191"/>
      <c r="J161" s="192">
        <f>ROUND(I161*H161,2)</f>
        <v>0</v>
      </c>
      <c r="K161" s="188" t="s">
        <v>189</v>
      </c>
      <c r="L161" s="39"/>
      <c r="M161" s="193" t="s">
        <v>1</v>
      </c>
      <c r="N161" s="194" t="s">
        <v>40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230</v>
      </c>
      <c r="AT161" s="197" t="s">
        <v>124</v>
      </c>
      <c r="AU161" s="197" t="s">
        <v>85</v>
      </c>
      <c r="AY161" s="17" t="s">
        <v>121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83</v>
      </c>
      <c r="BK161" s="198">
        <f>ROUND(I161*H161,2)</f>
        <v>0</v>
      </c>
      <c r="BL161" s="17" t="s">
        <v>230</v>
      </c>
      <c r="BM161" s="197" t="s">
        <v>263</v>
      </c>
    </row>
    <row r="162" spans="1:65" s="13" customFormat="1" ht="12">
      <c r="B162" s="209"/>
      <c r="C162" s="210"/>
      <c r="D162" s="199" t="s">
        <v>191</v>
      </c>
      <c r="E162" s="211" t="s">
        <v>1</v>
      </c>
      <c r="F162" s="212" t="s">
        <v>232</v>
      </c>
      <c r="G162" s="210"/>
      <c r="H162" s="211" t="s">
        <v>1</v>
      </c>
      <c r="I162" s="213"/>
      <c r="J162" s="210"/>
      <c r="K162" s="210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191</v>
      </c>
      <c r="AU162" s="218" t="s">
        <v>85</v>
      </c>
      <c r="AV162" s="13" t="s">
        <v>83</v>
      </c>
      <c r="AW162" s="13" t="s">
        <v>31</v>
      </c>
      <c r="AX162" s="13" t="s">
        <v>75</v>
      </c>
      <c r="AY162" s="218" t="s">
        <v>121</v>
      </c>
    </row>
    <row r="163" spans="1:65" s="14" customFormat="1" ht="12">
      <c r="B163" s="219"/>
      <c r="C163" s="220"/>
      <c r="D163" s="199" t="s">
        <v>191</v>
      </c>
      <c r="E163" s="221" t="s">
        <v>1</v>
      </c>
      <c r="F163" s="222" t="s">
        <v>233</v>
      </c>
      <c r="G163" s="220"/>
      <c r="H163" s="223">
        <v>1101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191</v>
      </c>
      <c r="AU163" s="229" t="s">
        <v>85</v>
      </c>
      <c r="AV163" s="14" t="s">
        <v>85</v>
      </c>
      <c r="AW163" s="14" t="s">
        <v>31</v>
      </c>
      <c r="AX163" s="14" t="s">
        <v>75</v>
      </c>
      <c r="AY163" s="229" t="s">
        <v>121</v>
      </c>
    </row>
    <row r="164" spans="1:65" s="15" customFormat="1" ht="12">
      <c r="B164" s="230"/>
      <c r="C164" s="231"/>
      <c r="D164" s="199" t="s">
        <v>191</v>
      </c>
      <c r="E164" s="232" t="s">
        <v>1</v>
      </c>
      <c r="F164" s="233" t="s">
        <v>196</v>
      </c>
      <c r="G164" s="231"/>
      <c r="H164" s="234">
        <v>1101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191</v>
      </c>
      <c r="AU164" s="240" t="s">
        <v>85</v>
      </c>
      <c r="AV164" s="15" t="s">
        <v>143</v>
      </c>
      <c r="AW164" s="15" t="s">
        <v>31</v>
      </c>
      <c r="AX164" s="15" t="s">
        <v>83</v>
      </c>
      <c r="AY164" s="240" t="s">
        <v>121</v>
      </c>
    </row>
    <row r="165" spans="1:65" s="2" customFormat="1" ht="66" customHeight="1">
      <c r="A165" s="34"/>
      <c r="B165" s="35"/>
      <c r="C165" s="241" t="s">
        <v>230</v>
      </c>
      <c r="D165" s="241" t="s">
        <v>234</v>
      </c>
      <c r="E165" s="242" t="s">
        <v>264</v>
      </c>
      <c r="F165" s="243" t="s">
        <v>265</v>
      </c>
      <c r="G165" s="244" t="s">
        <v>188</v>
      </c>
      <c r="H165" s="245">
        <v>1211.0999999999999</v>
      </c>
      <c r="I165" s="246"/>
      <c r="J165" s="247">
        <f>ROUND(I165*H165,2)</f>
        <v>0</v>
      </c>
      <c r="K165" s="243" t="s">
        <v>189</v>
      </c>
      <c r="L165" s="248"/>
      <c r="M165" s="249" t="s">
        <v>1</v>
      </c>
      <c r="N165" s="250" t="s">
        <v>40</v>
      </c>
      <c r="O165" s="71"/>
      <c r="P165" s="195">
        <f>O165*H165</f>
        <v>0</v>
      </c>
      <c r="Q165" s="195">
        <v>1.3999999999999999E-4</v>
      </c>
      <c r="R165" s="195">
        <f>Q165*H165</f>
        <v>0.16955399999999998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237</v>
      </c>
      <c r="AT165" s="197" t="s">
        <v>234</v>
      </c>
      <c r="AU165" s="197" t="s">
        <v>85</v>
      </c>
      <c r="AY165" s="17" t="s">
        <v>121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83</v>
      </c>
      <c r="BK165" s="198">
        <f>ROUND(I165*H165,2)</f>
        <v>0</v>
      </c>
      <c r="BL165" s="17" t="s">
        <v>230</v>
      </c>
      <c r="BM165" s="197" t="s">
        <v>266</v>
      </c>
    </row>
    <row r="166" spans="1:65" s="14" customFormat="1" ht="12">
      <c r="B166" s="219"/>
      <c r="C166" s="220"/>
      <c r="D166" s="199" t="s">
        <v>191</v>
      </c>
      <c r="E166" s="221" t="s">
        <v>1</v>
      </c>
      <c r="F166" s="222" t="s">
        <v>267</v>
      </c>
      <c r="G166" s="220"/>
      <c r="H166" s="223">
        <v>1211.0999999999999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191</v>
      </c>
      <c r="AU166" s="229" t="s">
        <v>85</v>
      </c>
      <c r="AV166" s="14" t="s">
        <v>85</v>
      </c>
      <c r="AW166" s="14" t="s">
        <v>31</v>
      </c>
      <c r="AX166" s="14" t="s">
        <v>83</v>
      </c>
      <c r="AY166" s="229" t="s">
        <v>121</v>
      </c>
    </row>
    <row r="167" spans="1:65" s="2" customFormat="1" ht="33" customHeight="1">
      <c r="A167" s="34"/>
      <c r="B167" s="35"/>
      <c r="C167" s="186" t="s">
        <v>268</v>
      </c>
      <c r="D167" s="186" t="s">
        <v>124</v>
      </c>
      <c r="E167" s="187" t="s">
        <v>269</v>
      </c>
      <c r="F167" s="188" t="s">
        <v>270</v>
      </c>
      <c r="G167" s="189" t="s">
        <v>246</v>
      </c>
      <c r="H167" s="251"/>
      <c r="I167" s="191"/>
      <c r="J167" s="192">
        <f>ROUND(I167*H167,2)</f>
        <v>0</v>
      </c>
      <c r="K167" s="188" t="s">
        <v>189</v>
      </c>
      <c r="L167" s="39"/>
      <c r="M167" s="193" t="s">
        <v>1</v>
      </c>
      <c r="N167" s="194" t="s">
        <v>40</v>
      </c>
      <c r="O167" s="71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230</v>
      </c>
      <c r="AT167" s="197" t="s">
        <v>124</v>
      </c>
      <c r="AU167" s="197" t="s">
        <v>85</v>
      </c>
      <c r="AY167" s="17" t="s">
        <v>121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83</v>
      </c>
      <c r="BK167" s="198">
        <f>ROUND(I167*H167,2)</f>
        <v>0</v>
      </c>
      <c r="BL167" s="17" t="s">
        <v>230</v>
      </c>
      <c r="BM167" s="197" t="s">
        <v>271</v>
      </c>
    </row>
    <row r="168" spans="1:65" s="12" customFormat="1" ht="22.75" customHeight="1">
      <c r="B168" s="170"/>
      <c r="C168" s="171"/>
      <c r="D168" s="172" t="s">
        <v>74</v>
      </c>
      <c r="E168" s="184" t="s">
        <v>272</v>
      </c>
      <c r="F168" s="184" t="s">
        <v>273</v>
      </c>
      <c r="G168" s="171"/>
      <c r="H168" s="171"/>
      <c r="I168" s="174"/>
      <c r="J168" s="185">
        <f>BK168</f>
        <v>0</v>
      </c>
      <c r="K168" s="171"/>
      <c r="L168" s="176"/>
      <c r="M168" s="177"/>
      <c r="N168" s="178"/>
      <c r="O168" s="178"/>
      <c r="P168" s="179">
        <f>SUM(P169:P177)</f>
        <v>0</v>
      </c>
      <c r="Q168" s="178"/>
      <c r="R168" s="179">
        <f>SUM(R169:R177)</f>
        <v>7.9563119999999987E-2</v>
      </c>
      <c r="S168" s="178"/>
      <c r="T168" s="180">
        <f>SUM(T169:T177)</f>
        <v>0</v>
      </c>
      <c r="AR168" s="181" t="s">
        <v>85</v>
      </c>
      <c r="AT168" s="182" t="s">
        <v>74</v>
      </c>
      <c r="AU168" s="182" t="s">
        <v>83</v>
      </c>
      <c r="AY168" s="181" t="s">
        <v>121</v>
      </c>
      <c r="BK168" s="183">
        <f>SUM(BK169:BK177)</f>
        <v>0</v>
      </c>
    </row>
    <row r="169" spans="1:65" s="2" customFormat="1" ht="24.25" customHeight="1">
      <c r="A169" s="34"/>
      <c r="B169" s="35"/>
      <c r="C169" s="186" t="s">
        <v>274</v>
      </c>
      <c r="D169" s="186" t="s">
        <v>124</v>
      </c>
      <c r="E169" s="187" t="s">
        <v>275</v>
      </c>
      <c r="F169" s="188" t="s">
        <v>276</v>
      </c>
      <c r="G169" s="189" t="s">
        <v>188</v>
      </c>
      <c r="H169" s="190">
        <v>98.546000000000006</v>
      </c>
      <c r="I169" s="191"/>
      <c r="J169" s="192">
        <f>ROUND(I169*H169,2)</f>
        <v>0</v>
      </c>
      <c r="K169" s="188" t="s">
        <v>1</v>
      </c>
      <c r="L169" s="39"/>
      <c r="M169" s="193" t="s">
        <v>1</v>
      </c>
      <c r="N169" s="194" t="s">
        <v>40</v>
      </c>
      <c r="O169" s="71"/>
      <c r="P169" s="195">
        <f>O169*H169</f>
        <v>0</v>
      </c>
      <c r="Q169" s="195">
        <v>2.5999999999999998E-4</v>
      </c>
      <c r="R169" s="195">
        <f>Q169*H169</f>
        <v>2.5621959999999999E-2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230</v>
      </c>
      <c r="AT169" s="197" t="s">
        <v>124</v>
      </c>
      <c r="AU169" s="197" t="s">
        <v>85</v>
      </c>
      <c r="AY169" s="17" t="s">
        <v>121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83</v>
      </c>
      <c r="BK169" s="198">
        <f>ROUND(I169*H169,2)</f>
        <v>0</v>
      </c>
      <c r="BL169" s="17" t="s">
        <v>230</v>
      </c>
      <c r="BM169" s="197" t="s">
        <v>277</v>
      </c>
    </row>
    <row r="170" spans="1:65" s="13" customFormat="1" ht="12">
      <c r="B170" s="209"/>
      <c r="C170" s="210"/>
      <c r="D170" s="199" t="s">
        <v>191</v>
      </c>
      <c r="E170" s="211" t="s">
        <v>1</v>
      </c>
      <c r="F170" s="212" t="s">
        <v>278</v>
      </c>
      <c r="G170" s="210"/>
      <c r="H170" s="211" t="s">
        <v>1</v>
      </c>
      <c r="I170" s="213"/>
      <c r="J170" s="210"/>
      <c r="K170" s="210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191</v>
      </c>
      <c r="AU170" s="218" t="s">
        <v>85</v>
      </c>
      <c r="AV170" s="13" t="s">
        <v>83</v>
      </c>
      <c r="AW170" s="13" t="s">
        <v>31</v>
      </c>
      <c r="AX170" s="13" t="s">
        <v>75</v>
      </c>
      <c r="AY170" s="218" t="s">
        <v>121</v>
      </c>
    </row>
    <row r="171" spans="1:65" s="14" customFormat="1" ht="36">
      <c r="B171" s="219"/>
      <c r="C171" s="220"/>
      <c r="D171" s="199" t="s">
        <v>191</v>
      </c>
      <c r="E171" s="221" t="s">
        <v>1</v>
      </c>
      <c r="F171" s="222" t="s">
        <v>279</v>
      </c>
      <c r="G171" s="220"/>
      <c r="H171" s="223">
        <v>98.546000000000006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191</v>
      </c>
      <c r="AU171" s="229" t="s">
        <v>85</v>
      </c>
      <c r="AV171" s="14" t="s">
        <v>85</v>
      </c>
      <c r="AW171" s="14" t="s">
        <v>31</v>
      </c>
      <c r="AX171" s="14" t="s">
        <v>75</v>
      </c>
      <c r="AY171" s="229" t="s">
        <v>121</v>
      </c>
    </row>
    <row r="172" spans="1:65" s="15" customFormat="1" ht="12">
      <c r="B172" s="230"/>
      <c r="C172" s="231"/>
      <c r="D172" s="199" t="s">
        <v>191</v>
      </c>
      <c r="E172" s="232" t="s">
        <v>1</v>
      </c>
      <c r="F172" s="233" t="s">
        <v>196</v>
      </c>
      <c r="G172" s="231"/>
      <c r="H172" s="234">
        <v>98.546000000000006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191</v>
      </c>
      <c r="AU172" s="240" t="s">
        <v>85</v>
      </c>
      <c r="AV172" s="15" t="s">
        <v>143</v>
      </c>
      <c r="AW172" s="15" t="s">
        <v>31</v>
      </c>
      <c r="AX172" s="15" t="s">
        <v>83</v>
      </c>
      <c r="AY172" s="240" t="s">
        <v>121</v>
      </c>
    </row>
    <row r="173" spans="1:65" s="2" customFormat="1" ht="21.75" customHeight="1">
      <c r="A173" s="34"/>
      <c r="B173" s="35"/>
      <c r="C173" s="186" t="s">
        <v>280</v>
      </c>
      <c r="D173" s="186" t="s">
        <v>124</v>
      </c>
      <c r="E173" s="187" t="s">
        <v>281</v>
      </c>
      <c r="F173" s="188" t="s">
        <v>282</v>
      </c>
      <c r="G173" s="189" t="s">
        <v>283</v>
      </c>
      <c r="H173" s="190">
        <v>207.46600000000001</v>
      </c>
      <c r="I173" s="191"/>
      <c r="J173" s="192">
        <f>ROUND(I173*H173,2)</f>
        <v>0</v>
      </c>
      <c r="K173" s="188" t="s">
        <v>1</v>
      </c>
      <c r="L173" s="39"/>
      <c r="M173" s="193" t="s">
        <v>1</v>
      </c>
      <c r="N173" s="194" t="s">
        <v>40</v>
      </c>
      <c r="O173" s="71"/>
      <c r="P173" s="195">
        <f>O173*H173</f>
        <v>0</v>
      </c>
      <c r="Q173" s="195">
        <v>2.5999999999999998E-4</v>
      </c>
      <c r="R173" s="195">
        <f>Q173*H173</f>
        <v>5.3941159999999995E-2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230</v>
      </c>
      <c r="AT173" s="197" t="s">
        <v>124</v>
      </c>
      <c r="AU173" s="197" t="s">
        <v>85</v>
      </c>
      <c r="AY173" s="17" t="s">
        <v>121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83</v>
      </c>
      <c r="BK173" s="198">
        <f>ROUND(I173*H173,2)</f>
        <v>0</v>
      </c>
      <c r="BL173" s="17" t="s">
        <v>230</v>
      </c>
      <c r="BM173" s="197" t="s">
        <v>284</v>
      </c>
    </row>
    <row r="174" spans="1:65" s="13" customFormat="1" ht="12">
      <c r="B174" s="209"/>
      <c r="C174" s="210"/>
      <c r="D174" s="199" t="s">
        <v>191</v>
      </c>
      <c r="E174" s="211" t="s">
        <v>1</v>
      </c>
      <c r="F174" s="212" t="s">
        <v>278</v>
      </c>
      <c r="G174" s="210"/>
      <c r="H174" s="211" t="s">
        <v>1</v>
      </c>
      <c r="I174" s="213"/>
      <c r="J174" s="210"/>
      <c r="K174" s="210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191</v>
      </c>
      <c r="AU174" s="218" t="s">
        <v>85</v>
      </c>
      <c r="AV174" s="13" t="s">
        <v>83</v>
      </c>
      <c r="AW174" s="13" t="s">
        <v>31</v>
      </c>
      <c r="AX174" s="13" t="s">
        <v>75</v>
      </c>
      <c r="AY174" s="218" t="s">
        <v>121</v>
      </c>
    </row>
    <row r="175" spans="1:65" s="14" customFormat="1" ht="36">
      <c r="B175" s="219"/>
      <c r="C175" s="220"/>
      <c r="D175" s="199" t="s">
        <v>191</v>
      </c>
      <c r="E175" s="221" t="s">
        <v>1</v>
      </c>
      <c r="F175" s="222" t="s">
        <v>285</v>
      </c>
      <c r="G175" s="220"/>
      <c r="H175" s="223">
        <v>207.46600000000001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191</v>
      </c>
      <c r="AU175" s="229" t="s">
        <v>85</v>
      </c>
      <c r="AV175" s="14" t="s">
        <v>85</v>
      </c>
      <c r="AW175" s="14" t="s">
        <v>31</v>
      </c>
      <c r="AX175" s="14" t="s">
        <v>75</v>
      </c>
      <c r="AY175" s="229" t="s">
        <v>121</v>
      </c>
    </row>
    <row r="176" spans="1:65" s="15" customFormat="1" ht="12">
      <c r="B176" s="230"/>
      <c r="C176" s="231"/>
      <c r="D176" s="199" t="s">
        <v>191</v>
      </c>
      <c r="E176" s="232" t="s">
        <v>1</v>
      </c>
      <c r="F176" s="233" t="s">
        <v>196</v>
      </c>
      <c r="G176" s="231"/>
      <c r="H176" s="234">
        <v>207.46600000000001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191</v>
      </c>
      <c r="AU176" s="240" t="s">
        <v>85</v>
      </c>
      <c r="AV176" s="15" t="s">
        <v>143</v>
      </c>
      <c r="AW176" s="15" t="s">
        <v>31</v>
      </c>
      <c r="AX176" s="15" t="s">
        <v>83</v>
      </c>
      <c r="AY176" s="240" t="s">
        <v>121</v>
      </c>
    </row>
    <row r="177" spans="1:65" s="2" customFormat="1" ht="24.25" customHeight="1">
      <c r="A177" s="34"/>
      <c r="B177" s="35"/>
      <c r="C177" s="186" t="s">
        <v>286</v>
      </c>
      <c r="D177" s="186" t="s">
        <v>124</v>
      </c>
      <c r="E177" s="187" t="s">
        <v>287</v>
      </c>
      <c r="F177" s="188" t="s">
        <v>288</v>
      </c>
      <c r="G177" s="189" t="s">
        <v>246</v>
      </c>
      <c r="H177" s="251"/>
      <c r="I177" s="191"/>
      <c r="J177" s="192">
        <f>ROUND(I177*H177,2)</f>
        <v>0</v>
      </c>
      <c r="K177" s="188" t="s">
        <v>189</v>
      </c>
      <c r="L177" s="39"/>
      <c r="M177" s="204" t="s">
        <v>1</v>
      </c>
      <c r="N177" s="205" t="s">
        <v>40</v>
      </c>
      <c r="O177" s="206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230</v>
      </c>
      <c r="AT177" s="197" t="s">
        <v>124</v>
      </c>
      <c r="AU177" s="197" t="s">
        <v>85</v>
      </c>
      <c r="AY177" s="17" t="s">
        <v>121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83</v>
      </c>
      <c r="BK177" s="198">
        <f>ROUND(I177*H177,2)</f>
        <v>0</v>
      </c>
      <c r="BL177" s="17" t="s">
        <v>230</v>
      </c>
      <c r="BM177" s="197" t="s">
        <v>289</v>
      </c>
    </row>
    <row r="178" spans="1:65" s="2" customFormat="1" ht="7" customHeight="1">
      <c r="A178" s="34"/>
      <c r="B178" s="54"/>
      <c r="C178" s="55"/>
      <c r="D178" s="55"/>
      <c r="E178" s="55"/>
      <c r="F178" s="55"/>
      <c r="G178" s="55"/>
      <c r="H178" s="55"/>
      <c r="I178" s="55"/>
      <c r="J178" s="55"/>
      <c r="K178" s="55"/>
      <c r="L178" s="39"/>
      <c r="M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</row>
  </sheetData>
  <sheetProtection algorithmName="SHA-512" hashValue="j2wCyNAqg3Ivs75aNRuGPLHR8YTRLeJ0YghcBobdnn3SzYEA04sr3mAkKns2Xelcoj0CIf5zpPRpZ9AzZxW8aA==" saltValue="45G+yxnNrlWEfzoFsbsIIw==" spinCount="100000" sheet="1" objects="1" scenarios="1" formatColumns="0" formatRows="0" autoFilter="0"/>
  <autoFilter ref="C123:K177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rozpočtové ...</vt:lpstr>
      <vt:lpstr>01 - Architektonické stav...</vt:lpstr>
      <vt:lpstr>'00 - Vedlejší rozpočtové ...'!Názvy_tisku</vt:lpstr>
      <vt:lpstr>'01 - Architektonické stav...'!Názvy_tisku</vt:lpstr>
      <vt:lpstr>'Rekapitulace stavby'!Názvy_tisku</vt:lpstr>
      <vt:lpstr>'00 - Vedlejší rozpočtové ...'!Oblast_tisku</vt:lpstr>
      <vt:lpstr>'01 - Architektonické stav...'!Oblast_tisku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Honored\Ema1</dc:creator>
  <cp:lastModifiedBy>Microsoft Office User</cp:lastModifiedBy>
  <dcterms:created xsi:type="dcterms:W3CDTF">2024-11-06T06:54:22Z</dcterms:created>
  <dcterms:modified xsi:type="dcterms:W3CDTF">2024-11-19T12:10:28Z</dcterms:modified>
</cp:coreProperties>
</file>