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jiri.bilek\Documents\"/>
    </mc:Choice>
  </mc:AlternateContent>
  <bookViews>
    <workbookView xWindow="0" yWindow="0" windowWidth="0" windowHeight="0"/>
  </bookViews>
  <sheets>
    <sheet name="Rekapitulace stavby" sheetId="1" r:id="rId1"/>
    <sheet name="SO 000 - Ostatní a vedlej..." sheetId="2" r:id="rId2"/>
    <sheet name="SO 04.1 - Rekonstrukce ul..." sheetId="3" r:id="rId3"/>
    <sheet name="SO 04.2 - Ochrana stávají..." sheetId="4" r:id="rId4"/>
    <sheet name="SO 401 - Přeložka veřejné..." sheetId="5" r:id="rId5"/>
    <sheet name="SO 402 - Přeložka sítě 1k..." sheetId="6" r:id="rId6"/>
    <sheet name="SO 403 - Přeložka místní ..." sheetId="7" r:id="rId7"/>
    <sheet name="Pokyny pro vyplnění" sheetId="8" r:id="rId8"/>
  </sheets>
  <definedNames>
    <definedName name="_xlnm.Print_Area" localSheetId="0">'Rekapitulace stavby'!$D$4:$AO$36,'Rekapitulace stavby'!$C$42:$AQ$61</definedName>
    <definedName name="_xlnm.Print_Titles" localSheetId="0">'Rekapitulace stavby'!$52:$52</definedName>
    <definedName name="_xlnm._FilterDatabase" localSheetId="1" hidden="1">'SO 000 - Ostatní a vedlej...'!$C$83:$K$95</definedName>
    <definedName name="_xlnm.Print_Area" localSheetId="1">'SO 000 - Ostatní a vedlej...'!$C$4:$J$39,'SO 000 - Ostatní a vedlej...'!$C$45:$J$65,'SO 000 - Ostatní a vedlej...'!$C$71:$K$95</definedName>
    <definedName name="_xlnm.Print_Titles" localSheetId="1">'SO 000 - Ostatní a vedlej...'!$83:$83</definedName>
    <definedName name="_xlnm._FilterDatabase" localSheetId="2" hidden="1">'SO 04.1 - Rekonstrukce ul...'!$C$85:$K$333</definedName>
    <definedName name="_xlnm.Print_Area" localSheetId="2">'SO 04.1 - Rekonstrukce ul...'!$C$4:$J$39,'SO 04.1 - Rekonstrukce ul...'!$C$45:$J$67,'SO 04.1 - Rekonstrukce ul...'!$C$73:$K$333</definedName>
    <definedName name="_xlnm.Print_Titles" localSheetId="2">'SO 04.1 - Rekonstrukce ul...'!$85:$85</definedName>
    <definedName name="_xlnm._FilterDatabase" localSheetId="3" hidden="1">'SO 04.2 - Ochrana stávají...'!$C$83:$K$98</definedName>
    <definedName name="_xlnm.Print_Area" localSheetId="3">'SO 04.2 - Ochrana stávají...'!$C$4:$J$39,'SO 04.2 - Ochrana stávají...'!$C$45:$J$65,'SO 04.2 - Ochrana stávají...'!$C$71:$K$98</definedName>
    <definedName name="_xlnm.Print_Titles" localSheetId="3">'SO 04.2 - Ochrana stávají...'!$83:$83</definedName>
    <definedName name="_xlnm._FilterDatabase" localSheetId="4" hidden="1">'SO 401 - Přeložka veřejné...'!$C$84:$K$136</definedName>
    <definedName name="_xlnm.Print_Area" localSheetId="4">'SO 401 - Přeložka veřejné...'!$C$4:$J$39,'SO 401 - Přeložka veřejné...'!$C$45:$J$66,'SO 401 - Přeložka veřejné...'!$C$72:$K$136</definedName>
    <definedName name="_xlnm.Print_Titles" localSheetId="4">'SO 401 - Přeložka veřejné...'!$84:$84</definedName>
    <definedName name="_xlnm._FilterDatabase" localSheetId="5" hidden="1">'SO 402 - Přeložka sítě 1k...'!$C$80:$K$86</definedName>
    <definedName name="_xlnm.Print_Area" localSheetId="5">'SO 402 - Přeložka sítě 1k...'!$C$4:$J$39,'SO 402 - Přeložka sítě 1k...'!$C$45:$J$62,'SO 402 - Přeložka sítě 1k...'!$C$68:$K$86</definedName>
    <definedName name="_xlnm.Print_Titles" localSheetId="5">'SO 402 - Přeložka sítě 1k...'!$80:$80</definedName>
    <definedName name="_xlnm._FilterDatabase" localSheetId="6" hidden="1">'SO 403 - Přeložka místní ...'!$C$80:$K$86</definedName>
    <definedName name="_xlnm.Print_Area" localSheetId="6">'SO 403 - Přeložka místní ...'!$C$4:$J$39,'SO 403 - Přeložka místní ...'!$C$45:$J$62,'SO 403 - Přeložka místní ...'!$C$68:$K$86</definedName>
    <definedName name="_xlnm.Print_Titles" localSheetId="6">'SO 403 - Přeložka místní ...'!$80:$80</definedName>
    <definedName name="_xlnm.Print_Area" localSheetId="7">'Pokyny pro vyplnění'!$B$2:$K$71,'Pokyny pro vyplnění'!$B$74:$K$118,'Pokyny pro vyplnění'!$B$121:$K$190,'Pokyny pro vyplnění'!$B$198:$K$218</definedName>
  </definedNames>
  <calcPr/>
</workbook>
</file>

<file path=xl/calcChain.xml><?xml version="1.0" encoding="utf-8"?>
<calcChain xmlns="http://schemas.openxmlformats.org/spreadsheetml/2006/main">
  <c i="7" l="1" r="J37"/>
  <c r="J36"/>
  <c i="1" r="AY60"/>
  <c i="7" r="J35"/>
  <c i="1" r="AX60"/>
  <c i="7" r="BI84"/>
  <c r="BH84"/>
  <c r="BG84"/>
  <c r="BF84"/>
  <c r="T84"/>
  <c r="T83"/>
  <c r="T82"/>
  <c r="T81"/>
  <c r="R84"/>
  <c r="R83"/>
  <c r="R82"/>
  <c r="R81"/>
  <c r="P84"/>
  <c r="P83"/>
  <c r="P82"/>
  <c r="P81"/>
  <c i="1" r="AU60"/>
  <c i="7" r="F75"/>
  <c r="E73"/>
  <c r="F52"/>
  <c r="E50"/>
  <c r="J24"/>
  <c r="E24"/>
  <c r="J55"/>
  <c r="J23"/>
  <c r="J21"/>
  <c r="E21"/>
  <c r="J77"/>
  <c r="J20"/>
  <c r="J18"/>
  <c r="E18"/>
  <c r="F78"/>
  <c r="J17"/>
  <c r="J15"/>
  <c r="E15"/>
  <c r="F54"/>
  <c r="J14"/>
  <c r="J12"/>
  <c r="J75"/>
  <c r="E7"/>
  <c r="E71"/>
  <c i="6" r="J37"/>
  <c r="J36"/>
  <c i="1" r="AY59"/>
  <c i="6" r="J35"/>
  <c i="1" r="AX59"/>
  <c i="6" r="BI84"/>
  <c r="BH84"/>
  <c r="BG84"/>
  <c r="BF84"/>
  <c r="T84"/>
  <c r="T83"/>
  <c r="T82"/>
  <c r="T81"/>
  <c r="R84"/>
  <c r="R83"/>
  <c r="R82"/>
  <c r="R81"/>
  <c r="P84"/>
  <c r="P83"/>
  <c r="P82"/>
  <c r="P81"/>
  <c i="1" r="AU59"/>
  <c i="6" r="F75"/>
  <c r="E73"/>
  <c r="F52"/>
  <c r="E50"/>
  <c r="J24"/>
  <c r="E24"/>
  <c r="J55"/>
  <c r="J23"/>
  <c r="J21"/>
  <c r="E21"/>
  <c r="J77"/>
  <c r="J20"/>
  <c r="J18"/>
  <c r="E18"/>
  <c r="F55"/>
  <c r="J17"/>
  <c r="J15"/>
  <c r="E15"/>
  <c r="F77"/>
  <c r="J14"/>
  <c r="J12"/>
  <c r="J52"/>
  <c r="E7"/>
  <c r="E48"/>
  <c i="5" r="J37"/>
  <c r="J36"/>
  <c i="1" r="AY58"/>
  <c i="5" r="J35"/>
  <c i="1" r="AX58"/>
  <c i="5"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6"/>
  <c r="BH126"/>
  <c r="BG126"/>
  <c r="BF126"/>
  <c r="T126"/>
  <c r="R126"/>
  <c r="P126"/>
  <c r="BI124"/>
  <c r="BH124"/>
  <c r="BG124"/>
  <c r="BF124"/>
  <c r="T124"/>
  <c r="R124"/>
  <c r="P124"/>
  <c r="BI123"/>
  <c r="BH123"/>
  <c r="BG123"/>
  <c r="BF123"/>
  <c r="T123"/>
  <c r="R123"/>
  <c r="P123"/>
  <c r="BI122"/>
  <c r="BH122"/>
  <c r="BG122"/>
  <c r="BF122"/>
  <c r="T122"/>
  <c r="R122"/>
  <c r="P122"/>
  <c r="BI120"/>
  <c r="BH120"/>
  <c r="BG120"/>
  <c r="BF120"/>
  <c r="T120"/>
  <c r="R120"/>
  <c r="P120"/>
  <c r="BI118"/>
  <c r="BH118"/>
  <c r="BG118"/>
  <c r="BF118"/>
  <c r="T118"/>
  <c r="R118"/>
  <c r="P118"/>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5"/>
  <c r="BH95"/>
  <c r="BG95"/>
  <c r="BF95"/>
  <c r="T95"/>
  <c r="R95"/>
  <c r="P95"/>
  <c r="BI94"/>
  <c r="BH94"/>
  <c r="BG94"/>
  <c r="BF94"/>
  <c r="T94"/>
  <c r="R94"/>
  <c r="P94"/>
  <c r="BI93"/>
  <c r="BH93"/>
  <c r="BG93"/>
  <c r="BF93"/>
  <c r="T93"/>
  <c r="R93"/>
  <c r="P93"/>
  <c r="BI91"/>
  <c r="BH91"/>
  <c r="BG91"/>
  <c r="BF91"/>
  <c r="T91"/>
  <c r="R91"/>
  <c r="P91"/>
  <c r="BI90"/>
  <c r="BH90"/>
  <c r="BG90"/>
  <c r="BF90"/>
  <c r="T90"/>
  <c r="R90"/>
  <c r="P90"/>
  <c r="BI89"/>
  <c r="BH89"/>
  <c r="BG89"/>
  <c r="BF89"/>
  <c r="T89"/>
  <c r="R89"/>
  <c r="P89"/>
  <c r="BI88"/>
  <c r="BH88"/>
  <c r="BG88"/>
  <c r="BF88"/>
  <c r="T88"/>
  <c r="R88"/>
  <c r="P88"/>
  <c r="F79"/>
  <c r="E77"/>
  <c r="F52"/>
  <c r="E50"/>
  <c r="J24"/>
  <c r="E24"/>
  <c r="J82"/>
  <c r="J23"/>
  <c r="J21"/>
  <c r="E21"/>
  <c r="J81"/>
  <c r="J20"/>
  <c r="J18"/>
  <c r="E18"/>
  <c r="F55"/>
  <c r="J17"/>
  <c r="J15"/>
  <c r="E15"/>
  <c r="F81"/>
  <c r="J14"/>
  <c r="J12"/>
  <c r="J79"/>
  <c r="E7"/>
  <c r="E48"/>
  <c i="4" r="J37"/>
  <c r="J36"/>
  <c i="1" r="AY57"/>
  <c i="4" r="J35"/>
  <c i="1" r="AX57"/>
  <c i="4" r="BI98"/>
  <c r="BH98"/>
  <c r="BG98"/>
  <c r="BF98"/>
  <c r="T98"/>
  <c r="R98"/>
  <c r="P98"/>
  <c r="BI97"/>
  <c r="BH97"/>
  <c r="BG97"/>
  <c r="BF97"/>
  <c r="T97"/>
  <c r="R97"/>
  <c r="P97"/>
  <c r="BI94"/>
  <c r="BH94"/>
  <c r="BG94"/>
  <c r="BF94"/>
  <c r="T94"/>
  <c r="R94"/>
  <c r="P94"/>
  <c r="BI90"/>
  <c r="BH90"/>
  <c r="BG90"/>
  <c r="BF90"/>
  <c r="T90"/>
  <c r="T89"/>
  <c r="R90"/>
  <c r="R89"/>
  <c r="P90"/>
  <c r="P89"/>
  <c r="BI87"/>
  <c r="BH87"/>
  <c r="BG87"/>
  <c r="BF87"/>
  <c r="T87"/>
  <c r="T86"/>
  <c r="T85"/>
  <c r="R87"/>
  <c r="R86"/>
  <c r="R85"/>
  <c r="P87"/>
  <c r="P86"/>
  <c r="P85"/>
  <c r="F78"/>
  <c r="E76"/>
  <c r="F52"/>
  <c r="E50"/>
  <c r="J24"/>
  <c r="E24"/>
  <c r="J55"/>
  <c r="J23"/>
  <c r="J21"/>
  <c r="E21"/>
  <c r="J54"/>
  <c r="J20"/>
  <c r="J18"/>
  <c r="E18"/>
  <c r="F81"/>
  <c r="J17"/>
  <c r="J15"/>
  <c r="E15"/>
  <c r="F80"/>
  <c r="J14"/>
  <c r="J12"/>
  <c r="J52"/>
  <c r="E7"/>
  <c r="E74"/>
  <c i="3" r="J37"/>
  <c r="J36"/>
  <c i="1" r="AY56"/>
  <c i="3" r="J35"/>
  <c i="1" r="AX56"/>
  <c i="3" r="BI332"/>
  <c r="BH332"/>
  <c r="BG332"/>
  <c r="BF332"/>
  <c r="T332"/>
  <c r="R332"/>
  <c r="P332"/>
  <c r="BI330"/>
  <c r="BH330"/>
  <c r="BG330"/>
  <c r="BF330"/>
  <c r="T330"/>
  <c r="R330"/>
  <c r="P330"/>
  <c r="BI327"/>
  <c r="BH327"/>
  <c r="BG327"/>
  <c r="BF327"/>
  <c r="T327"/>
  <c r="R327"/>
  <c r="P327"/>
  <c r="BI324"/>
  <c r="BH324"/>
  <c r="BG324"/>
  <c r="BF324"/>
  <c r="T324"/>
  <c r="R324"/>
  <c r="P324"/>
  <c r="BI321"/>
  <c r="BH321"/>
  <c r="BG321"/>
  <c r="BF321"/>
  <c r="T321"/>
  <c r="R321"/>
  <c r="P321"/>
  <c r="BI319"/>
  <c r="BH319"/>
  <c r="BG319"/>
  <c r="BF319"/>
  <c r="T319"/>
  <c r="R319"/>
  <c r="P319"/>
  <c r="BI314"/>
  <c r="BH314"/>
  <c r="BG314"/>
  <c r="BF314"/>
  <c r="T314"/>
  <c r="R314"/>
  <c r="P314"/>
  <c r="BI309"/>
  <c r="BH309"/>
  <c r="BG309"/>
  <c r="BF309"/>
  <c r="T309"/>
  <c r="R309"/>
  <c r="P309"/>
  <c r="BI303"/>
  <c r="BH303"/>
  <c r="BG303"/>
  <c r="BF303"/>
  <c r="T303"/>
  <c r="R303"/>
  <c r="P303"/>
  <c r="BI297"/>
  <c r="BH297"/>
  <c r="BG297"/>
  <c r="BF297"/>
  <c r="T297"/>
  <c r="R297"/>
  <c r="P297"/>
  <c r="BI294"/>
  <c r="BH294"/>
  <c r="BG294"/>
  <c r="BF294"/>
  <c r="T294"/>
  <c r="R294"/>
  <c r="P294"/>
  <c r="BI292"/>
  <c r="BH292"/>
  <c r="BG292"/>
  <c r="BF292"/>
  <c r="T292"/>
  <c r="R292"/>
  <c r="P292"/>
  <c r="BI289"/>
  <c r="BH289"/>
  <c r="BG289"/>
  <c r="BF289"/>
  <c r="T289"/>
  <c r="R289"/>
  <c r="P289"/>
  <c r="BI287"/>
  <c r="BH287"/>
  <c r="BG287"/>
  <c r="BF287"/>
  <c r="T287"/>
  <c r="R287"/>
  <c r="P287"/>
  <c r="BI284"/>
  <c r="BH284"/>
  <c r="BG284"/>
  <c r="BF284"/>
  <c r="T284"/>
  <c r="R284"/>
  <c r="P284"/>
  <c r="BI281"/>
  <c r="BH281"/>
  <c r="BG281"/>
  <c r="BF281"/>
  <c r="T281"/>
  <c r="R281"/>
  <c r="P281"/>
  <c r="BI279"/>
  <c r="BH279"/>
  <c r="BG279"/>
  <c r="BF279"/>
  <c r="T279"/>
  <c r="R279"/>
  <c r="P279"/>
  <c r="BI278"/>
  <c r="BH278"/>
  <c r="BG278"/>
  <c r="BF278"/>
  <c r="T278"/>
  <c r="R278"/>
  <c r="P278"/>
  <c r="BI275"/>
  <c r="BH275"/>
  <c r="BG275"/>
  <c r="BF275"/>
  <c r="T275"/>
  <c r="R275"/>
  <c r="P275"/>
  <c r="BI273"/>
  <c r="BH273"/>
  <c r="BG273"/>
  <c r="BF273"/>
  <c r="T273"/>
  <c r="R273"/>
  <c r="P273"/>
  <c r="BI270"/>
  <c r="BH270"/>
  <c r="BG270"/>
  <c r="BF270"/>
  <c r="T270"/>
  <c r="R270"/>
  <c r="P270"/>
  <c r="BI267"/>
  <c r="BH267"/>
  <c r="BG267"/>
  <c r="BF267"/>
  <c r="T267"/>
  <c r="R267"/>
  <c r="P267"/>
  <c r="BI265"/>
  <c r="BH265"/>
  <c r="BG265"/>
  <c r="BF265"/>
  <c r="T265"/>
  <c r="R265"/>
  <c r="P265"/>
  <c r="BI262"/>
  <c r="BH262"/>
  <c r="BG262"/>
  <c r="BF262"/>
  <c r="T262"/>
  <c r="R262"/>
  <c r="P262"/>
  <c r="BI260"/>
  <c r="BH260"/>
  <c r="BG260"/>
  <c r="BF260"/>
  <c r="T260"/>
  <c r="R260"/>
  <c r="P260"/>
  <c r="BI257"/>
  <c r="BH257"/>
  <c r="BG257"/>
  <c r="BF257"/>
  <c r="T257"/>
  <c r="R257"/>
  <c r="P257"/>
  <c r="BI254"/>
  <c r="BH254"/>
  <c r="BG254"/>
  <c r="BF254"/>
  <c r="T254"/>
  <c r="R254"/>
  <c r="P254"/>
  <c r="BI252"/>
  <c r="BH252"/>
  <c r="BG252"/>
  <c r="BF252"/>
  <c r="T252"/>
  <c r="R252"/>
  <c r="P252"/>
  <c r="BI250"/>
  <c r="BH250"/>
  <c r="BG250"/>
  <c r="BF250"/>
  <c r="T250"/>
  <c r="R250"/>
  <c r="P250"/>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39"/>
  <c r="BH239"/>
  <c r="BG239"/>
  <c r="BF239"/>
  <c r="T239"/>
  <c r="R239"/>
  <c r="P239"/>
  <c r="BI237"/>
  <c r="BH237"/>
  <c r="BG237"/>
  <c r="BF237"/>
  <c r="T237"/>
  <c r="R237"/>
  <c r="P237"/>
  <c r="BI235"/>
  <c r="BH235"/>
  <c r="BG235"/>
  <c r="BF235"/>
  <c r="T235"/>
  <c r="R235"/>
  <c r="P235"/>
  <c r="BI232"/>
  <c r="BH232"/>
  <c r="BG232"/>
  <c r="BF232"/>
  <c r="T232"/>
  <c r="R232"/>
  <c r="P232"/>
  <c r="BI230"/>
  <c r="BH230"/>
  <c r="BG230"/>
  <c r="BF230"/>
  <c r="T230"/>
  <c r="R230"/>
  <c r="P230"/>
  <c r="BI227"/>
  <c r="BH227"/>
  <c r="BG227"/>
  <c r="BF227"/>
  <c r="T227"/>
  <c r="R227"/>
  <c r="P227"/>
  <c r="BI225"/>
  <c r="BH225"/>
  <c r="BG225"/>
  <c r="BF225"/>
  <c r="T225"/>
  <c r="R225"/>
  <c r="P225"/>
  <c r="BI222"/>
  <c r="BH222"/>
  <c r="BG222"/>
  <c r="BF222"/>
  <c r="T222"/>
  <c r="R222"/>
  <c r="P222"/>
  <c r="BI219"/>
  <c r="BH219"/>
  <c r="BG219"/>
  <c r="BF219"/>
  <c r="T219"/>
  <c r="R219"/>
  <c r="P219"/>
  <c r="BI216"/>
  <c r="BH216"/>
  <c r="BG216"/>
  <c r="BF216"/>
  <c r="T216"/>
  <c r="R216"/>
  <c r="P216"/>
  <c r="BI212"/>
  <c r="BH212"/>
  <c r="BG212"/>
  <c r="BF212"/>
  <c r="T212"/>
  <c r="R212"/>
  <c r="P212"/>
  <c r="BI209"/>
  <c r="BH209"/>
  <c r="BG209"/>
  <c r="BF209"/>
  <c r="T209"/>
  <c r="R209"/>
  <c r="P209"/>
  <c r="BI206"/>
  <c r="BH206"/>
  <c r="BG206"/>
  <c r="BF206"/>
  <c r="T206"/>
  <c r="R206"/>
  <c r="P206"/>
  <c r="BI202"/>
  <c r="BH202"/>
  <c r="BG202"/>
  <c r="BF202"/>
  <c r="T202"/>
  <c r="R202"/>
  <c r="P202"/>
  <c r="BI198"/>
  <c r="BH198"/>
  <c r="BG198"/>
  <c r="BF198"/>
  <c r="T198"/>
  <c r="R198"/>
  <c r="P198"/>
  <c r="BI195"/>
  <c r="BH195"/>
  <c r="BG195"/>
  <c r="BF195"/>
  <c r="T195"/>
  <c r="R195"/>
  <c r="P195"/>
  <c r="BI192"/>
  <c r="BH192"/>
  <c r="BG192"/>
  <c r="BF192"/>
  <c r="T192"/>
  <c r="R192"/>
  <c r="P192"/>
  <c r="BI189"/>
  <c r="BH189"/>
  <c r="BG189"/>
  <c r="BF189"/>
  <c r="T189"/>
  <c r="R189"/>
  <c r="P189"/>
  <c r="BI187"/>
  <c r="BH187"/>
  <c r="BG187"/>
  <c r="BF187"/>
  <c r="T187"/>
  <c r="R187"/>
  <c r="P187"/>
  <c r="BI183"/>
  <c r="BH183"/>
  <c r="BG183"/>
  <c r="BF183"/>
  <c r="T183"/>
  <c r="R183"/>
  <c r="P183"/>
  <c r="BI180"/>
  <c r="BH180"/>
  <c r="BG180"/>
  <c r="BF180"/>
  <c r="T180"/>
  <c r="R180"/>
  <c r="P180"/>
  <c r="BI178"/>
  <c r="BH178"/>
  <c r="BG178"/>
  <c r="BF178"/>
  <c r="T178"/>
  <c r="R178"/>
  <c r="P178"/>
  <c r="BI176"/>
  <c r="BH176"/>
  <c r="BG176"/>
  <c r="BF176"/>
  <c r="T176"/>
  <c r="R176"/>
  <c r="P176"/>
  <c r="BI174"/>
  <c r="BH174"/>
  <c r="BG174"/>
  <c r="BF174"/>
  <c r="T174"/>
  <c r="R174"/>
  <c r="P174"/>
  <c r="BI171"/>
  <c r="BH171"/>
  <c r="BG171"/>
  <c r="BF171"/>
  <c r="T171"/>
  <c r="R171"/>
  <c r="P171"/>
  <c r="BI169"/>
  <c r="BH169"/>
  <c r="BG169"/>
  <c r="BF169"/>
  <c r="T169"/>
  <c r="R169"/>
  <c r="P169"/>
  <c r="BI166"/>
  <c r="BH166"/>
  <c r="BG166"/>
  <c r="BF166"/>
  <c r="T166"/>
  <c r="R166"/>
  <c r="P166"/>
  <c r="BI164"/>
  <c r="BH164"/>
  <c r="BG164"/>
  <c r="BF164"/>
  <c r="T164"/>
  <c r="R164"/>
  <c r="P164"/>
  <c r="BI161"/>
  <c r="BH161"/>
  <c r="BG161"/>
  <c r="BF161"/>
  <c r="T161"/>
  <c r="R161"/>
  <c r="P161"/>
  <c r="BI158"/>
  <c r="BH158"/>
  <c r="BG158"/>
  <c r="BF158"/>
  <c r="T158"/>
  <c r="R158"/>
  <c r="P158"/>
  <c r="BI156"/>
  <c r="BH156"/>
  <c r="BG156"/>
  <c r="BF156"/>
  <c r="T156"/>
  <c r="R156"/>
  <c r="P156"/>
  <c r="BI153"/>
  <c r="BH153"/>
  <c r="BG153"/>
  <c r="BF153"/>
  <c r="T153"/>
  <c r="R153"/>
  <c r="P153"/>
  <c r="BI149"/>
  <c r="BH149"/>
  <c r="BG149"/>
  <c r="BF149"/>
  <c r="T149"/>
  <c r="R149"/>
  <c r="P149"/>
  <c r="BI147"/>
  <c r="BH147"/>
  <c r="BG147"/>
  <c r="BF147"/>
  <c r="T147"/>
  <c r="R147"/>
  <c r="P147"/>
  <c r="BI144"/>
  <c r="BH144"/>
  <c r="BG144"/>
  <c r="BF144"/>
  <c r="T144"/>
  <c r="R144"/>
  <c r="P144"/>
  <c r="BI139"/>
  <c r="BH139"/>
  <c r="BG139"/>
  <c r="BF139"/>
  <c r="T139"/>
  <c r="R139"/>
  <c r="P139"/>
  <c r="BI134"/>
  <c r="BH134"/>
  <c r="BG134"/>
  <c r="BF134"/>
  <c r="T134"/>
  <c r="R134"/>
  <c r="P134"/>
  <c r="BI129"/>
  <c r="BH129"/>
  <c r="BG129"/>
  <c r="BF129"/>
  <c r="T129"/>
  <c r="R129"/>
  <c r="P129"/>
  <c r="BI125"/>
  <c r="BH125"/>
  <c r="BG125"/>
  <c r="BF125"/>
  <c r="T125"/>
  <c r="R125"/>
  <c r="P125"/>
  <c r="BI121"/>
  <c r="BH121"/>
  <c r="BG121"/>
  <c r="BF121"/>
  <c r="T121"/>
  <c r="R121"/>
  <c r="P121"/>
  <c r="BI117"/>
  <c r="BH117"/>
  <c r="BG117"/>
  <c r="BF117"/>
  <c r="T117"/>
  <c r="R117"/>
  <c r="P117"/>
  <c r="BI113"/>
  <c r="BH113"/>
  <c r="BG113"/>
  <c r="BF113"/>
  <c r="T113"/>
  <c r="R113"/>
  <c r="P113"/>
  <c r="BI109"/>
  <c r="BH109"/>
  <c r="BG109"/>
  <c r="BF109"/>
  <c r="T109"/>
  <c r="R109"/>
  <c r="P109"/>
  <c r="BI105"/>
  <c r="BH105"/>
  <c r="BG105"/>
  <c r="BF105"/>
  <c r="T105"/>
  <c r="R105"/>
  <c r="P105"/>
  <c r="BI101"/>
  <c r="BH101"/>
  <c r="BG101"/>
  <c r="BF101"/>
  <c r="T101"/>
  <c r="R101"/>
  <c r="P101"/>
  <c r="BI97"/>
  <c r="BH97"/>
  <c r="BG97"/>
  <c r="BF97"/>
  <c r="T97"/>
  <c r="R97"/>
  <c r="P97"/>
  <c r="BI93"/>
  <c r="BH93"/>
  <c r="BG93"/>
  <c r="BF93"/>
  <c r="T93"/>
  <c r="R93"/>
  <c r="P93"/>
  <c r="BI89"/>
  <c r="BH89"/>
  <c r="BG89"/>
  <c r="BF89"/>
  <c r="T89"/>
  <c r="R89"/>
  <c r="P89"/>
  <c r="F80"/>
  <c r="E78"/>
  <c r="F52"/>
  <c r="E50"/>
  <c r="J24"/>
  <c r="E24"/>
  <c r="J55"/>
  <c r="J23"/>
  <c r="J21"/>
  <c r="E21"/>
  <c r="J82"/>
  <c r="J20"/>
  <c r="J18"/>
  <c r="E18"/>
  <c r="F83"/>
  <c r="J17"/>
  <c r="J15"/>
  <c r="E15"/>
  <c r="F82"/>
  <c r="J14"/>
  <c r="J12"/>
  <c r="J52"/>
  <c r="E7"/>
  <c r="E48"/>
  <c i="2" r="J37"/>
  <c r="J36"/>
  <c i="1" r="AY55"/>
  <c i="2" r="J35"/>
  <c i="1" r="AX55"/>
  <c i="2" r="BI95"/>
  <c r="BH95"/>
  <c r="BG95"/>
  <c r="BF95"/>
  <c r="T95"/>
  <c r="T94"/>
  <c r="R95"/>
  <c r="R94"/>
  <c r="P95"/>
  <c r="P94"/>
  <c r="BI93"/>
  <c r="BH93"/>
  <c r="BG93"/>
  <c r="BF93"/>
  <c r="T93"/>
  <c r="T92"/>
  <c r="R93"/>
  <c r="R92"/>
  <c r="P93"/>
  <c r="P92"/>
  <c r="BI91"/>
  <c r="BH91"/>
  <c r="BG91"/>
  <c r="BF91"/>
  <c r="T91"/>
  <c r="R91"/>
  <c r="P91"/>
  <c r="BI90"/>
  <c r="BH90"/>
  <c r="BG90"/>
  <c r="BF90"/>
  <c r="T90"/>
  <c r="R90"/>
  <c r="P90"/>
  <c r="BI89"/>
  <c r="BH89"/>
  <c r="BG89"/>
  <c r="BF89"/>
  <c r="T89"/>
  <c r="R89"/>
  <c r="P89"/>
  <c r="BI86"/>
  <c r="BH86"/>
  <c r="BG86"/>
  <c r="BF86"/>
  <c r="T86"/>
  <c r="T85"/>
  <c r="R86"/>
  <c r="R85"/>
  <c r="P86"/>
  <c r="P85"/>
  <c r="F78"/>
  <c r="E76"/>
  <c r="F52"/>
  <c r="E50"/>
  <c r="J24"/>
  <c r="E24"/>
  <c r="J55"/>
  <c r="J23"/>
  <c r="J21"/>
  <c r="E21"/>
  <c r="J80"/>
  <c r="J20"/>
  <c r="J18"/>
  <c r="E18"/>
  <c r="F55"/>
  <c r="J17"/>
  <c r="J15"/>
  <c r="E15"/>
  <c r="F80"/>
  <c r="J14"/>
  <c r="J12"/>
  <c r="J52"/>
  <c r="E7"/>
  <c r="E48"/>
  <c i="1" r="L50"/>
  <c r="AM50"/>
  <c r="AM49"/>
  <c r="L49"/>
  <c r="AM47"/>
  <c r="L47"/>
  <c r="L45"/>
  <c r="L44"/>
  <c i="5" r="J135"/>
  <c r="J115"/>
  <c r="BK108"/>
  <c r="J105"/>
  <c r="BK102"/>
  <c r="BK90"/>
  <c i="3" r="BK327"/>
  <c r="BK292"/>
  <c r="BK273"/>
  <c r="J257"/>
  <c r="BK243"/>
  <c r="BK235"/>
  <c r="J219"/>
  <c r="BK178"/>
  <c r="J149"/>
  <c r="J121"/>
  <c r="BK93"/>
  <c i="6" r="J84"/>
  <c i="5" r="BK126"/>
  <c r="J100"/>
  <c r="BK93"/>
  <c i="4" r="J98"/>
  <c i="3" r="BK324"/>
  <c r="J294"/>
  <c r="J265"/>
  <c r="J250"/>
  <c r="J242"/>
  <c r="BK206"/>
  <c r="J183"/>
  <c r="J174"/>
  <c r="BK149"/>
  <c r="J109"/>
  <c r="J89"/>
  <c i="5" r="BK134"/>
  <c r="J122"/>
  <c r="BK111"/>
  <c r="J90"/>
  <c i="3" r="J332"/>
  <c r="J321"/>
  <c r="BK297"/>
  <c r="BK284"/>
  <c r="BK265"/>
  <c r="J241"/>
  <c r="BK209"/>
  <c r="BK189"/>
  <c r="BK161"/>
  <c r="J153"/>
  <c r="J93"/>
  <c i="2" r="BK89"/>
  <c i="5" r="BK131"/>
  <c r="BK124"/>
  <c r="J111"/>
  <c r="J108"/>
  <c r="J102"/>
  <c r="J98"/>
  <c i="4" r="J87"/>
  <c i="3" r="J303"/>
  <c r="J278"/>
  <c r="BK250"/>
  <c r="J243"/>
  <c r="J225"/>
  <c r="BK195"/>
  <c r="BK183"/>
  <c r="BK171"/>
  <c r="BK144"/>
  <c r="BK117"/>
  <c i="2" r="J93"/>
  <c i="7" r="F35"/>
  <c i="1" r="BB60"/>
  <c i="7" r="F36"/>
  <c i="1" r="BC60"/>
  <c i="5" r="BK130"/>
  <c r="BK114"/>
  <c r="BK109"/>
  <c r="BK103"/>
  <c r="J91"/>
  <c i="4" r="J97"/>
  <c i="3" r="J314"/>
  <c r="J279"/>
  <c r="BK260"/>
  <c r="BK244"/>
  <c r="J239"/>
  <c r="J227"/>
  <c r="J212"/>
  <c r="J166"/>
  <c r="J144"/>
  <c r="J117"/>
  <c i="2" r="J95"/>
  <c i="5" r="BK136"/>
  <c r="J131"/>
  <c r="J118"/>
  <c r="BK98"/>
  <c r="J89"/>
  <c i="4" r="J90"/>
  <c i="3" r="J297"/>
  <c r="J273"/>
  <c r="BK257"/>
  <c r="BK245"/>
  <c r="BK225"/>
  <c r="J195"/>
  <c r="BK176"/>
  <c r="J161"/>
  <c r="BK134"/>
  <c r="J101"/>
  <c i="2" r="BK91"/>
  <c i="5" r="BK132"/>
  <c r="J116"/>
  <c r="BK107"/>
  <c r="BK91"/>
  <c i="4" r="J94"/>
  <c i="3" r="J330"/>
  <c r="J309"/>
  <c r="BK294"/>
  <c r="J281"/>
  <c r="J262"/>
  <c r="BK227"/>
  <c r="J206"/>
  <c r="J169"/>
  <c r="J156"/>
  <c r="J139"/>
  <c r="BK89"/>
  <c i="1" r="AS54"/>
  <c i="5" r="J106"/>
  <c r="BK95"/>
  <c i="3" r="BK321"/>
  <c r="J284"/>
  <c r="J260"/>
  <c r="J247"/>
  <c r="BK239"/>
  <c r="BK222"/>
  <c r="J189"/>
  <c r="BK180"/>
  <c r="BK169"/>
  <c r="BK125"/>
  <c r="BK101"/>
  <c i="2" r="BK90"/>
  <c i="7" r="J34"/>
  <c i="1" r="AW60"/>
  <c i="6" r="F37"/>
  <c i="1" r="BD59"/>
  <c i="5" r="J128"/>
  <c r="BK118"/>
  <c r="J110"/>
  <c r="J107"/>
  <c r="J99"/>
  <c r="BK89"/>
  <c i="4" r="BK87"/>
  <c i="3" r="J289"/>
  <c r="J270"/>
  <c r="BK252"/>
  <c r="BK242"/>
  <c r="BK232"/>
  <c r="J209"/>
  <c r="BK158"/>
  <c r="BK129"/>
  <c r="J105"/>
  <c i="7" r="BK84"/>
  <c i="5" r="J132"/>
  <c r="J123"/>
  <c r="J113"/>
  <c r="BK94"/>
  <c i="4" r="BK94"/>
  <c i="3" r="BK303"/>
  <c r="BK275"/>
  <c r="BK262"/>
  <c r="J248"/>
  <c r="J237"/>
  <c r="J202"/>
  <c r="J180"/>
  <c r="BK166"/>
  <c r="BK113"/>
  <c r="BK97"/>
  <c i="5" r="BK135"/>
  <c r="BK123"/>
  <c r="BK115"/>
  <c r="BK106"/>
  <c r="J88"/>
  <c i="3" r="BK332"/>
  <c r="J327"/>
  <c r="BK289"/>
  <c r="J275"/>
  <c r="BK248"/>
  <c r="J232"/>
  <c r="J216"/>
  <c r="BK202"/>
  <c r="J187"/>
  <c r="BK147"/>
  <c r="J125"/>
  <c i="2" r="J90"/>
  <c i="6" r="BK84"/>
  <c i="5" r="J130"/>
  <c r="J120"/>
  <c r="J109"/>
  <c r="J103"/>
  <c r="BK99"/>
  <c r="J93"/>
  <c i="3" r="J324"/>
  <c r="J292"/>
  <c r="BK279"/>
  <c r="J252"/>
  <c r="J245"/>
  <c r="J235"/>
  <c r="BK198"/>
  <c r="BK187"/>
  <c r="BK174"/>
  <c r="BK156"/>
  <c r="BK121"/>
  <c r="J97"/>
  <c i="2" r="J91"/>
  <c i="7" r="F37"/>
  <c i="1" r="BD60"/>
  <c i="6" r="F36"/>
  <c i="1" r="BC59"/>
  <c i="7" r="J84"/>
  <c i="5" r="BK120"/>
  <c r="BK113"/>
  <c r="BK104"/>
  <c r="J94"/>
  <c r="BK88"/>
  <c i="3" r="BK319"/>
  <c r="BK287"/>
  <c r="J267"/>
  <c r="BK246"/>
  <c r="BK241"/>
  <c r="BK230"/>
  <c r="BK216"/>
  <c r="J171"/>
  <c r="J147"/>
  <c r="BK109"/>
  <c i="2" r="J86"/>
  <c i="5" r="J134"/>
  <c r="J124"/>
  <c r="BK116"/>
  <c r="J95"/>
  <c i="4" r="BK97"/>
  <c i="3" r="J319"/>
  <c r="BK278"/>
  <c r="BK267"/>
  <c r="J254"/>
  <c r="J244"/>
  <c r="J222"/>
  <c r="J198"/>
  <c r="J178"/>
  <c r="BK164"/>
  <c r="BK139"/>
  <c r="BK105"/>
  <c i="2" r="J89"/>
  <c i="5" r="J126"/>
  <c r="J114"/>
  <c r="BK105"/>
  <c i="4" r="BK98"/>
  <c i="3" r="BK330"/>
  <c r="BK314"/>
  <c r="J287"/>
  <c r="BK270"/>
  <c r="BK247"/>
  <c r="J230"/>
  <c r="BK212"/>
  <c r="BK192"/>
  <c r="J158"/>
  <c r="BK153"/>
  <c r="J129"/>
  <c i="2" r="BK93"/>
  <c i="5" r="J136"/>
  <c r="BK128"/>
  <c r="BK122"/>
  <c r="BK110"/>
  <c r="J104"/>
  <c r="BK100"/>
  <c i="4" r="BK90"/>
  <c i="3" r="BK309"/>
  <c r="BK281"/>
  <c r="BK254"/>
  <c r="J246"/>
  <c r="BK237"/>
  <c r="BK219"/>
  <c r="J192"/>
  <c r="J176"/>
  <c r="J164"/>
  <c r="J134"/>
  <c r="J113"/>
  <c i="2" r="BK95"/>
  <c r="BK86"/>
  <c i="6" r="F35"/>
  <c i="1" r="BB59"/>
  <c i="6" r="J34"/>
  <c i="1" r="AW59"/>
  <c i="2" l="1" r="P88"/>
  <c r="P87"/>
  <c r="P84"/>
  <c i="1" r="AU55"/>
  <c i="3" r="BK88"/>
  <c r="J88"/>
  <c r="J61"/>
  <c r="BK182"/>
  <c r="J182"/>
  <c r="J62"/>
  <c r="BK234"/>
  <c r="J234"/>
  <c r="J63"/>
  <c r="T249"/>
  <c r="P296"/>
  <c r="P329"/>
  <c i="4" r="P93"/>
  <c r="P92"/>
  <c r="P84"/>
  <c i="1" r="AU57"/>
  <c i="5" r="BK87"/>
  <c r="J87"/>
  <c r="J61"/>
  <c r="R87"/>
  <c r="P92"/>
  <c r="BK97"/>
  <c r="J97"/>
  <c r="J64"/>
  <c r="BK117"/>
  <c r="J117"/>
  <c r="J65"/>
  <c r="R117"/>
  <c i="2" r="T88"/>
  <c r="T87"/>
  <c r="T84"/>
  <c i="3" r="P88"/>
  <c r="P182"/>
  <c r="R234"/>
  <c r="R249"/>
  <c r="R296"/>
  <c r="R329"/>
  <c i="4" r="T93"/>
  <c r="T92"/>
  <c r="T84"/>
  <c i="2" r="BK88"/>
  <c r="J88"/>
  <c r="J62"/>
  <c i="3" r="R88"/>
  <c r="T182"/>
  <c r="P234"/>
  <c r="P249"/>
  <c r="T296"/>
  <c r="T329"/>
  <c i="4" r="BK93"/>
  <c r="J93"/>
  <c r="J64"/>
  <c i="5" r="T87"/>
  <c r="T92"/>
  <c r="T97"/>
  <c r="P117"/>
  <c i="2" r="R88"/>
  <c r="R87"/>
  <c r="R84"/>
  <c i="3" r="T88"/>
  <c r="R182"/>
  <c r="T234"/>
  <c r="BK249"/>
  <c r="J249"/>
  <c r="J64"/>
  <c r="BK296"/>
  <c r="J296"/>
  <c r="J65"/>
  <c r="BK329"/>
  <c r="J329"/>
  <c r="J66"/>
  <c i="4" r="R93"/>
  <c r="R92"/>
  <c r="R84"/>
  <c i="5" r="P87"/>
  <c r="P86"/>
  <c r="BK92"/>
  <c r="J92"/>
  <c r="J62"/>
  <c r="R92"/>
  <c r="P97"/>
  <c r="P96"/>
  <c r="R97"/>
  <c r="R96"/>
  <c r="T117"/>
  <c i="2" r="J54"/>
  <c r="J81"/>
  <c r="BK85"/>
  <c r="J85"/>
  <c r="J60"/>
  <c r="BK92"/>
  <c r="J92"/>
  <c r="J63"/>
  <c i="3" r="F54"/>
  <c r="E76"/>
  <c r="J80"/>
  <c r="J83"/>
  <c r="BE89"/>
  <c r="BE105"/>
  <c r="BE129"/>
  <c r="BE176"/>
  <c r="BE189"/>
  <c r="BE206"/>
  <c r="BE242"/>
  <c r="BE246"/>
  <c r="BE247"/>
  <c r="BE248"/>
  <c r="BE260"/>
  <c r="BE262"/>
  <c r="BE273"/>
  <c r="BE314"/>
  <c i="4" r="E48"/>
  <c r="F54"/>
  <c r="F55"/>
  <c r="J78"/>
  <c r="J80"/>
  <c r="BK89"/>
  <c r="J89"/>
  <c r="J62"/>
  <c i="5" r="J54"/>
  <c r="E75"/>
  <c r="F82"/>
  <c r="BE88"/>
  <c r="BE89"/>
  <c r="BE93"/>
  <c r="BE100"/>
  <c r="BE111"/>
  <c r="BE114"/>
  <c r="BE115"/>
  <c r="BE132"/>
  <c r="BE136"/>
  <c i="6" r="F54"/>
  <c r="J78"/>
  <c r="BE84"/>
  <c i="7" r="J52"/>
  <c r="F77"/>
  <c r="J78"/>
  <c i="2" r="E74"/>
  <c r="J78"/>
  <c r="BE91"/>
  <c r="BK94"/>
  <c r="J94"/>
  <c r="J64"/>
  <c i="3" r="F55"/>
  <c r="BE93"/>
  <c r="BE101"/>
  <c r="BE109"/>
  <c r="BE113"/>
  <c r="BE117"/>
  <c r="BE139"/>
  <c r="BE144"/>
  <c r="BE147"/>
  <c r="BE149"/>
  <c r="BE158"/>
  <c r="BE164"/>
  <c r="BE174"/>
  <c r="BE178"/>
  <c r="BE180"/>
  <c r="BE195"/>
  <c r="BE219"/>
  <c r="BE232"/>
  <c r="BE235"/>
  <c r="BE241"/>
  <c r="BE243"/>
  <c r="BE245"/>
  <c r="BE250"/>
  <c r="BE252"/>
  <c r="BE254"/>
  <c r="BE257"/>
  <c r="BE265"/>
  <c r="BE267"/>
  <c r="BE275"/>
  <c r="BE278"/>
  <c r="BE279"/>
  <c r="BE324"/>
  <c r="BE327"/>
  <c r="BE330"/>
  <c r="BE332"/>
  <c i="4" r="J81"/>
  <c r="BE94"/>
  <c i="5" r="J52"/>
  <c r="J55"/>
  <c r="BE94"/>
  <c r="BE102"/>
  <c r="BE108"/>
  <c r="BE116"/>
  <c r="BE122"/>
  <c r="BE126"/>
  <c r="BE128"/>
  <c r="BE130"/>
  <c i="2" r="F54"/>
  <c r="F81"/>
  <c r="BE89"/>
  <c r="BE93"/>
  <c i="3" r="J54"/>
  <c r="BE121"/>
  <c r="BE125"/>
  <c r="BE153"/>
  <c r="BE156"/>
  <c r="BE187"/>
  <c r="BE209"/>
  <c r="BE212"/>
  <c r="BE216"/>
  <c r="BE227"/>
  <c r="BE230"/>
  <c r="BE237"/>
  <c r="BE239"/>
  <c r="BE270"/>
  <c r="BE281"/>
  <c r="BE284"/>
  <c r="BE287"/>
  <c r="BE294"/>
  <c r="BE309"/>
  <c r="BE319"/>
  <c i="4" r="BK86"/>
  <c r="BK85"/>
  <c r="J85"/>
  <c r="J60"/>
  <c i="5" r="F54"/>
  <c r="BE90"/>
  <c r="BE91"/>
  <c r="BE95"/>
  <c r="BE98"/>
  <c r="BE103"/>
  <c r="BE104"/>
  <c r="BE106"/>
  <c r="BE107"/>
  <c r="BE109"/>
  <c r="BE110"/>
  <c r="BE113"/>
  <c r="BE118"/>
  <c r="BE120"/>
  <c i="6" r="J54"/>
  <c r="E71"/>
  <c r="J75"/>
  <c r="F78"/>
  <c r="BK83"/>
  <c r="J83"/>
  <c r="J61"/>
  <c i="7" r="E48"/>
  <c r="F55"/>
  <c i="2" r="BE86"/>
  <c r="BE90"/>
  <c r="BE95"/>
  <c i="3" r="BE97"/>
  <c r="BE134"/>
  <c r="BE161"/>
  <c r="BE166"/>
  <c r="BE169"/>
  <c r="BE171"/>
  <c r="BE183"/>
  <c r="BE192"/>
  <c r="BE198"/>
  <c r="BE202"/>
  <c r="BE222"/>
  <c r="BE225"/>
  <c r="BE244"/>
  <c r="BE289"/>
  <c r="BE292"/>
  <c r="BE297"/>
  <c r="BE303"/>
  <c r="BE321"/>
  <c i="4" r="BE87"/>
  <c r="BE90"/>
  <c r="BE97"/>
  <c r="BE98"/>
  <c i="5" r="BE99"/>
  <c r="BE105"/>
  <c r="BE123"/>
  <c r="BE124"/>
  <c r="BE131"/>
  <c r="BE134"/>
  <c r="BE135"/>
  <c i="7" r="J54"/>
  <c r="BE84"/>
  <c r="BK83"/>
  <c r="J83"/>
  <c r="J61"/>
  <c i="2" r="F35"/>
  <c i="1" r="BB55"/>
  <c i="5" r="J34"/>
  <c i="1" r="AW58"/>
  <c i="5" r="F37"/>
  <c i="1" r="BD58"/>
  <c i="3" r="F37"/>
  <c i="1" r="BD56"/>
  <c i="5" r="F34"/>
  <c i="1" r="BA58"/>
  <c i="2" r="F37"/>
  <c i="1" r="BD55"/>
  <c i="3" r="F35"/>
  <c i="1" r="BB56"/>
  <c i="2" r="F36"/>
  <c i="1" r="BC55"/>
  <c i="6" r="F34"/>
  <c i="1" r="BA59"/>
  <c i="7" r="F34"/>
  <c i="1" r="BA60"/>
  <c i="4" r="J34"/>
  <c i="1" r="AW57"/>
  <c i="5" r="F35"/>
  <c i="1" r="BB58"/>
  <c i="2" r="J34"/>
  <c i="1" r="AW55"/>
  <c i="4" r="F37"/>
  <c i="1" r="BD57"/>
  <c i="2" r="F34"/>
  <c i="1" r="BA55"/>
  <c i="3" r="J34"/>
  <c i="1" r="AW56"/>
  <c i="5" r="F36"/>
  <c i="1" r="BC58"/>
  <c i="4" r="F34"/>
  <c i="1" r="BA57"/>
  <c i="4" r="F35"/>
  <c i="1" r="BB57"/>
  <c i="3" r="F36"/>
  <c i="1" r="BC56"/>
  <c i="3" r="F34"/>
  <c i="1" r="BA56"/>
  <c i="7" r="F33"/>
  <c i="1" r="AZ60"/>
  <c i="4" r="F36"/>
  <c i="1" r="BC57"/>
  <c i="6" r="F33"/>
  <c i="1" r="AZ59"/>
  <c i="5" l="1" r="P85"/>
  <c i="1" r="AU58"/>
  <c i="3" r="T87"/>
  <c r="T86"/>
  <c i="5" r="T86"/>
  <c r="R86"/>
  <c r="R85"/>
  <c r="T96"/>
  <c i="3" r="R87"/>
  <c r="R86"/>
  <c r="P87"/>
  <c r="P86"/>
  <c i="1" r="AU56"/>
  <c i="3" r="BK87"/>
  <c r="BK86"/>
  <c r="J86"/>
  <c r="J59"/>
  <c i="4" r="J86"/>
  <c r="J61"/>
  <c i="5" r="BK86"/>
  <c r="J86"/>
  <c r="J60"/>
  <c i="2" r="BK87"/>
  <c r="J87"/>
  <c r="J61"/>
  <c i="4" r="BK92"/>
  <c r="J92"/>
  <c r="J63"/>
  <c i="5" r="BK96"/>
  <c r="J96"/>
  <c r="J63"/>
  <c i="6" r="BK82"/>
  <c r="J82"/>
  <c r="J60"/>
  <c i="7" r="BK82"/>
  <c r="J82"/>
  <c r="J60"/>
  <c i="1" r="BC54"/>
  <c r="AY54"/>
  <c i="5" r="J33"/>
  <c i="1" r="AV58"/>
  <c r="AT58"/>
  <c r="BA54"/>
  <c r="W30"/>
  <c i="5" r="F33"/>
  <c i="1" r="AZ58"/>
  <c i="7" r="J33"/>
  <c i="1" r="AV60"/>
  <c r="AT60"/>
  <c i="4" r="J33"/>
  <c i="1" r="AV57"/>
  <c r="AT57"/>
  <c i="3" r="J33"/>
  <c i="1" r="AV56"/>
  <c r="AT56"/>
  <c i="3" r="F33"/>
  <c i="1" r="AZ56"/>
  <c r="BD54"/>
  <c r="W33"/>
  <c i="6" r="J33"/>
  <c i="1" r="AV59"/>
  <c r="AT59"/>
  <c r="BB54"/>
  <c r="W31"/>
  <c i="2" r="F33"/>
  <c i="1" r="AZ55"/>
  <c i="2" r="J33"/>
  <c i="1" r="AV55"/>
  <c r="AT55"/>
  <c i="4" r="F33"/>
  <c i="1" r="AZ57"/>
  <c i="5" l="1" r="T85"/>
  <c i="4" r="BK84"/>
  <c r="J84"/>
  <c i="2" r="BK84"/>
  <c r="J84"/>
  <c i="3" r="J87"/>
  <c r="J60"/>
  <c i="5" r="BK85"/>
  <c r="J85"/>
  <c r="J59"/>
  <c i="6" r="BK81"/>
  <c r="J81"/>
  <c r="J59"/>
  <c i="7" r="BK81"/>
  <c r="J81"/>
  <c r="J59"/>
  <c i="1" r="AU54"/>
  <c i="4" r="J30"/>
  <c i="1" r="AG57"/>
  <c r="AN57"/>
  <c r="W32"/>
  <c r="AX54"/>
  <c i="3" r="J30"/>
  <c i="1" r="AG56"/>
  <c r="AN56"/>
  <c r="AZ54"/>
  <c r="AV54"/>
  <c r="AK29"/>
  <c i="2" r="J30"/>
  <c i="1" r="AG55"/>
  <c r="AN55"/>
  <c r="AW54"/>
  <c r="AK30"/>
  <c i="2" l="1" r="J59"/>
  <c i="3" r="J39"/>
  <c i="4" r="J59"/>
  <c r="J39"/>
  <c i="2" r="J39"/>
  <c i="1" r="W29"/>
  <c i="7" r="J30"/>
  <c i="1" r="AG60"/>
  <c r="AN60"/>
  <c i="5" r="J30"/>
  <c i="1" r="AG58"/>
  <c r="AN58"/>
  <c r="AT54"/>
  <c i="6" r="J30"/>
  <c i="1" r="AG59"/>
  <c r="AN59"/>
  <c i="5" l="1" r="J39"/>
  <c i="6" r="J39"/>
  <c i="7" r="J39"/>
  <c i="1" r="AG54"/>
  <c r="AK26"/>
  <c r="AK35"/>
  <c l="1" r="AN54"/>
</calcChain>
</file>

<file path=xl/sharedStrings.xml><?xml version="1.0" encoding="utf-8"?>
<sst xmlns="http://schemas.openxmlformats.org/spreadsheetml/2006/main">
  <si>
    <t>Export Komplet</t>
  </si>
  <si>
    <t>VZ</t>
  </si>
  <si>
    <t>2.0</t>
  </si>
  <si>
    <t>ZAMOK</t>
  </si>
  <si>
    <t>False</t>
  </si>
  <si>
    <t>{15695b65-0231-455c-881c-fbaf2596eee7}</t>
  </si>
  <si>
    <t>0,01</t>
  </si>
  <si>
    <t>21</t>
  </si>
  <si>
    <t>15</t>
  </si>
  <si>
    <t>REKAPITULACE STAVBY</t>
  </si>
  <si>
    <t xml:space="preserve">v ---  níže se nacházejí doplnkové a pomocné údaje k sestavám  --- v</t>
  </si>
  <si>
    <t>Návod na vyplnění</t>
  </si>
  <si>
    <t>0,001</t>
  </si>
  <si>
    <t>Kód:</t>
  </si>
  <si>
    <t>1_VZ</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</si>
  <si>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</si>
  <si>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</si>
  <si>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9345-0001-02-2019 - Líbeznice ul. Pod Lipami aktualizace na CÚ 2019/1</t>
  </si>
  <si>
    <t>0,1</t>
  </si>
  <si>
    <t>KSO:</t>
  </si>
  <si>
    <t/>
  </si>
  <si>
    <t>CC-CZ:</t>
  </si>
  <si>
    <t>1</t>
  </si>
  <si>
    <t>Místo:</t>
  </si>
  <si>
    <t xml:space="preserve"> </t>
  </si>
  <si>
    <t>Datum:</t>
  </si>
  <si>
    <t>9. 1. 2019</t>
  </si>
  <si>
    <t>10</t>
  </si>
  <si>
    <t>100</t>
  </si>
  <si>
    <t>Zadavatel:</t>
  </si>
  <si>
    <t>IČ:</t>
  </si>
  <si>
    <t>DIČ:</t>
  </si>
  <si>
    <t>Uchazeč:</t>
  </si>
  <si>
    <t>Vyplň údaj</t>
  </si>
  <si>
    <t>True</t>
  </si>
  <si>
    <t>Projektant:</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</si>
  <si>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</si>
  <si>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</si>
  <si>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</si>
  <si>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</si>
  <si>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</si>
  <si>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</si>
  <si>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</si>
  <si>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</si>
  <si>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</si>
  <si>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</si>
  <si>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</si>
  <si>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</si>
  <si>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</si>
  <si>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</si>
  <si>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</si>
  <si>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</si>
  <si>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</si>
  <si>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</si>
  <si>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</si>
  <si>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</si>
  <si>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</si>
  <si>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</si>
  <si>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</si>
  <si>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</si>
  <si>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</si>
  <si>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</si>
  <si>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</si>
  <si>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</si>
  <si>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</si>
  <si>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</si>
  <si>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</si>
  <si>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</si>
  <si>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</si>
  <si>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</si>
  <si>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</si>
  <si>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</si>
  <si>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</si>
  <si>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</si>
  <si>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</si>
  <si>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</si>
  <si>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</si>
  <si>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</si>
  <si>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SO 000</t>
  </si>
  <si>
    <t>Ostatní a vedlejší náklady</t>
  </si>
  <si>
    <t>STA</t>
  </si>
  <si>
    <t>{7dab9163-7406-41f2-8b9c-36303cf2a781}</t>
  </si>
  <si>
    <t>2</t>
  </si>
  <si>
    <t>SO 04.1</t>
  </si>
  <si>
    <t>Rekonstrukce ulice Pod Lipami</t>
  </si>
  <si>
    <t>{e80a54fe-a2c2-4cb6-8ab0-27a1d083ebc5}</t>
  </si>
  <si>
    <t>SO 04.2</t>
  </si>
  <si>
    <t>Ochrana stávajících IS a rektifikace poklopů IS</t>
  </si>
  <si>
    <t>{3d6acc3c-b085-4730-9483-31c4bdaf9bcb}</t>
  </si>
  <si>
    <t>SO 401</t>
  </si>
  <si>
    <t xml:space="preserve">Přeložka veřejného osvětlení ELTODO-CITELUM </t>
  </si>
  <si>
    <t>{0ebd646e-0538-40b7-a89a-98881dc157d9}</t>
  </si>
  <si>
    <t>SO 402</t>
  </si>
  <si>
    <t xml:space="preserve">Přeložka sítě 1kV ČEZ Distribuce </t>
  </si>
  <si>
    <t>{58bcba0d-f61d-469c-9548-b57b6cd0e3a5}</t>
  </si>
  <si>
    <t>SO 403</t>
  </si>
  <si>
    <t xml:space="preserve">Přeložka místní sítě CETIN </t>
  </si>
  <si>
    <t>{664a3304-3127-4fe7-ae6d-b8607b45f368}</t>
  </si>
  <si>
    <t>KRYCÍ LIST SOUPISU PRACÍ</t>
  </si>
  <si>
    <t>Objekt:</t>
  </si>
  <si>
    <t>SO 000 - Ostatní a vedlejší náklady</t>
  </si>
  <si>
    <t>REKAPITULACE ČLENĚNÍ SOUPISU PRACÍ</t>
  </si>
  <si>
    <t>Kód dílu - Popis</t>
  </si>
  <si>
    <t>Cena celkem [CZK]</t>
  </si>
  <si>
    <t>-1</t>
  </si>
  <si>
    <t>0 - Všeobecné konstrukce a práce</t>
  </si>
  <si>
    <t>VRN - Vedlejší rozpočtové náklady</t>
  </si>
  <si>
    <t xml:space="preserve">    VRN1 - Průzkumné, geodetické a projektové práce</t>
  </si>
  <si>
    <t xml:space="preserve">    VRN3 - Zařízení staveniště</t>
  </si>
  <si>
    <t xml:space="preserve">    VRN4 - Inženýrská činnost</t>
  </si>
  <si>
    <t>SOUPIS PRACÍ</t>
  </si>
  <si>
    <t>PČ</t>
  </si>
  <si>
    <t>MJ</t>
  </si>
  <si>
    <t>Množství</t>
  </si>
  <si>
    <t>J.cena [CZK]</t>
  </si>
  <si>
    <t>Cenová soustava</t>
  </si>
  <si>
    <t>J. Nh [h]</t>
  </si>
  <si>
    <t>Nh celkem [h]</t>
  </si>
  <si>
    <t>J. hmotnost [t]</t>
  </si>
  <si>
    <t>Hmotnost celkem [t]</t>
  </si>
  <si>
    <t>J. suť [t]</t>
  </si>
  <si>
    <t>Suť Celkem [t]</t>
  </si>
  <si>
    <t>Náklady soupisu celkem</t>
  </si>
  <si>
    <t>Všeobecné konstrukce a práce</t>
  </si>
  <si>
    <t>ROZPOCET</t>
  </si>
  <si>
    <t>K</t>
  </si>
  <si>
    <t>03171</t>
  </si>
  <si>
    <t>Provozní náklady - zajištění vstupů do objektů</t>
  </si>
  <si>
    <t>KČ</t>
  </si>
  <si>
    <t>4</t>
  </si>
  <si>
    <t>683294513</t>
  </si>
  <si>
    <t>VRN</t>
  </si>
  <si>
    <t>Vedlejší rozpočtové náklady</t>
  </si>
  <si>
    <t>5</t>
  </si>
  <si>
    <t>VRN1</t>
  </si>
  <si>
    <t>Průzkumné, geodetické a projektové práce</t>
  </si>
  <si>
    <t>012303000</t>
  </si>
  <si>
    <t>Geodetické práce po výstavbě</t>
  </si>
  <si>
    <t>Kč…</t>
  </si>
  <si>
    <t>CS ÚRS 2019 01</t>
  </si>
  <si>
    <t>1024</t>
  </si>
  <si>
    <t>1795950713</t>
  </si>
  <si>
    <t>3</t>
  </si>
  <si>
    <t>013244000</t>
  </si>
  <si>
    <t>Dokumentace pro provádění stavby</t>
  </si>
  <si>
    <t>Kč</t>
  </si>
  <si>
    <t>281249782</t>
  </si>
  <si>
    <t>013254000</t>
  </si>
  <si>
    <t>Dokumentace skutečného provedení stavby</t>
  </si>
  <si>
    <t>1532656617</t>
  </si>
  <si>
    <t>VRN3</t>
  </si>
  <si>
    <t>Zařízení staveniště</t>
  </si>
  <si>
    <t>032903000</t>
  </si>
  <si>
    <t>Náklady na provoz a údržbu vybavení staveniště</t>
  </si>
  <si>
    <t>1008282133</t>
  </si>
  <si>
    <t>VRN4</t>
  </si>
  <si>
    <t>Inženýrská činnost</t>
  </si>
  <si>
    <t>6</t>
  </si>
  <si>
    <t>041103000</t>
  </si>
  <si>
    <t>Autorský dozor projektanta</t>
  </si>
  <si>
    <t>305654842</t>
  </si>
  <si>
    <t>SO 04.1 - Rekonstrukce ulice Pod Lipami</t>
  </si>
  <si>
    <t>HSV - Práce a dodávky HSV</t>
  </si>
  <si>
    <t xml:space="preserve">    1 - Zemní práce</t>
  </si>
  <si>
    <t xml:space="preserve">    5 - Komunikace</t>
  </si>
  <si>
    <t xml:space="preserve">    8 - Trubní vedení</t>
  </si>
  <si>
    <t xml:space="preserve">    9 - Ostatní konstrukce a práce-bourání</t>
  </si>
  <si>
    <t xml:space="preserve">    997 - Přesun sutě</t>
  </si>
  <si>
    <t xml:space="preserve">    998 - Přesun hmot</t>
  </si>
  <si>
    <t>HSV</t>
  </si>
  <si>
    <t>Práce a dodávky HSV</t>
  </si>
  <si>
    <t>Zemní práce</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</si>
  <si>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</si>
  <si>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</si>
  <si>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</si>
  <si>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-204085152</t>
  </si>
  <si>
    <t>PSC</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</si>
  <si>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</si>
  <si>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</si>
  <si>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Demolice dlážděného chodníku 13.1+6.24+76.0+2.77 m2 = plocha 98.11m2 v tl. 15cm</t>
  </si>
  <si>
    <t>13.1+6.24+76.0+2.77</t>
  </si>
  <si>
    <t>113107170</t>
  </si>
  <si>
    <t>Odstranění podkladů nebo krytů strojně plochy jednotlivě přes 50 m2 do 200 m2 s přemístěním hmot na skládku na vzdálenost do 20 m nebo s naložením na dopravní prostředek z betonu prostého, o tl. vrstvy do 100 mm</t>
  </si>
  <si>
    <t>-470162421</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</si>
  <si>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</si>
  <si>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Demolice bet. chodníku 35.74+42.83m2 a vjezdu 20.1m2 = plocha 98.67m2 v tl. 10cm</t>
  </si>
  <si>
    <t>35.74+42.83+20.1</t>
  </si>
  <si>
    <t>113107243</t>
  </si>
  <si>
    <t>Odstranění podkladů nebo krytů strojně plochy jednotlivě přes 200 m2 s přemístěním hmot na skládku na vzdálenost do 20 m nebo s naložením na dopravní prostředek živičných, o tl. vrstvy přes 100 do 150 mm</t>
  </si>
  <si>
    <t>-1750485340</t>
  </si>
  <si>
    <t>Demolice stávající asfaltové vozovky 415.25 + a. chodníku 3.21 + a. vjezdu 42.37m2 = plocha 460.83m2 v tl 15cm</t>
  </si>
  <si>
    <t>415.25+3.21+42.37</t>
  </si>
  <si>
    <t>113107222</t>
  </si>
  <si>
    <t>Odstranění podkladů nebo krytů strojně plochy jednotlivě přes 200 m2 s přemístěním hmot na skládku na vzdálenost do 20 m nebo s naložením na dopravní prostředek z kameniva hrubého drceného, o tl. vrstvy přes 100 do 200 mm</t>
  </si>
  <si>
    <t>-1183823695</t>
  </si>
  <si>
    <t>Vybourání podkladních vrstev asf. Vozovek 460.83 + bet. chodniku 98.67 + dlážděného chodníku 98.11 = plocha 657.61m2 v tl. 15cm</t>
  </si>
  <si>
    <t>415.25+3.21+42.37+98,67+98,11</t>
  </si>
  <si>
    <t>113154113</t>
  </si>
  <si>
    <t>Frézování živičného podkladu nebo krytu s naložením na dopravní prostředek plochy do 500 m2 bez překážek v trase pruhu šířky do 0,5 m, tloušťky vrstvy 50 mm</t>
  </si>
  <si>
    <t>-1830747371</t>
  </si>
  <si>
    <t xml:space="preserve">Poznámka k souboru cen:_x000d_
1. V cenách jsou započteny i náklady na:_x000d_
a) vodu pro chlazení zubů frézy,_x000d_
b) opotřebování frézovacích nástrojů,_x000d_
c) naložení odfrézovaného materiálu na dopravní prostředek._x000d_
2. V cenách nejsou započteny náklady na:_x000d_
a) nutné ruční odstranění (vybourání) živičného krytu kolem překážek, které se oceňují cenami souboru cen 113 10-7 Odstranění podkladů nebo krytů této části katalogu,_x000d_
b) očištění povrchu odfrézované plochy, které se oceňují cenami souboru cen 938 90-9 Odstranění bláta, prachu z povrchu podkladu nebo krytu části C01 tohoto katalogu._x000d_
3. Množství měrných jednotek pro rozpočet určí projekt. Drobné překážky, např. vpusti, uzávěry, sloupy (plochy do 2 m2) se z celkové frézované plochy neodečítají._x000d_
4. Tloušťku frézované vrstvy určí projekt a měří se tloušťka jednotlivých záběrů v mm._x000d_
5. Cena s překážkami je určena v případech, kdy:_x000d_
a) na 200 m2 frézované plochy se vyskytne v průměru více než jedna vpusť nebo vstup inženýrských sítí, popř. stožár, vstupní ostrůvek apod.,_x000d_
b) jsou-li podél frézované plochy osazeny obrubníky s výškovým rozdílem horní plochy obrubníku od frézované plochy větší než 250 mm._x000d_
6. Překážkami se rozumějí obrubníky nebo krajníky, pokud výškový rozdíl horní plochy obrubníku od frézované plochy je větší než 250 mm, vpusti nebo vstupy inženýrských sítí, stožáry, nástupní a ochranné ostrůvky apod._x000d_
</t>
  </si>
  <si>
    <t>Frézování v křižovatce Pod Lipami x Mělnická plocha 78.75m2 v tl. 12cm</t>
  </si>
  <si>
    <t>78,75</t>
  </si>
  <si>
    <t>113154114</t>
  </si>
  <si>
    <t>Frézování živičného podkladu nebo krytu s naložením na dopravní prostředek plochy do 500 m2 bez překážek v trase pruhu šířky do 0,5 m, tloušťky vrstvy 100 mm</t>
  </si>
  <si>
    <t>1860961554</t>
  </si>
  <si>
    <t xml:space="preserve">78,75 "  tl. 70 mm</t>
  </si>
  <si>
    <t>7</t>
  </si>
  <si>
    <t>113202111</t>
  </si>
  <si>
    <t>Vytrhání obrub s vybouráním lože, s přemístěním hmot na skládku na vzdálenost do 3 m nebo s naložením na dopravní prostředek z krajníků nebo obrubníků stojatých</t>
  </si>
  <si>
    <t>m</t>
  </si>
  <si>
    <t>-566584622</t>
  </si>
  <si>
    <t xml:space="preserve">Poznámka k souboru cen:_x000d_
1. Ceny jsou určeny:_x000d_
a) pro vytrhání obrub, obrubníků nebo krajníků jakéhokoliv druhu a velikosti uložených v jakémkoliv loži popř. i s opěrami a vyspárovaných jakýmkoliv materiálem,_x000d_
b) pro obruby z dlažebních kostek uložených v jedné řadě._x000d_
2. V cenách nejsou započteny náklady na popř. nutné očištění:_x000d_
a) vytrhaných obrubníků nebo krajníků, které se oceňuje cenami souboru cen 979 0 . - . . Očištění vybouraných obrubníků, krajníků, desek nebo dílců části C 01 tohoto ceníku,_x000d_
b) vytrhaných dlažebních kostek, které se oceňují cenami souboru cen 979 07-11 Očištění vybouraných dlažebních kostek části C 01 tohoto ceníku._x000d_
3. Vytrhání obrub ze dvou řad kostek se oceňuje jako dvojnásobné množství vytrhání obrub z jedné řady kostek._x000d_
4. Přemístění vybouraných obrub, krajníků nebo dlažebních kostek včetně materiálu z lože a spár na vzdálenost přes 3 m se oceňuje cenami souborů cen 997 22-1 Vodorovná doprava suti a vybouraných hmot._x000d_
</t>
  </si>
  <si>
    <t>demolice siniční obruby délky 11.64m</t>
  </si>
  <si>
    <t>8.74+2.90</t>
  </si>
  <si>
    <t>8</t>
  </si>
  <si>
    <t>113204111</t>
  </si>
  <si>
    <t>Vytrhání obrub s vybouráním lože, s přemístěním hmot na skládku na vzdálenost do 3 m nebo s naložením na dopravní prostředek záhonových</t>
  </si>
  <si>
    <t>-115399385</t>
  </si>
  <si>
    <t>demolice sadové obruby délky 8.23m</t>
  </si>
  <si>
    <t>5.85+2.38</t>
  </si>
  <si>
    <t>9</t>
  </si>
  <si>
    <t>121101101</t>
  </si>
  <si>
    <t>Sejmutí ornice nebo lesní půdy s vodorovným přemístěním na hromady v místě upotřebení nebo na dočasné či trvalé skládky se složením, na vzdálenost do 50 m</t>
  </si>
  <si>
    <t>m3</t>
  </si>
  <si>
    <t>-504857209</t>
  </si>
  <si>
    <t xml:space="preserve">Poznámka k souboru cen:_x000d_
1. V cenách jsou započteny i náklady na příp. nutné naložení sejmuté ornice na dopravní prostředek._x000d_
2. V cenách nejsou započteny náklady na odstranění nevhodných přimísenin (kamenů, kořenů apod.); tyto práce se ocení individuálně._x000d_
3. Množství ornice odebírané ze skládek se do objemu vykopávek pro volbu cen podle množství nezapočítává. Ceny souboru cen 122 . 0-11 Odkopávky a prokopávky nezapažené, se volí pro ornici odebíranou z projektovaných dočasných skládek;_x000d_
a) na staveništi podle součtu objemu ze všech skládek,_x000d_
b) mimo staveniště podle objemu každé skládky zvlášť._x000d_
4. Uložení ornice na skládky se oceňuje podle ustanovení v poznámkách č. 1 a 2 k ceně 171 20-1201 Uložení sypaniny na skládky. Složení ornice na hromady v místě upotřebení se neoceňuje._x000d_
5. Odebírá-li se ornice z projektované dočasné skládky, oceňuje se její naložení a přemístění podle čl. 3172 Všeobecných podmínek tohoto katalogu._x000d_
6. Přemísťuje-li se ornice na vzdálenost větší něž 250 m, vzdálenost 50 m se pro určení vzdálenosti vodorovného přemístění neodečítá a ocení se sejmutí a přemístění bez ohledu na ustanovení pozn. č. 1 takto:_x000d_
a) sejmutí ornice na vzdálenost 50m cenou 121 10-1101;_x000d_
b) naložení příslušnou cenou souboru cen 167 10- . ._x000d_
c) vodorovné přemístění cenami souboru cen 162 . 0- . . Vodorovné přemístění výkopku._x000d_
7. Sejmutí podorničí se oceňuje cenami odkopávek s přihlédnutím k ustanovení čl. 3112 Všeobecných podmínek tohoto katalogu._x000d_
</t>
  </si>
  <si>
    <t>Sejmutí humusu v tl. 15cm na plochách stávající zeleně plocha 33.38+16.88+35.98+212.51+33.94m2 = plocha 332.69m2</t>
  </si>
  <si>
    <t>(33.38+16.88+35.98+212.51+33.94)*0.15</t>
  </si>
  <si>
    <t>122202202</t>
  </si>
  <si>
    <t>Odkopávky a prokopávky nezapažené pro silnice s přemístěním výkopku v příčných profilech na vzdálenost do 15 m nebo s naložením na dopravní prostředek v hornině tř. 3 přes 100 do 1 000 m3</t>
  </si>
  <si>
    <t>839242239</t>
  </si>
  <si>
    <t xml:space="preserve">Poznámka k souboru cen:_x000d_
1. Ceny jsou určeny pro vykopávky:_x000d_
a) příkopů pro silnice a to i tehdy, jsou-li vykopávky příkopů prováděny samostatně,_x000d_
b) v zemnících na suchu, jestliže tyto zemníky přímo souvisejí s odkopávkami nebo prokopávkami pro spodní stavbu silnic. Vykopávky v ostatních zemnících se oceňují podle kapitoly. 3*2 Zemníky Všeobecných podmínek tohoto katalogu._x000d_
c) při zahlubování silnic pro mimoúrovňové křížení a pro vykopávky pod mosty provedenými v předepsaném předstihu. Část vykopávky mezi svislými rovinami proloženými vnějšími hranami mostu se oceňují:_x000d_
- při objemu do 1 000 m3 cenami pro množství do 100 m3_x000d_
- při objemu přes 1 000 m3 cenami pro množství přes 100 do 1 000 m3._x000d_
d) pro sejmutí podorničí s přihlédnutím k ustanovení čl. 3112 Všeobecných podmínek katalogu._x000d_
2. Ceny nelze použít pro odkopávky a prokopávky v zapažených prostorách; tyto zemní práce se oceňují podle čl. 3116 Všeobecných podmínek tohoto katalogu._x000d_
3. V cenách jsou započteny i náklady na vodorovné přemístění výkopku v příčných profilech na přilehlých svazích a příkopech. Vzdálenosti příčného přemístění se nezahrnují do střední vzdálenosti vodorovného přemístění výkopku._x000d_
4. Vodorovné přemístění výkopku z výkopiště na násypiště při jakékoliv šířce koruny se nepovažuje za vodorovné přemístění výkopku v příčném profilu, je-li při odkopávce nebo prokopávce mezi výkopištěm a násypištěm v příčném profilu dopravní nebo jiný pruh, na němž projekt vylučuje rušení provozu prováděním zemních prací. Takové přemístění výkopku se oceňuje podle čl. 3162 Všeobecných podmínek tohoto katalogu._x000d_
5. Přemístění výkopku v příčných profilech na vzdálenost přes 15 m se oceňuje cenami souboru cen 162 .0-1 . Vodorovné přemístění výkopku části A 01 Společné zemní práce tohoto katalogu_x000d_
</t>
  </si>
  <si>
    <t>Výkopy dle tabulky výpočtu zemních prací 161.21m3</t>
  </si>
  <si>
    <t>161,21</t>
  </si>
  <si>
    <t>11</t>
  </si>
  <si>
    <t>122202209</t>
  </si>
  <si>
    <t>Odkopávky a prokopávky nezapažené pro silnice s přemístěním výkopku v příčných profilech na vzdálenost do 15 m nebo s naložením na dopravní prostředek v hornině tř. 3 Příplatek k cenám za lepivost horniny tř. 3</t>
  </si>
  <si>
    <t>-1162693513</t>
  </si>
  <si>
    <t>161,21*0,5 'Přepočtené koeficientem množství</t>
  </si>
  <si>
    <t>12</t>
  </si>
  <si>
    <t>132201201</t>
  </si>
  <si>
    <t>Hloubení zapažených i nezapažených rýh šířky přes 600 do 2 000 mm s urovnáním dna do předepsaného profilu a spádu v hornině tř. 3 do 100 m3</t>
  </si>
  <si>
    <t>-1700577666</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</si>
  <si>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prostředek._x000d_
2. Hloubení rýh při lesnicko-technických melioracích se oceňuje:_x000d_
a) ve stržích cenami platnými pro objem výkopu do 100 m3, i když skutečný objem výkopu je větší,_x000d_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m3._x000d_
3. Náklady na svislé přemístění výkopku nad 1 m hloubky se určí dle ustanovení článku č. 3161 všeobecných podmínek katalogu._x000d_
4. Předepisuje-li projekt hloubit rýhy 5 až 7 bez použití trhavin, oceňuje se toto hloubení:_x000d_
a) v suchu nebo mokru cenami 138 40-1201, 138 50-1201 a 138 60-1201 Dolamování hloubených vykopávek,_x000d_
b) v tekoucí vodě při jakékoliv její rychlosti individuálně._x000d_
5. Ceny nelze použít pro hloubení rýh a hloubky přes 16 m. Tyto práce se oceňují individuálně._x000d_
</t>
  </si>
  <si>
    <t>0,8*0,8*0,8" pro UV</t>
  </si>
  <si>
    <t>4,1*0,8*1 " přípojka UV</t>
  </si>
  <si>
    <t>Součet</t>
  </si>
  <si>
    <t>13</t>
  </si>
  <si>
    <t>162401101</t>
  </si>
  <si>
    <t>Vodorovné přemístění výkopku nebo sypaniny po suchu na obvyklém dopravním prostředku, bez naložení výkopku, avšak se složením bez rozhrnutí z horniny tř. 1 až 4 na vzdálenost přes 1 000 do 1 500 m</t>
  </si>
  <si>
    <t>1851658321</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</si>
  <si>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</si>
  <si>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161,21+49,9 +3,792" na skládku výkopek a ornice</t>
  </si>
  <si>
    <t xml:space="preserve">11,43+39,72 " ze  skládku výkopek do násypu a ornice</t>
  </si>
  <si>
    <t>14</t>
  </si>
  <si>
    <t>167101101</t>
  </si>
  <si>
    <t>Nakládání, skládání a překládání neulehlého výkopku nebo sypaniny nakládání, množství do 100 m3, z hornin tř. 1 až 4</t>
  </si>
  <si>
    <t>-1624964999</t>
  </si>
  <si>
    <t xml:space="preserve">Poznámka k souboru cen:_x000d_
1. Ceny -1101, -1151, -1102, -1152, -1103, -1153, jsou určeny pro nakládání, skládání a překládání na obvyklý nebo z obvyklého dopravního prostředku. Pro nakládání z lodi nebo na loď jsou určeny ceny -1105 a -1155._x000d_
2. Ceny -1105 a -1155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3. Množství měrných jednotek se určí v rostlém stavu horniny._x000d_
</t>
  </si>
  <si>
    <t>171101103</t>
  </si>
  <si>
    <t>Uložení sypaniny do násypů s rozprostřením sypaniny ve vrstvách a s hrubým urovnáním zhutněných s uzavřením povrchu násypu z hornin soudržných s předepsanou mírou zhutnění v procentech výsledků zkoušek Proctor-Standard (dále jen PS) přes 96 do 100 % PS</t>
  </si>
  <si>
    <t>-620615151</t>
  </si>
  <si>
    <t xml:space="preserve">Poznámka k souboru cen:_x000d_
1. Ceny lze použít i pro sypaniny odebírané z hald, pro hlušinu apod._x000d_
2. Cenu 20-1101 lze použít i pro:_x000d_
a) rozprostření zbylého výkopu na místě po zásypu jam a rýh pro podzemní vedení a zářezů pro podzemní vedení; toto množství se určí v m3 uloženého výkopku, měřeného v rostlém stavu,_x000d_
b) uložení výkopku do násypů pod vodou._x000d_
3. Ceny lze použít i pro uložení sypaniny s předepsaným zhutněním na trvalé skládky, do koryt vodotečí a do prohlubní terénu._x000d_
4. Cenu 10-1131 lze použít i pro ukládání sypaniny z hornin nesoudržných i soudržných společně bez možnosti jejich roztřídění._x000d_
5. Ceny -1121 a -1131 lze použít jen tehdy, jestliže objem násypů, oceňovaných těmito cenami, měřený podle ustanovení čl. 3571 Všeobecných podmínek katalogu nepřesáhne 100 000 m3na objektu. Násypy, jejichž součet objemů přesáhne 100 000 m3 na objektu, se ocení individuálně._x000d_
6. Ceny jsou určeny pro míru zhutnění určenou projektem:_x000d_
a) pro ceny -1101 až -1105 v % výsledku zkoušky PS,_x000d_
b) pro ceny -1111 a -1112 relativní ulehlostí I(d),_x000d_
c) pro ceny -1121 a -1131 stanovením technologie._x000d_
7. Ceny nelze použít:_x000d_
a) pro uložení sypaniny do hrází; uložení netříděné sypaniny do hrází se oceňuje cenami souboru cen 171 uložení netříděných sypanin do hrází části A 03, případně cenovými normativy podle části A 31,_x000d_
b) pro uložení sypaniny do ochranných valů nebo těch jejich částí, jejichž šířka je menší než 3 m. Toto uložení se oceňuje cenami souboru cen 175 10-11 Obsyp objektů._x000d_
8. Cena 20-1101 neplatí pro uložení výkopku nebo ornice při vykopávkách pro podzemní vedení podél hrany výkopu, z něhož byl výkopek získán a to ani tehdy, jestliže se výkopek po vyhození z výkopiště na povrch území ještě dále přemísťuje na hromady . podél výkopu._x000d_
9. Horninami soudržnými se rozumějí takové horniny, u nichž zdrojem pevnosti jsou molekulární a chemické vazby mezi částicemi horniny. Jde o horniny, které jsou schopny plastických deformací._x000d_
10. Horninami nesoudržnými se rozumějí horniny, u nichž hlavním zdrojem pevnosti ve smyku je pouze tření mezi jednotlivými oddělenými pevnými částicemi horniny._x000d_
11. Horninami sypkými se rozumějí horniny III. skupiny podle ČSN 72 1002 se zrnem do 125 mm. Množství zrn velikosti přes 125 mm může být nejvýše 5 % objemu._x000d_
12. Horninami kamenitými se rozumějí nestmelené úlomkovité horniny skalní a sypké se zrny přes 125 mm. Množství zrn velikosti přes 125 mm musí být vyšší než 5 % objemu._x000d_
13. Ceny pro uložení soudržných hornin lze použít, jestliže jejich přirozená vlhkost při ukládání do násypu není vyšší než 2 % optimální vlhkosti dle zkoušky PS na neredukovaný materiál. Je-li vlhkost při ukládání sypaniny do násypu vyšší, ocení se uložení sypaniny individuálně._x000d_
14. Zajišťuje-li se předepsané zhutnění násypu přesypáním podle čl. 120 ČSN 73 3050, ocení se odstranění přesypané části cenami 122 . 0-71 Odkopávky nebo prokopávky při pozemkových úpravách_x000d_
</t>
  </si>
  <si>
    <t>16</t>
  </si>
  <si>
    <t>171201211</t>
  </si>
  <si>
    <t>Poplatek za uložení stavebního odpadu na skládce (skládkovné) zeminy a kameniva zatříděného do Katalogu odpadů pod kódem 170 504</t>
  </si>
  <si>
    <t>t</t>
  </si>
  <si>
    <t>-1014933776</t>
  </si>
  <si>
    <t xml:space="preserve">Poznámka k souboru cen:_x000d_
1. Ceny uvedené v souboru cen lze po dohodě upravit podle místních podmínek._x000d_
</t>
  </si>
  <si>
    <t xml:space="preserve">161,21 +3,792" na skládku výkopek </t>
  </si>
  <si>
    <t>165,002*1,9 'Přepočtené koeficientem množství</t>
  </si>
  <si>
    <t>17</t>
  </si>
  <si>
    <t>175151101</t>
  </si>
  <si>
    <t>Obsypání potrubí strojně sypaninou z vhodných hornin tř. 1 až 4 nebo materiálem připraveným podél výkopu ve vzdálenosti do 3 m od jeho kraje, pro jakoukoliv hloubku výkopu a míru zhutnění bez prohození sypaniny</t>
  </si>
  <si>
    <t>1793289322</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</si>
  <si>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</si>
  <si>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3,792-0,16 " výkop rýhy s odpočtem UV</t>
  </si>
  <si>
    <t>18</t>
  </si>
  <si>
    <t>M</t>
  </si>
  <si>
    <t>583312010</t>
  </si>
  <si>
    <t>štěrkopísek netříděný zásypový</t>
  </si>
  <si>
    <t>384933989</t>
  </si>
  <si>
    <t>3,632*2 'Přepočtené koeficientem množství</t>
  </si>
  <si>
    <t>19</t>
  </si>
  <si>
    <t>181301102</t>
  </si>
  <si>
    <t>Rozprostření a urovnání ornice v rovině nebo ve svahu sklonu do 1:5 při souvislé ploše do 500 m2, tl. vrstvy přes 100 do 150 mm</t>
  </si>
  <si>
    <t>-1980873051</t>
  </si>
  <si>
    <t xml:space="preserve">Poznámka k souboru cen:_x000d_
1. V ceně jsou započteny i náklady na případné nutné přemístění hromad nebo dočasných skládek na místo spotřeby ze vzdálenosti do 30 m._x000d_
2. V ceně nejsou započteny náklady na získání ornice; toto získání se oceňuje cenami souboru cen 121 10-11 Sejmutí ornice._x000d_
3. Případné nakládání ornice, v souvislosti s pozn. č. 2 se oceňuje cenami souboru cen 167 10-11 Nakládání, skládání a překládání neulehlého výkopku nebo sypaniny._x000d_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neodečítá._x000d_
</t>
  </si>
  <si>
    <t>264,8</t>
  </si>
  <si>
    <t>20</t>
  </si>
  <si>
    <t>181411141</t>
  </si>
  <si>
    <t>Založení trávníku na půdě předem připravené plochy do 1000 m2 výsevem včetně utažení parterového v rovině nebo na svahu do 1:5</t>
  </si>
  <si>
    <t>327896245</t>
  </si>
  <si>
    <t xml:space="preserve">Poznámka k souboru cen:_x000d_
1. V cenách jsou započteny i náklady na pokosení, naložení a odvoz odpadu do 20 km se složením._x000d_
2. V cenách -1161 až -1164 nejsou započteny i náklady na zatravňovací textilii._x000d_
3. V cenách nejsou započteny náklady na:_x000d_
a) přípravu půdy,_x000d_
b) travní semeno, tyto náklady se oceňují ve specifikaci,_x000d_
c) vypletí a zalévání; tyto práce se oceňují cenami části C02 souborů cen 185 80-42 Vypletí a 185 80-43 Zalití rostlin vodou,_x000d_
d) srovnání terénu, tyto práce se oceňují souborem cen 181 1.-..Plošná úprava terénu._x000d_
4. V cenách o sklonu svahu přes 1:1 jsou uvažovány podmínky pro svahy běžně schůdné; bez použití lezeckých technik. V případě použití lezeckých technik se tyto náklady oceňují individuálně._x000d_
</t>
  </si>
  <si>
    <t>00572410</t>
  </si>
  <si>
    <t>osivo směs travní parková</t>
  </si>
  <si>
    <t>kg</t>
  </si>
  <si>
    <t>-991247258</t>
  </si>
  <si>
    <t>264,8*0,015 'Přepočtené koeficientem množství</t>
  </si>
  <si>
    <t>22</t>
  </si>
  <si>
    <t>181951102</t>
  </si>
  <si>
    <t>Úprava pláně vyrovnáním výškových rozdílů v hornině tř. 1 až 4 se zhutněním</t>
  </si>
  <si>
    <t>1018703486</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</si>
  <si>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(berem) šířky do 3 m přerušujících svahy, pro urovnání dna silničních a železničních příkopů pro jakoukoliv šířku dna; toto urovnání se oceňuje cenami souboru cen 182 .0-1 Svahování._x000d_
3. Urovnání ploch ve sklonu přes 1 : 5 se oceňuje cenami souboru cen 182 . 0-11 Svahování trvalých svahů do projektovaných profilů._x000d_
4. Náklady na urovnání dna a stěn při čištění příkopů pozemních komunikací jsou započteny v cenách souborů cen 938 90-2 . Čištění příkopů komunikací v suchu nebo ve vodě části A02 Zemní práce pro objekty oborů 821 až 828._x000d_
5. Míru zhutnění určuje projekt. Ceny se zhutněním jsou určeny pro jakoukoliv míru zhutnění._x000d_
</t>
  </si>
  <si>
    <t>357.82+104.00+159.38+29.12+74,28</t>
  </si>
  <si>
    <t>23</t>
  </si>
  <si>
    <t>183101121</t>
  </si>
  <si>
    <t>Hloubení jamek pro vysazování rostlin v zemině tř.1 až 4 bez výměny půdy v rovině nebo na svahu do 1:5, objemu přes 0,40 do 1,00 m3</t>
  </si>
  <si>
    <t>kus</t>
  </si>
  <si>
    <t>319588641</t>
  </si>
  <si>
    <t xml:space="preserve">Poznámka k souboru cen:_x000d_
1. V cenách jsou započteny i náklady na případné naložení přebytečných výkopků na dopravní prostředek, odvoz na vzdálenost do 20 km a složení výkopků._x000d_
2. V cenách nejsou započteny náklady na uložení odpadu na skládku._x000d_
3. V cenách o sklonu svahu přes 1:1 jsou uvažovány podmínky pro svahy běžně schůdné; bez použití lezeckých technik. V případě použití lezeckých technik se tyto náklady oceňují individuálně._x000d_
</t>
  </si>
  <si>
    <t>24</t>
  </si>
  <si>
    <t>184807911</t>
  </si>
  <si>
    <t>Dodání a osazení kůlu k sazenici délky 2 m, průměru od 40 do 60 mm, s upevněním sazenice ke kůlu motouzem, sazenice1 až 3 leté</t>
  </si>
  <si>
    <t>-291951971</t>
  </si>
  <si>
    <t xml:space="preserve">Poznámka k souboru cen:_x000d_
1. V ceně jsou započteny i náklady na zaražení kůlu vedle sazenice nebo na osazení kůlu do jamky při výsadbě sazenic._x000d_
</t>
  </si>
  <si>
    <t>3*3</t>
  </si>
  <si>
    <t>25</t>
  </si>
  <si>
    <t>184911421</t>
  </si>
  <si>
    <t>Mulčování vysazených rostlin mulčovací kůrou, tl. do 100 mm v rovině nebo na svahu do 1:5</t>
  </si>
  <si>
    <t>635109800</t>
  </si>
  <si>
    <t xml:space="preserve">Poznámka k souboru cen:_x000d_
1. V cenách jsou započteny i náklady na naložení odpadu na dopravní prostředek, odvoz do 20 km a složení odpadu._x000d_
2. V cenách nejsou započteny náklady na:_x000d_
a) stabilizaci mulče proti erozi a přísady proti vznícení mulče. Tyto práce se oceňují individuálně,_x000d_
b) mulčovací kůru, tato se oceňuje ve specifikaci,_x000d_
c) uložení odpadu na skládku._x000d_
3. Tloušťka mulčovací kůry se měří v nakypřeném stavu._x000d_
</t>
  </si>
  <si>
    <t>26</t>
  </si>
  <si>
    <t>103911000</t>
  </si>
  <si>
    <t>kůra mulčovací VL</t>
  </si>
  <si>
    <t>-1235649516</t>
  </si>
  <si>
    <t>3*0,103 'Přepočtené koeficientem množství</t>
  </si>
  <si>
    <t>27</t>
  </si>
  <si>
    <t>186 001 R</t>
  </si>
  <si>
    <t xml:space="preserve">Výsadba dřeviny ( stromy ) s balem do předem vyhloubené jamky se zalitím v rovině nebo na svahu do 1:2, s doplněním substrátu, hnojením, mulčováním a zajištěním kůly </t>
  </si>
  <si>
    <t>ks</t>
  </si>
  <si>
    <t>-1854578219</t>
  </si>
  <si>
    <t xml:space="preserve">3 " stromy listnaté dle specfikace </t>
  </si>
  <si>
    <t>28</t>
  </si>
  <si>
    <t>R 26.011</t>
  </si>
  <si>
    <t>Stromy domácí listnaté - dodávka v kontejnerech</t>
  </si>
  <si>
    <t>343427237</t>
  </si>
  <si>
    <t xml:space="preserve">3  " 10-12leté odrostky Lípy srdčité – Tilia cordata</t>
  </si>
  <si>
    <t>Komunikace</t>
  </si>
  <si>
    <t>29</t>
  </si>
  <si>
    <t>561081121</t>
  </si>
  <si>
    <t>Zřízení podkladu ze zeminy upravené hydraulickými pojivy vápnem, cementem nebo směsnými pojivy (materiál ve specifikaci) s rozprostřením, promísením, vlhčením, zhutněním a ošetřením vodou plochy přes 1 000 do 5 000 m2, tloušťka po zhutnění přes 450 do 500 mm</t>
  </si>
  <si>
    <t>-1274413924</t>
  </si>
  <si>
    <t xml:space="preserve">Poznámka k souboru cen:_x000d_
1. Ceny lze použít i v případě, že se vlastnosti zeminy zlepší nakupovaným materiálem, který se oceňuje ve specifikaci._x000d_
2. V cenách nejsou započteny náklady na odkop a srovnání zeminy, příp. získání zeminy a rozprostření zeminy do patřičných nivelet a sklonů před úpravou. Tyto práce se oceňují cenami katalogu 800-1 Zemní práce._x000d_
3. V cenách nejsou započteny náklady na dodání hydraulických pojiv a přísad; tato dodávka se oceňuje ve specifikaci. Doporučené množství pojiva v % objemové hmotnosti zhutněné zeminy:_x000d_
a) u cen 561 0.-11 pro úpravu vápnem, cementem a směsným i pojivy_x000d_
- vápno, bezprašné vápno ............................2-3 %_x000d_
- cement .......................................................4-6 %_x000d_
- směsná hydraulická pojiva ........................2-5 %_x000d_
b) u cen 561 0.-12 cementem s přísadami na bázi zeolitů a minerálů_x000d_
- cement .......................................................9-14 %_x000d_
- pojiva ...............................................0,09- 0,14 %_x000d_
4. Předpokládaná objemová hmotnost zeminy je 1 750 kg/m3 ._x000d_
5. Přesné množství pojiva se stanoví inženýrsko-geologickým průzkumem na základě průkazní zkoušky._x000d_
6. Orientační hmotnosti pojiva na 1 m3 zhutněné zeminy je uvedena v příloze č. 5, tabulce č. 1._x000d_
7. Hmotnost přidávaného pojiva se nezapočítává do výpočtu přesunu hmot._x000d_
8. V cenách nejsou započteny náklady na odstranění překážek nebo objektů._x000d_
9. Ceny 561 01-11.. pro tl. vrstvy 150 mm a ceny 561 02-11.. pro tl. vrstvy 200 mm jsou určeny především pro cyklostezky. Doporučené množství pojiva pro cyklostezky je 8-10 % objemové hmotnosti zeminy._x000d_
</t>
  </si>
  <si>
    <t>Zlepšení zeminy vápněním v případě nedostatečné únosnosti podloží pod plochami vozovek 357.82 m2 a parkovacích stání 104.0 m2 v tl. 0,5 m</t>
  </si>
  <si>
    <t>357.82+104.00</t>
  </si>
  <si>
    <t>30</t>
  </si>
  <si>
    <t>585301700</t>
  </si>
  <si>
    <t>vápno nehašené CL 90-Q pro úpravu zemin standardní</t>
  </si>
  <si>
    <t>983693098</t>
  </si>
  <si>
    <t>461,82*0,5*0,03</t>
  </si>
  <si>
    <t>31</t>
  </si>
  <si>
    <t>564831111</t>
  </si>
  <si>
    <t>Podklad ze štěrkodrti ŠD s rozprostřením a zhutněním, po zhutnění tl. 100 mm</t>
  </si>
  <si>
    <t>-1053065437</t>
  </si>
  <si>
    <t>pod parkovacími stáními 104m2</t>
  </si>
  <si>
    <t>104</t>
  </si>
  <si>
    <t>32</t>
  </si>
  <si>
    <t>564861111</t>
  </si>
  <si>
    <t>Podklad ze štěrkodrti ŠD s rozprostřením a zhutněním, po zhutnění tl. 200 mm</t>
  </si>
  <si>
    <t>-1153906165</t>
  </si>
  <si>
    <t>Štěrkodrť tl. 200mm pod novými vozovkami 357.82m2 + chodníky 159.38+29.12m2+pod parkovacími stáními 104m2</t>
  </si>
  <si>
    <t>357.82+159.38+29.12+104</t>
  </si>
  <si>
    <t>33</t>
  </si>
  <si>
    <t>564871111</t>
  </si>
  <si>
    <t>Podklad ze štěrkodrti ŠD s rozprostřením a zhutněním, po zhutnění tl. 250 mm</t>
  </si>
  <si>
    <t>344424892</t>
  </si>
  <si>
    <t>v tl. 250mm pod novými vjezdy na pozemky 74.28m2</t>
  </si>
  <si>
    <t>74,28</t>
  </si>
  <si>
    <t>34</t>
  </si>
  <si>
    <t>564962111</t>
  </si>
  <si>
    <t>Podklad z mechanicky zpevněného kameniva MZK (minerální beton) s rozprostřením a s hutněním, po zhutnění tl. 200 mm</t>
  </si>
  <si>
    <t>-1659051402</t>
  </si>
  <si>
    <t xml:space="preserve">Poznámka k souboru cen:_x000d_
1. ČSN 73 6126-1 připouští pro MZK max. tl. 300 mm._x000d_
2. V cenách nejsou započteny náklady na:_x000d_
a) ochranu povrchu podkladu filtračním postřikem, který se oceňuje cenami souboru cen 573 11-11,_x000d_
b) spojovací postřik před pokládkou asfaltových směsí, který se oceňuje cenami souboru cen 573 2.-11._x000d_
</t>
  </si>
  <si>
    <t>Mechanicky zpevněné kamenivo, tl. 200mm pod af. Vrstvami nových vozovek</t>
  </si>
  <si>
    <t xml:space="preserve">357,82 </t>
  </si>
  <si>
    <t>35</t>
  </si>
  <si>
    <t>565165121</t>
  </si>
  <si>
    <t>Asfaltový beton vrstva podkladní ACP 16 (obalované kamenivo střednězrnné - OKS) s rozprostřením a zhutněním v pruhu šířky přes 3 m, po zhutnění tl. 80 mm</t>
  </si>
  <si>
    <t>27797991</t>
  </si>
  <si>
    <t xml:space="preserve">Poznámka k souboru cen:_x000d_
1. ČSN EN 13108-1 připouští pro ACP 16 pouze tl. 50 až 80 mm._x000d_
</t>
  </si>
  <si>
    <t>Ložní vrstva nových vozovek 357.82m2 a obnovy odfrézovaných vozovek 78.75m2</t>
  </si>
  <si>
    <t>357.82+78.75</t>
  </si>
  <si>
    <t>36</t>
  </si>
  <si>
    <t>573111112</t>
  </si>
  <si>
    <t>Postřik infiltrační PI z asfaltu silničního s posypem kamenivem, v množství 1,00 kg/m2</t>
  </si>
  <si>
    <t>1603237453</t>
  </si>
  <si>
    <t>Infiltrační postřik pod ložnou vrstvou nových vozovek 357.82m2 a frézovaných vozovek 78.75m2 - 0,7 kg/m2</t>
  </si>
  <si>
    <t>37</t>
  </si>
  <si>
    <t>573211108</t>
  </si>
  <si>
    <t>Postřik spojovací PS bez posypu kamenivem z asfaltu silničního, v množství 0,40 kg/m2</t>
  </si>
  <si>
    <t>427326307</t>
  </si>
  <si>
    <t>Spojovací posřik pod obrusnou vrstvou nových vozovek 357.82m2 a frézovaných vozovek 78.75m2</t>
  </si>
  <si>
    <t>38</t>
  </si>
  <si>
    <t>577134111</t>
  </si>
  <si>
    <t>Asfaltový beton vrstva obrusná ACO 11 (ABS) s rozprostřením a se zhutněním z nemodifikovaného asfaltu v pruhu šířky do 3 m tř. I, po zhutnění tl. 40 mm</t>
  </si>
  <si>
    <t>-2046345880</t>
  </si>
  <si>
    <t xml:space="preserve">Poznámka k souboru cen:_x000d_
1. ČSN EN 13108-1 připouští pro ACO 11 pouze tl. 35 až 50 mm._x000d_
</t>
  </si>
  <si>
    <t xml:space="preserve">Asfaltový beton nových vozovek 357.82m2 a obnova odfrézovaných vozovek 78.75m2 </t>
  </si>
  <si>
    <t>39</t>
  </si>
  <si>
    <t>596211112</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</si>
  <si>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přes 100 do 300 m2</t>
  </si>
  <si>
    <t>-365680500</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</si>
  <si>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40 mm se oceňuje cenami souboru cen 451 . . -9 . Příplatek za každých dalších 10 mm tloušťky podkladu nebo lože._x000d_
</t>
  </si>
  <si>
    <t>159,38+29,12</t>
  </si>
  <si>
    <t>40</t>
  </si>
  <si>
    <t>59245018</t>
  </si>
  <si>
    <t>dlažba skladebná betonová 200x100x60mm přírodní</t>
  </si>
  <si>
    <t>861471674</t>
  </si>
  <si>
    <t>159,38</t>
  </si>
  <si>
    <t>159,38*1,01 'Přepočtené koeficientem množství</t>
  </si>
  <si>
    <t>41</t>
  </si>
  <si>
    <t>59245006</t>
  </si>
  <si>
    <t>dlažba skladebná betonová pro nevidomé 200x100x60mm barevná</t>
  </si>
  <si>
    <t>-1644637042</t>
  </si>
  <si>
    <t>29,12</t>
  </si>
  <si>
    <t>29,12*1,03 'Přepočtené koeficientem množství</t>
  </si>
  <si>
    <t>42</t>
  </si>
  <si>
    <t>596212211</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</si>
  <si>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50 do 100 m2</t>
  </si>
  <si>
    <t>-1868643804</t>
  </si>
  <si>
    <t xml:space="preserve">Poznámka k souboru cen:_x000d_
1. Pro volbu cen dlažeb platí toto rozdělení: Skupina A: dlažby z prvků stejného tvaru, Skupina B: dlažby z prvků dvou a více tvarů, nebo z obrazců o ploše jednotlivě do 100 m2, Skupina C: dlažby obloukovitých tvarů (oblouky, kruhy, apod.)._x000d_
2. V cenách jsou započteny i náklady na dodání hmot pro lože a na dodání materiálu na výplň spár._x000d_
3. V cenách nejsou započteny náklady na dodání zámkové dlažby, které se oceňuje ve specifikaci; ztratné lze dohodnout u plochy_x000d_
a) do 100 m2 ve výši 3 %,_x000d_
b) přes 100 do 300 m2 ve výši 2 %,_x000d_
c) přes 300 m2 ve výši 1 %._x000d_
4. Část lože přesahující tloušťku 50 mm se oceňuje cenami souboru cen 451 ..-9 Příplatek za každých dalších 10 mm tloušťky podkladu nebo lože._x000d_
</t>
  </si>
  <si>
    <t>43</t>
  </si>
  <si>
    <t>59245020</t>
  </si>
  <si>
    <t>dlažba skladebná betonová 200x100x80mm přírodní</t>
  </si>
  <si>
    <t>-688878865</t>
  </si>
  <si>
    <t>74,28*1,01 'Přepočtené koeficientem množství</t>
  </si>
  <si>
    <t>44</t>
  </si>
  <si>
    <t>596212212</t>
  </si>
  <si>
    <t>Kladení dlažby z betonových zámkových dlaždic pozemních komunikací s ložem z kameniva těženého nebo drceného tl. do 50 mm, s vyplněním spár, s dvojitým hutněním vibrováním a se smetením přebytečného materiálu na krajnici tl. 80 mm skupiny A, pro plochy přes 100 do 300 m2</t>
  </si>
  <si>
    <t>468464306</t>
  </si>
  <si>
    <t>45</t>
  </si>
  <si>
    <t>59245030</t>
  </si>
  <si>
    <t>dlažba skladebná betonová 200x200x80mm přírodní</t>
  </si>
  <si>
    <t>-2119682957</t>
  </si>
  <si>
    <t>104*1,01 'Přepočtené koeficientem množství</t>
  </si>
  <si>
    <t>Trubní vedení</t>
  </si>
  <si>
    <t>46</t>
  </si>
  <si>
    <t>895941111</t>
  </si>
  <si>
    <t>Zřízení vpusti kanalizační uliční z betonových dílců typ UV-50 normální</t>
  </si>
  <si>
    <t>-573019531</t>
  </si>
  <si>
    <t xml:space="preserve">Poznámka k souboru cen:_x000d_
1. V cenách jsou započteny i náklady na zřízení lože ze štěrkopísku._x000d_
2. V cenách nejsou započteny náklady na:_x000d_
a) dodání betonových dílců; betonové dílce se oceňují ve specifikaci,_x000d_
b) dodání kameninových dílců; kameninové dílce se oceňují ve specifikaci,_x000d_
c) litinové mříže; osazení mříží se oceňuje cenami souboru cen 899 20- . 1 Osazení mříží litinových včetně rámů a košů na bahno části A 01 tohoto katalogu; dodání mříží se oceňuje ve specifikaci,_x000d_
d) podkladní prstence; tyto se oceňují cenami souboru cen 452 38-6 . Podkladní a a vyrovnávací prstence části A 01 tohoto katalogu._x000d_
</t>
  </si>
  <si>
    <t>47</t>
  </si>
  <si>
    <t>895941311</t>
  </si>
  <si>
    <t>Zřízení vpusti kanalizační uliční z betonových dílců typ UVB-50</t>
  </si>
  <si>
    <t>-1598759768</t>
  </si>
  <si>
    <t>48</t>
  </si>
  <si>
    <t>899204112</t>
  </si>
  <si>
    <t>Osazení mříží litinových včetně rámů a košů na bahno pro třídu zatížení D400, E600</t>
  </si>
  <si>
    <t>533701221</t>
  </si>
  <si>
    <t xml:space="preserve">Poznámka k souboru cen:_x000d_
1. V cenách nejsou započteny náklady na dodání mříží, rámů a košů na bahno; tyto náklady se oceňují ve specifikaci._x000d_
</t>
  </si>
  <si>
    <t>49</t>
  </si>
  <si>
    <t>R 238780</t>
  </si>
  <si>
    <t xml:space="preserve">mříž  plast  500/500 mm</t>
  </si>
  <si>
    <t>1850387530</t>
  </si>
  <si>
    <t>50</t>
  </si>
  <si>
    <t>R 238780.1</t>
  </si>
  <si>
    <t>mříž obrubníková pro ul. vpust</t>
  </si>
  <si>
    <t>1707594586</t>
  </si>
  <si>
    <t>51</t>
  </si>
  <si>
    <t>R 899</t>
  </si>
  <si>
    <t>Bourání uliční vpusti kompletní</t>
  </si>
  <si>
    <t>-1653848858</t>
  </si>
  <si>
    <t>52</t>
  </si>
  <si>
    <t>592238200</t>
  </si>
  <si>
    <t>vpusť uliční skruž betonová 290x500x50mm s osazením na kalový koš pro těžké naplaveniny</t>
  </si>
  <si>
    <t>-463905205</t>
  </si>
  <si>
    <t>53</t>
  </si>
  <si>
    <t>592238220</t>
  </si>
  <si>
    <t>vpusť uliční dno s výtokem betonové 626x495x50mm</t>
  </si>
  <si>
    <t>2000911187</t>
  </si>
  <si>
    <t>54</t>
  </si>
  <si>
    <t>592238210</t>
  </si>
  <si>
    <t>vpusť uliční prstenec betonový 180x660x100mm</t>
  </si>
  <si>
    <t>-2114606352</t>
  </si>
  <si>
    <t>55</t>
  </si>
  <si>
    <t>592238240</t>
  </si>
  <si>
    <t>vpusť uliční skruž betonová 590x500x50mm s výtokem (bez vložky)</t>
  </si>
  <si>
    <t>-989035151</t>
  </si>
  <si>
    <t>56</t>
  </si>
  <si>
    <t>592238750</t>
  </si>
  <si>
    <t>koš nízký pro uliční vpusti žárově Pz plech pro rám 500/500mm</t>
  </si>
  <si>
    <t>-1949249822</t>
  </si>
  <si>
    <t>Ostatní konstrukce a práce-bourání</t>
  </si>
  <si>
    <t>57</t>
  </si>
  <si>
    <t>913121111</t>
  </si>
  <si>
    <t>Montáž a demontáž dočasných dopravních značek kompletních značek vč. podstavce a sloupku základních</t>
  </si>
  <si>
    <t>683057733</t>
  </si>
  <si>
    <t xml:space="preserve">Poznámka k souboru cen:_x000d_
1. V cenách jsou započteny náklady na montáž i demontáž dočasné značky, nebo podstavce._x000d_
</t>
  </si>
  <si>
    <t>58</t>
  </si>
  <si>
    <t>913121112</t>
  </si>
  <si>
    <t>Montáž a demontáž dočasných dopravních značek kompletních značek vč. podstavce a sloupku zvětšených</t>
  </si>
  <si>
    <t>-765550193</t>
  </si>
  <si>
    <t>59</t>
  </si>
  <si>
    <t>913121211</t>
  </si>
  <si>
    <t>Montáž a demontáž dočasných dopravních značek Příplatek za první a každý další den použití dočasných dopravních značek k ceně 12-1111</t>
  </si>
  <si>
    <t>-206887846</t>
  </si>
  <si>
    <t>13*56</t>
  </si>
  <si>
    <t>60</t>
  </si>
  <si>
    <t>913121212</t>
  </si>
  <si>
    <t>Montáž a demontáž dočasných dopravních značek Příplatek za první a každý další den použití dočasných dopravních značek k ceně 12-1112</t>
  </si>
  <si>
    <t>-1385273262</t>
  </si>
  <si>
    <t>4*56</t>
  </si>
  <si>
    <t>61</t>
  </si>
  <si>
    <t>913211113</t>
  </si>
  <si>
    <t>Montáž a demontáž dočasných dopravních zábran reflexních, šířky 3 m</t>
  </si>
  <si>
    <t>1909750034</t>
  </si>
  <si>
    <t xml:space="preserve">Poznámka k souboru cen:_x000d_
1. V cenách jsou započteny náklady na montáž i demontáž dočasné zábrany._x000d_
2. V cenách světelných dočasných dopravních zábran 913 22-11 nejsou započteny náklady na akumulátor, které se oceňují cenami souboru cen 913 91-1._x000d_
</t>
  </si>
  <si>
    <t>62</t>
  </si>
  <si>
    <t>913211213</t>
  </si>
  <si>
    <t>Montáž a demontáž dočasných dopravních zábran Příplatek za první a každý další den použití dočasných dopravních zábran k ceně 21-1113</t>
  </si>
  <si>
    <t>2077770464</t>
  </si>
  <si>
    <t>7*56</t>
  </si>
  <si>
    <t>63</t>
  </si>
  <si>
    <t>913321111</t>
  </si>
  <si>
    <t>Montáž a demontáž dočasných dopravních vodících zařízení směrové desky základní</t>
  </si>
  <si>
    <t>920782710</t>
  </si>
  <si>
    <t xml:space="preserve">Poznámka k souboru cen:_x000d_
1. V cenách jsou započteny náklady na montáž i demontáž dočasného vodícího zařízení._x000d_
</t>
  </si>
  <si>
    <t>64</t>
  </si>
  <si>
    <t>913321211</t>
  </si>
  <si>
    <t>Montáž a demontáž dočasných dopravních vodících zařízení Příplatek za první a každý další den použití dočasných dopravních vodících zařízení k ceně 32-1111</t>
  </si>
  <si>
    <t>-160008393</t>
  </si>
  <si>
    <t>9*56</t>
  </si>
  <si>
    <t>65</t>
  </si>
  <si>
    <t>914111111</t>
  </si>
  <si>
    <t>Montáž svislé dopravní značky základní velikosti do 1 m2 objímkami na sloupky nebo konzoly</t>
  </si>
  <si>
    <t>-1255232915</t>
  </si>
  <si>
    <t xml:space="preserve">Poznámka k souboru cen:_x000d_
1. V cenách jsou započteny i náklady na montáž značek včetně upevňovacího materiálu na předem připravenou nosnou konstrukci (sloupek, konzolu, sloup)._x000d_
2. V cenách nejsou započteny náklady na:_x000d_
a) dodání značek, tyto se oceňují ve specifikaci,_x000d_
b) na montáž a dodávku ocelových nosných konstrukcí – sloupků, konzol, tyto se oceňují cenami souboru cen 914 51 Montáž sloupku a 914 53 Montáž konzol a nástavců,_x000d_
c) nátěry, tyto se oceňují jako práce PSV příslušnými cenami katalogu 800-783 Nátěry,_x000d_
d) naložení a odklizení výkopku, tyto se oceňují cenami části A 01 katalogu 800-1 Zemní práce._x000d_
3. Ceny nelze použít pro osazení a montáž svislých dopravních značek:_x000d_
a) světelných, tyto se oceňují cenami katalogu 800-741 Elektroinstalace - silnoproud,_x000d_
b) upevněných na lanech nebo speciálních konstrukcích nesoucích více značek, tyto se oceňují individuálně._x000d_
</t>
  </si>
  <si>
    <t xml:space="preserve">5 " všechny nové DZ </t>
  </si>
  <si>
    <t>66</t>
  </si>
  <si>
    <t>404R 44044</t>
  </si>
  <si>
    <t xml:space="preserve">značka dopravní svislá reflexní AL  400 x 1200 mm</t>
  </si>
  <si>
    <t>-1446991690</t>
  </si>
  <si>
    <t>67</t>
  </si>
  <si>
    <t>914511111</t>
  </si>
  <si>
    <t>Montáž sloupku dopravních značek délky do 3,5 m do betonového základu</t>
  </si>
  <si>
    <t>147157665</t>
  </si>
  <si>
    <t xml:space="preserve">Poznámka k souboru cen:_x000d_
1. V cenách jsou započteny i náklady na:_x000d_
a) vykopání jamek s odhozem výkopku na vzdálenost do 3 m,_x000d_
b) osazení sloupku včetně montáže a dodávky plastového víčka,_x000d_
2. V cenách -1111 jsou započteny i náklady na betonový základ._x000d_
3. V cenách -1112 jsou započteny i náklady na hliníkovou patku s betonovým základem._x000d_
4. V cenách nejsou započteny náklady na:_x000d_
a) dodání sloupku, tyto se oceňují ve specifikaci_x000d_
b) naložení a odklizení výkopku, tyto se oceňují cenami části A01 katalogu 800-1 Zemní práce._x000d_
</t>
  </si>
  <si>
    <t xml:space="preserve">3 " sloupky pro nové svislé dopr. značky </t>
  </si>
  <si>
    <t>68</t>
  </si>
  <si>
    <t>404452300</t>
  </si>
  <si>
    <t>sloupek pro dopravní značku Zn D 70mm v 3,5m</t>
  </si>
  <si>
    <t>119729155</t>
  </si>
  <si>
    <t>69</t>
  </si>
  <si>
    <t>915111115</t>
  </si>
  <si>
    <t>Vodorovné dopravní značení stříkané barvou dělící čára šířky 125 mm souvislá žlutá základní</t>
  </si>
  <si>
    <t>227196784</t>
  </si>
  <si>
    <t xml:space="preserve">Poznámka k souboru cen:_x000d_
1. Ceny jsou určeny pro dělící čáry bílé souvislé č. V1a, bílé přerušované č. V2a, žluté souvislé č. V12b, žluté přerušované č. V12c a vodící čáry bílé č. V4._x000d_
2. V cenách nejsou započteny náklady na:_x000d_
a) předznačení, tyto se oceňují cenami souboru cen 915 6.-11 Předznačení pro vodorovné značení,_x000d_
b) očištění vozovky, tyto se oceňují cenami souboru cen 938 90-9 . Odstranění bláta, prachu nebo hlinitého nánosu s povrchu podkladu nebo krytu části C 01 tohoto katalogu._x000d_
3. Množství měrných jednotek se určuje:_x000d_
a) u cen 915 11 a 915 12 v m délky dělící nebo vodící čáry (včetně mezer),_x000d_
b) u ceny 915 13 v m2 stříkané plochy bez mezer._x000d_
</t>
  </si>
  <si>
    <t>70</t>
  </si>
  <si>
    <t>915611111</t>
  </si>
  <si>
    <t>Předznačení pro vodorovné značení stříkané barvou nebo prováděné z nátěrových hmot liniové dělicí čáry, vodicí proužky</t>
  </si>
  <si>
    <t>-674815109</t>
  </si>
  <si>
    <t xml:space="preserve">Poznámka k souboru cen:_x000d_
1. Množství měrných jednotek se určuje:_x000d_
a) pro cenu -1111 v m délky dělicí čáry nebo vodícího proužku (včetně mezer),_x000d_
b) pro cenu -1112 v m2 natírané nebo stříkané plochy._x000d_
</t>
  </si>
  <si>
    <t>109,73</t>
  </si>
  <si>
    <t>71</t>
  </si>
  <si>
    <t>916131213</t>
  </si>
  <si>
    <t>Osazení silničního obrubníku betonového se zřízením lože, s vyplněním a zatřením spár cementovou maltou stojatého s boční opěrou z betonu prostého, do lože z betonu prostého</t>
  </si>
  <si>
    <t>-492797186</t>
  </si>
  <si>
    <t xml:space="preserve">Poznámka k souboru cen:_x000d_
1. V cenách silničních obrubníků ležatých i stojatých jsou započteny:_x000d_
a) pro osazení do lože z kameniva těženého i náklady na dodání hmot pro lože tl. 80 až 100 mm,_x000d_
b) pro osazení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</si>
  <si>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 xml:space="preserve">339,14" lože s opěrou min. C20/25n-XF3, součet délek bet. obrub </t>
  </si>
  <si>
    <t>72</t>
  </si>
  <si>
    <t>59217023</t>
  </si>
  <si>
    <t>obrubník betonový chodníkový 1000x150x250mm</t>
  </si>
  <si>
    <t>-602190080</t>
  </si>
  <si>
    <t>339,14*1,01 'Přepočtené koeficientem množství</t>
  </si>
  <si>
    <t>73</t>
  </si>
  <si>
    <t>916331112</t>
  </si>
  <si>
    <t>Osazení zahradního obrubníku betonového s ložem tl. od 50 do 100 mm z betonu prostého tř. C 12/15 s boční opěrou z betonu prostého tř. C 12/15</t>
  </si>
  <si>
    <t>-804956173</t>
  </si>
  <si>
    <t xml:space="preserve">Poznámka k souboru cen:_x000d_
1. V cenách jsou započteny i náklady na zalití a zatření spár cementovou maltou._x000d_
2. V cenách nejsou započteny náklady na dodání obrubníků; tyto se oceňují ve specifikaci._x000d_
3. Část lože přesahující tloušťku 100 mm lze ocenit cenou 916 99-1121 Lože pod obrubníky, krajníky nebo obruby z dlažebních kostek, katalogu 822-1._x000d_
</t>
  </si>
  <si>
    <t>46,98 " Lože s opěrou min. C20/25n-XF3</t>
  </si>
  <si>
    <t>74</t>
  </si>
  <si>
    <t>59217001</t>
  </si>
  <si>
    <t>obrubník betonový zahradní 1000x50x250mm</t>
  </si>
  <si>
    <t>1095444899</t>
  </si>
  <si>
    <t>46,98*1,01 'Přepočtené koeficientem množství</t>
  </si>
  <si>
    <t>75</t>
  </si>
  <si>
    <t>966007111</t>
  </si>
  <si>
    <t>Odstranění vodorovného dopravního značení frézováním značeného barvou čáry šířky do 125 mm</t>
  </si>
  <si>
    <t>-1097837741</t>
  </si>
  <si>
    <t xml:space="preserve">Poznámka k souboru cen:_x000d_
1. V cenách nejsou započteny náklady na očištění vozovky, tyto se oceňují cenami souboru cen 938 90-9 . Odstranění bláta, prachu nebo hlinitého nánosu s povrchu podkladu nebo krytu části C 01 tohoto katalogu._x000d_
</t>
  </si>
  <si>
    <t>997</t>
  </si>
  <si>
    <t>Přesun sutě</t>
  </si>
  <si>
    <t>76</t>
  </si>
  <si>
    <t>997221551</t>
  </si>
  <si>
    <t>Vodorovná doprava suti bez naložení, ale se složením a s hrubým urovnáním ze sypkých materiálů, na vzdálenost do 1 km</t>
  </si>
  <si>
    <t>188054696</t>
  </si>
  <si>
    <t xml:space="preserve">Poznámka k souboru cen:_x000d_
1. Ceny nelze použít pro vodorovnou dopravu suti po železnici, po vodě nebo neobvyklými dopravními prostředky._x000d_
2. Je-li na dopravní dráze pro vodorovnou dopravu suti překážka, pro kterou je nutno suť překládat z jednoho dopravního prostředku na druhý, oceňuje se tato doprava v každém úseku samostatně._x000d_
3. Ceny 997 22-155 jsou určeny pro sypký materiál, např. kamenivo a hmoty kamenitého charakteru stmelené vápnem, cementem nebo živicí._x000d_
4. Ceny 997 22-156 jsou určeny pro drobný kusový materiál (dlažební kostky, lomový kámen)._x000d_
</t>
  </si>
  <si>
    <t>175,862" asfalt k recyklaci</t>
  </si>
  <si>
    <t>154,538 " kamenivo</t>
  </si>
  <si>
    <t>18,254 " beton</t>
  </si>
  <si>
    <t>77</t>
  </si>
  <si>
    <t>997221559</t>
  </si>
  <si>
    <t>Vodorovná doprava suti bez naložení, ale se složením a s hrubým urovnáním Příplatek k ceně za každý další i započatý 1 km přes 1 km</t>
  </si>
  <si>
    <t>1715891359</t>
  </si>
  <si>
    <t>78</t>
  </si>
  <si>
    <t>997221561</t>
  </si>
  <si>
    <t>Vodorovná doprava suti bez naložení, ale se složením a s hrubým urovnáním z kusových materiálů, na vzdálenost do 1 km</t>
  </si>
  <si>
    <t>1881275998</t>
  </si>
  <si>
    <t xml:space="preserve">2,386+0,329 " obrubníky </t>
  </si>
  <si>
    <t>25,018 " dlažba</t>
  </si>
  <si>
    <t>79</t>
  </si>
  <si>
    <t>997221569</t>
  </si>
  <si>
    <t>-772987677</t>
  </si>
  <si>
    <t>80</t>
  </si>
  <si>
    <t>997221611</t>
  </si>
  <si>
    <t>Nakládání na dopravní prostředky pro vodorovnou dopravu suti</t>
  </si>
  <si>
    <t>1108979982</t>
  </si>
  <si>
    <t xml:space="preserve">Poznámka k souboru cen:_x000d_
1. Ceny lze použít i pro překládání při lomené dopravě._x000d_
2. Ceny nelze použít při dopravě po železnici, po vodě nebo neobvyklými dopravními prostředky._x000d_
</t>
  </si>
  <si>
    <t>81</t>
  </si>
  <si>
    <t>997221815</t>
  </si>
  <si>
    <t>Poplatek za uložení stavebního odpadu na skládce (skládkovné) z prostého betonu zatříděného do Katalogu odpadů pod kódem 170 101</t>
  </si>
  <si>
    <t>1453341064</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</si>
  <si>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ukládání odpadu dle zákona 185/2001 Sb._x000d_
4. Případné drcení stavebního odpadu lze ocenit cenami souboru cen 997 00-60 Drcení stavebního odpadu z katalogu 800-6 Demolice objektů._x000d_
</t>
  </si>
  <si>
    <t>25,018+18,254+2,386+0,329</t>
  </si>
  <si>
    <t>82</t>
  </si>
  <si>
    <t>997221855</t>
  </si>
  <si>
    <t>-797332556</t>
  </si>
  <si>
    <t>376,388-175,862-45,987</t>
  </si>
  <si>
    <t>83</t>
  </si>
  <si>
    <t>R 997 22</t>
  </si>
  <si>
    <t xml:space="preserve">Poplatek za recyklaci </t>
  </si>
  <si>
    <t>-1299086408</t>
  </si>
  <si>
    <t>145,622+10,08+20,16</t>
  </si>
  <si>
    <t>998</t>
  </si>
  <si>
    <t>Přesun hmot</t>
  </si>
  <si>
    <t>84</t>
  </si>
  <si>
    <t>998225111</t>
  </si>
  <si>
    <t>Přesun hmot pro komunikace s krytem z kameniva, monolitickým betonovým nebo živičným dopravní vzdálenost do 200 m jakékoliv délky objektu</t>
  </si>
  <si>
    <t>-311786788</t>
  </si>
  <si>
    <t xml:space="preserve">Poznámka k souboru cen:_x000d_
1. Ceny lze použít i pro plochy letišť s krytem monolitickým betonovým nebo živičným._x000d_
</t>
  </si>
  <si>
    <t>85</t>
  </si>
  <si>
    <t>998225191</t>
  </si>
  <si>
    <t>Přesun hmot pro komunikace s krytem z kameniva, monolitickým betonovým nebo živičným Příplatek k ceně za zvětšený přesun přes vymezenou největší dopravní vzdálenost do 1000 m</t>
  </si>
  <si>
    <t>-169238681</t>
  </si>
  <si>
    <t>SO 04.2 - Ochrana stávajících IS a rektifikace poklopů IS</t>
  </si>
  <si>
    <t>M - Práce a dodávky M</t>
  </si>
  <si>
    <t xml:space="preserve">    46-M - Zemní práce při extr.mont.pracích</t>
  </si>
  <si>
    <t>899431111</t>
  </si>
  <si>
    <t>Výšková úprava uličního vstupu nebo vpusti do 200 mm zvýšením krycího hrnce, šoupěte nebo hydrantu bez úpravy armatur</t>
  </si>
  <si>
    <t>1953197224</t>
  </si>
  <si>
    <t xml:space="preserve">Poznámka k souboru cen:_x000d_
1. V cenách jsou započteny i náklady na:_x000d_
a) odbourání dosavadního krytu, podkladu, nadezdívky nebo prstence s odklizením vybouraných hmot do 3 m,_x000d_
b) zarovnání plochy nadezdívky cementovou maltou,_x000d_
c) podbetonování nebo podezdění rámu,_x000d_
d) odstranění a znovuosazení rámu, poklopu, mříže, krycího hrnce nebo hydrantu,_x000d_
e) úpravu a doplnění krytu popř. podkladu vozovky v místě provedené výškové úpravy._x000d_
2. V cenách nejsou započteny náklady na příp. nutné dodání nové mříže, rámu, poklopu nebo krycího hrnce. Jejich dodání se oceňuje ve specifikaci, ztratné se nestanoví._x000d_
</t>
  </si>
  <si>
    <t>1502470124</t>
  </si>
  <si>
    <t>Práce a dodávky M</t>
  </si>
  <si>
    <t>46-M</t>
  </si>
  <si>
    <t>Zemní práce při extr.mont.pracích</t>
  </si>
  <si>
    <t>460510074</t>
  </si>
  <si>
    <t>Kabelové prostupy, kanály a multikanály kabelové prostupy z trub plastových včetně osazení, utěsnění a spárování do rýhy, bez výkopových prací s obetonováním, vnitřního průměru do 10 cm</t>
  </si>
  <si>
    <t>-623582019</t>
  </si>
  <si>
    <t xml:space="preserve">Poznámka k souboru cen:_x000d_
1. V cenách -0004 až -0156 nejsou obsaženy náklady na dodávku trub. Tato dodávka se oceňuje ve specifikaci._x000d_
2. V cenách -0258 až -0274 nejsou obsaženy náklady na dodávku žlabů. Tato dodávka se oceňuje ve specifikaci._x000d_
3. V cenách -0301 až -0353 nejsou obsaženy náklady na dodávku multikanálů. Tato dodávka se oceňuje ve specifikaci._x000d_
</t>
  </si>
  <si>
    <t>5,2</t>
  </si>
  <si>
    <t xml:space="preserve">286111181 R </t>
  </si>
  <si>
    <t>Chránička PE 110mm - dělená				</t>
  </si>
  <si>
    <t>128</t>
  </si>
  <si>
    <t>590795576</t>
  </si>
  <si>
    <t>R 899 12</t>
  </si>
  <si>
    <t xml:space="preserve">Obnova zakončení střešních okapových svodů </t>
  </si>
  <si>
    <t>615300429</t>
  </si>
  <si>
    <t xml:space="preserve">SO 401 - Přeložka veřejného osvětlení ELTODO-CITELUM </t>
  </si>
  <si>
    <t>PSV - Práce a dodávky PSV</t>
  </si>
  <si>
    <t xml:space="preserve">    748 - Elektromontáže - osvětlovací zařízení a svítidla</t>
  </si>
  <si>
    <t xml:space="preserve">    783 - Dokončovací práce - nátěry</t>
  </si>
  <si>
    <t xml:space="preserve">    21-M - Elektromontáže</t>
  </si>
  <si>
    <t>PSV</t>
  </si>
  <si>
    <t>Práce a dodávky PSV</t>
  </si>
  <si>
    <t>748</t>
  </si>
  <si>
    <t>Elektromontáže - osvětlovací zařízení a svítidla</t>
  </si>
  <si>
    <t>748132300</t>
  </si>
  <si>
    <t>Montáž svítidel výbojkových se zapojením vodičů průmyslových nebo venkovních na výložník</t>
  </si>
  <si>
    <t>1261799627</t>
  </si>
  <si>
    <t>R 455</t>
  </si>
  <si>
    <t>svítidlo výbojkové Schréder ATOS 70W</t>
  </si>
  <si>
    <t>-381550794</t>
  </si>
  <si>
    <t>R 455.1</t>
  </si>
  <si>
    <t>výbojka sodíková 70W</t>
  </si>
  <si>
    <t>1135286083</t>
  </si>
  <si>
    <t>748132300 D</t>
  </si>
  <si>
    <t>Svítidlo výbojkové průmyslové stropní na výložník - demontáž</t>
  </si>
  <si>
    <t>123806065</t>
  </si>
  <si>
    <t>783</t>
  </si>
  <si>
    <t>Dokončovací práce - nátěry</t>
  </si>
  <si>
    <t>783314203</t>
  </si>
  <si>
    <t>Základní antikorozní nátěr zámečnických konstrukcí jednonásobný syntetický samozákladující</t>
  </si>
  <si>
    <t>1702909598</t>
  </si>
  <si>
    <t>783315103</t>
  </si>
  <si>
    <t>Mezinátěr zámečnických konstrukcí jednonásobný syntetický samozákladující</t>
  </si>
  <si>
    <t>1286636039</t>
  </si>
  <si>
    <t>783337101</t>
  </si>
  <si>
    <t>Krycí nátěr (email) zámečnických konstrukcí jednonásobný epoxidový</t>
  </si>
  <si>
    <t>460471974</t>
  </si>
  <si>
    <t>21-M</t>
  </si>
  <si>
    <t>Elektromontáže</t>
  </si>
  <si>
    <t>210204011</t>
  </si>
  <si>
    <t>Montáž stožárů osvětlení, bez zemních prací ocelových samostatně stojících, délky do 12 m</t>
  </si>
  <si>
    <t>1809612298</t>
  </si>
  <si>
    <t>R 455.10</t>
  </si>
  <si>
    <t>stožár osvětlovací KOOPERATIVA UZL 10</t>
  </si>
  <si>
    <t>256</t>
  </si>
  <si>
    <t>1159933809</t>
  </si>
  <si>
    <t>210204011 D</t>
  </si>
  <si>
    <t>Stožárů osvětlení ocelových samostatně stojících délky do 12 m - demontáž</t>
  </si>
  <si>
    <t>-129003053</t>
  </si>
  <si>
    <t>210204103</t>
  </si>
  <si>
    <t>Montáž výložníků osvětlení jednoramenných sloupových, hmotnosti do 35 kg</t>
  </si>
  <si>
    <t>-1612568294</t>
  </si>
  <si>
    <t>R 455.11</t>
  </si>
  <si>
    <t>výložník jednoramenný KOOPERATIVA UZD 1-500</t>
  </si>
  <si>
    <t>786023082</t>
  </si>
  <si>
    <t>210204103 D</t>
  </si>
  <si>
    <t>Výložníků osvětlení jednoramenných sloupových hmotnosti do 35 kg - demontáž</t>
  </si>
  <si>
    <t>-427110022</t>
  </si>
  <si>
    <t>210204201</t>
  </si>
  <si>
    <t>Montáž elektrovýzbroje stožárů osvětlení 1 okruh</t>
  </si>
  <si>
    <t>-2090857036</t>
  </si>
  <si>
    <t>R 456.1</t>
  </si>
  <si>
    <t>stožárová výzbroj Schmachtl SCHM 1,5-35</t>
  </si>
  <si>
    <t>-1281242780</t>
  </si>
  <si>
    <t>R 456.2</t>
  </si>
  <si>
    <t>kabel silový s Cu jádrem CYKY 3x1,5 mm2</t>
  </si>
  <si>
    <t>1525906946</t>
  </si>
  <si>
    <t>210220022</t>
  </si>
  <si>
    <t>Montáž uzemňovacího vedení s upevněním, propojením a připojením pomocí svorek v zemi s izolací spojů vodičů FeZn drátem nebo lanem průměru do 10 mm v městské zástavbě</t>
  </si>
  <si>
    <t>-1855346433</t>
  </si>
  <si>
    <t>354410730</t>
  </si>
  <si>
    <t>drát D 10mm FeZn</t>
  </si>
  <si>
    <t>823417645</t>
  </si>
  <si>
    <t>354419960</t>
  </si>
  <si>
    <t>svorka odbočovací a spojovací pro spojování kruhových a páskových vodičů, FeZn</t>
  </si>
  <si>
    <t>-897274640</t>
  </si>
  <si>
    <t>210280002</t>
  </si>
  <si>
    <t>Zkoušky a prohlídky elektrických rozvodů a zařízení celková prohlídka, zkoušení, měření a vyhotovení revizní zprávy pro objem montážních prací přes 100 do 500 tisíc Kč</t>
  </si>
  <si>
    <t>399847622</t>
  </si>
  <si>
    <t xml:space="preserve">Poznámka k souboru cen:_x000d_
1. Ceny -0001 až -0010 jsou určeny pro objem montážních prací včetně nákladů na nosný a podružný materiál._x000d_
</t>
  </si>
  <si>
    <t>210810013</t>
  </si>
  <si>
    <t>Montáž izolovaných kabelů měděných do 1 kV bez ukončení plných a kulatých (CYKY, CHKE-R,...) uložených volně nebo v liště počtu a průřezu žil 4x6 až 10 mm2</t>
  </si>
  <si>
    <t>-1494621402</t>
  </si>
  <si>
    <t>341110760</t>
  </si>
  <si>
    <t>kabel silový s Cu jádrem 1 kV 4x10mm2</t>
  </si>
  <si>
    <t>-1293289534</t>
  </si>
  <si>
    <t xml:space="preserve">341110 R </t>
  </si>
  <si>
    <t>ukončení kabelu ve stožáru</t>
  </si>
  <si>
    <t>-1323614216</t>
  </si>
  <si>
    <t>R 221220</t>
  </si>
  <si>
    <t xml:space="preserve">Demontáž nadzemního vedení </t>
  </si>
  <si>
    <t>km</t>
  </si>
  <si>
    <t>138281227</t>
  </si>
  <si>
    <t>460010024</t>
  </si>
  <si>
    <t>Vytyčení trasy vedení kabelového (podzemního) v zastavěném prostoru</t>
  </si>
  <si>
    <t>-352441392</t>
  </si>
  <si>
    <t xml:space="preserve">Poznámka k souboru cen:_x000d_
1. V cenách jsou zahrnuty i náklady na:_x000d_
a) pochůzky projektovanou tratí,_x000d_
b) vyznačení budoucí trasy,_x000d_
c) rozmístění, očíslování a označení opěrných bodů,_x000d_
d) označení překážek a míst pro kabelové prostupy a podchodové štoly._x000d_
</t>
  </si>
  <si>
    <t>460050003</t>
  </si>
  <si>
    <t>Hloubení nezapažených jam ručně pro stožáry s přemístěním výkopku do vzdálenosti 3 m od okraje jámy nebo naložením na dopravní prostředek, včetně zásypu, zhutnění a urovnání povrchu bez patky jednoduché na rovině, délky přes 6 do 8 m, v hornině třídy 3</t>
  </si>
  <si>
    <t>-447689538</t>
  </si>
  <si>
    <t xml:space="preserve">Poznámka k souboru cen:_x000d_
1. Ceny hloubení jam v hornině třídy 6 a 7 jsou stanoveny za použití pneumatického kladiva._x000d_
</t>
  </si>
  <si>
    <t>460080013</t>
  </si>
  <si>
    <t>Základové konstrukce základ bez bednění do rostlé zeminy z monolitického betonu tř. C 12/15</t>
  </si>
  <si>
    <t>-1030767795</t>
  </si>
  <si>
    <t>R 465.5</t>
  </si>
  <si>
    <t xml:space="preserve">stožárové pouzdro plast  S315/1000mm, instalace, betonování
, pro základ</t>
  </si>
  <si>
    <t>-19542432</t>
  </si>
  <si>
    <t>460150143</t>
  </si>
  <si>
    <t>Hloubení zapažených i nezapažených kabelových rýh ručně včetně urovnání dna s přemístěním výkopku do vzdálenosti 3 m od okraje jámy nebo naložením na dopravní prostředek šířky 35 cm, hloubky 60 cm, v hornině třídy 3</t>
  </si>
  <si>
    <t>520011456</t>
  </si>
  <si>
    <t xml:space="preserve">Poznámka k souboru cen:_x000d_
1. Ceny hloubení rýh v hornině třídy 6 a 7 se oceňují cenami souboru cen 460 20- . Hloubení nezapažených kabelových rýh strojně._x000d_
</t>
  </si>
  <si>
    <t>460150303</t>
  </si>
  <si>
    <t>Hloubení zapažených i nezapažených kabelových rýh ručně včetně urovnání dna s přemístěním výkopku do vzdálenosti 3 m od okraje jámy nebo naložením na dopravní prostředek šířky 50 cm, hloubky 120 cm, v hornině třídy 3</t>
  </si>
  <si>
    <t>1596375351</t>
  </si>
  <si>
    <t>460421272</t>
  </si>
  <si>
    <t>Kabelové lože včetně podsypu, zhutnění a urovnání povrchu z prohozeného výkopku tloušťky 5 cm nad kabel zakryté plastovými deskami, šířky lože přes 25 do 50 cm</t>
  </si>
  <si>
    <t>-2112387266</t>
  </si>
  <si>
    <t xml:space="preserve">Poznámka k souboru cen:_x000d_
1. V cenách -1021 až -1072, -1121 až -1172 a -1221 až -1272 nejsou započteny náklady na dodávku betonových a plastových desek. Tato dodávka se oceňuje ve specifikaci._x000d_
</t>
  </si>
  <si>
    <t>R 286.01</t>
  </si>
  <si>
    <t xml:space="preserve">PÁS ZÁKRYTOVÝ KAD-F PE 300/4/25 _x000d_
</t>
  </si>
  <si>
    <t>1757975906</t>
  </si>
  <si>
    <t>460490011</t>
  </si>
  <si>
    <t>Krytí kabelů, spojek, koncovek a odbočnic kabelů výstražnou fólií z PVC včetně vyrovnání povrchu rýhy, rozvinutí a uložení fólie do rýhy, fólie šířky do 20cm</t>
  </si>
  <si>
    <t>-606829422</t>
  </si>
  <si>
    <t>460510075</t>
  </si>
  <si>
    <t>Kabelové prostupy, kanály a multikanály kabelové prostupy z trub plastových včetně osazení, utěsnění a spárování do rýhy, bez výkopových prací s obetonováním, vnitřního průměru přes 10 do 15 cm</t>
  </si>
  <si>
    <t>357943496</t>
  </si>
  <si>
    <t>R 286.03</t>
  </si>
  <si>
    <t>trubka PE průměr 110mm</t>
  </si>
  <si>
    <t>221165884</t>
  </si>
  <si>
    <t>460560143</t>
  </si>
  <si>
    <t>Zásyp kabelových rýh ručně s uložením výkopku ve vrstvách včetně zhutnění a urovnání povrchu šířky 35 cm hloubky 60 cm, v hornině třídy 3</t>
  </si>
  <si>
    <t>-191798279</t>
  </si>
  <si>
    <t>460560303</t>
  </si>
  <si>
    <t>Zásyp kabelových rýh ručně s uložením výkopku ve vrstvách včetně zhutnění a urovnání povrchu šířky 50 cm hloubky 120 cm, v hornině třídy 3</t>
  </si>
  <si>
    <t>732256633</t>
  </si>
  <si>
    <t xml:space="preserve">SO 402 - Přeložka sítě 1kV ČEZ Distribuce </t>
  </si>
  <si>
    <t>N00 - Nepojmenované práce</t>
  </si>
  <si>
    <t xml:space="preserve">    N01 - Nepojmenovaný díl</t>
  </si>
  <si>
    <t>N00</t>
  </si>
  <si>
    <t>Nepojmenované práce</t>
  </si>
  <si>
    <t>N01</t>
  </si>
  <si>
    <t>Nepojmenovaný díl</t>
  </si>
  <si>
    <t>R 111 111</t>
  </si>
  <si>
    <t>Přeložka sítě 1kV ČEZ Distribuce</t>
  </si>
  <si>
    <t>512</t>
  </si>
  <si>
    <t>1453133938</t>
  </si>
  <si>
    <t xml:space="preserve">Tento objekt bude projekčně i realizačně řešen přímo vlastníkem dotčené infrastruktury. </t>
  </si>
  <si>
    <t xml:space="preserve">" Je nutné v dostatečném předstihu před realizací stavby uzavřít s vlastníkem infrastruktury smlouvu o přeložce. " 1 </t>
  </si>
  <si>
    <t xml:space="preserve">SO 403 - Přeložka místní sítě CETIN </t>
  </si>
  <si>
    <t>R 111 111 1</t>
  </si>
  <si>
    <t>-985698402</t>
  </si>
  <si>
    <t>Tento objekt bude projekčně i realizačně řešen přímo vlastníkem dotčené infrastruktury</t>
  </si>
  <si>
    <t>"Je nutné v dostatečném předstihu před realizací stavby uzavřít s vlastníkem infrastruktury smlouvu o přeložce. " 1</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</si>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</sst>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7">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5" fillId="0" borderId="0" applyNumberFormat="0" applyFill="0" applyBorder="0" applyAlignment="0" applyProtection="0"/>
  </cellStyleXfs>
  <cellXfs count="37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0" xfId="0" applyProtection="1">
      <protection locked="0"/>
    </xf>
    <xf numFmtId="0" fontId="0" fillId="0" borderId="2" xfId="0" applyBorder="1"/>
    <xf numFmtId="0" fontId="0" fillId="0" borderId="3" xfId="0" applyBorder="1"/>
    <xf numFmtId="0" fontId="0" fillId="0" borderId="3" xfId="0" applyBorder="1" applyProtection="1">
      <protection locked="0"/>
    </xf>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4" xfId="0" applyBorder="1" applyAlignment="1">
      <alignment vertical="center" wrapText="1"/>
    </xf>
    <xf numFmtId="0" fontId="0" fillId="0" borderId="13" xfId="0" applyFont="1" applyBorder="1" applyAlignment="1">
      <alignment vertical="center"/>
    </xf>
    <xf numFmtId="0" fontId="0" fillId="0" borderId="13" xfId="0" applyFont="1" applyBorder="1" applyAlignment="1" applyProtection="1">
      <alignment vertical="center"/>
      <protection locked="0"/>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0" fontId="0" fillId="4" borderId="8" xfId="0" applyFont="1" applyFill="1" applyBorder="1" applyAlignment="1" applyProtection="1">
      <alignment vertical="center"/>
      <protection locked="0"/>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1"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0" fontId="6" fillId="0" borderId="21" xfId="0" applyFont="1" applyBorder="1" applyAlignment="1" applyProtection="1">
      <alignment vertical="center"/>
      <protection locked="0"/>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0" fontId="7" fillId="0" borderId="21" xfId="0" applyFont="1" applyBorder="1" applyAlignment="1" applyProtection="1">
      <alignment vertical="center"/>
      <protection locked="0"/>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protection locked="0"/>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2" borderId="20" xfId="0" applyFont="1" applyFill="1" applyBorder="1" applyAlignment="1" applyProtection="1">
      <alignment horizontal="left" vertical="center"/>
      <protection locked="0"/>
    </xf>
    <xf numFmtId="0" fontId="23"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3" fillId="0" borderId="21" xfId="0" applyNumberFormat="1" applyFont="1" applyBorder="1" applyAlignment="1" applyProtection="1">
      <alignment vertical="center"/>
    </xf>
    <xf numFmtId="166" fontId="23" fillId="0" borderId="22" xfId="0" applyNumberFormat="1" applyFont="1" applyBorder="1" applyAlignment="1" applyProtection="1">
      <alignment vertical="center"/>
    </xf>
    <xf numFmtId="0" fontId="34" fillId="0" borderId="0" xfId="0" applyFont="1" applyAlignment="1" applyProtection="1">
      <alignment horizontal="left" vertical="center"/>
    </xf>
    <xf numFmtId="0" fontId="35" fillId="0" borderId="0" xfId="0" applyFont="1" applyAlignment="1" applyProtection="1">
      <alignment vertical="center" wrapText="1"/>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40" fillId="0" borderId="29" xfId="0" applyFont="1" applyBorder="1" applyAlignment="1">
      <alignment horizontal="left"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1"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horizontal="left" vertical="center" wrapText="1"/>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2"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9" fillId="0" borderId="1" xfId="0" applyFont="1" applyBorder="1" applyAlignment="1">
      <alignment horizontal="center"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3"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3" fillId="0" borderId="29" xfId="0" applyFont="1" applyBorder="1" applyAlignment="1">
      <alignment horizontal="left" vertical="center"/>
    </xf>
    <xf numFmtId="0" fontId="44" fillId="0" borderId="1" xfId="0" applyFont="1" applyBorder="1" applyAlignment="1">
      <alignment horizontal="left" vertical="center"/>
    </xf>
    <xf numFmtId="0" fontId="41" fillId="0" borderId="0" xfId="0" applyFont="1" applyAlignment="1">
      <alignment horizontal="left" vertical="center"/>
    </xf>
    <xf numFmtId="0" fontId="41" fillId="0" borderId="1" xfId="0" applyFont="1" applyBorder="1" applyAlignment="1">
      <alignment horizontal="center" vertical="center"/>
    </xf>
    <xf numFmtId="0" fontId="41" fillId="0" borderId="27" xfId="0" applyFont="1" applyBorder="1" applyAlignment="1">
      <alignment horizontal="left"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38" fillId="0" borderId="30" xfId="0" applyFont="1" applyBorder="1" applyAlignment="1">
      <alignment horizontal="left" vertical="center"/>
    </xf>
    <xf numFmtId="0" fontId="42"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2" fillId="0" borderId="1" xfId="0" applyFont="1" applyBorder="1" applyAlignment="1">
      <alignment horizontal="left" vertical="center"/>
    </xf>
    <xf numFmtId="0" fontId="43" fillId="0" borderId="1" xfId="0" applyFont="1" applyBorder="1" applyAlignment="1">
      <alignment horizontal="left" vertical="center"/>
    </xf>
    <xf numFmtId="0" fontId="41" fillId="0" borderId="29" xfId="0" applyFont="1" applyBorder="1" applyAlignment="1">
      <alignment horizontal="left" vertical="center"/>
    </xf>
    <xf numFmtId="0" fontId="38" fillId="0" borderId="1" xfId="0" applyFont="1" applyBorder="1" applyAlignment="1">
      <alignment horizontal="left" vertical="center" wrapText="1"/>
    </xf>
    <xf numFmtId="0" fontId="41"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3" fillId="0" borderId="27" xfId="0" applyFont="1" applyBorder="1" applyAlignment="1">
      <alignment horizontal="left" vertical="center" wrapText="1"/>
    </xf>
    <xf numFmtId="0" fontId="43" fillId="0" borderId="28"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1" fillId="0" borderId="28" xfId="0" applyFont="1" applyBorder="1" applyAlignment="1">
      <alignment horizontal="left" vertical="center"/>
    </xf>
    <xf numFmtId="0" fontId="41" fillId="0" borderId="30" xfId="0" applyFont="1" applyBorder="1" applyAlignment="1">
      <alignment horizontal="left" vertical="center" wrapText="1"/>
    </xf>
    <xf numFmtId="0" fontId="41" fillId="0" borderId="29" xfId="0" applyFont="1" applyBorder="1" applyAlignment="1">
      <alignment horizontal="left" vertical="center" wrapText="1"/>
    </xf>
    <xf numFmtId="0" fontId="41"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1" fillId="0" borderId="30" xfId="0" applyFont="1" applyBorder="1" applyAlignment="1">
      <alignment horizontal="left" vertical="center"/>
    </xf>
    <xf numFmtId="0" fontId="41" fillId="0" borderId="31" xfId="0" applyFont="1" applyBorder="1" applyAlignment="1">
      <alignment horizontal="left" vertical="center"/>
    </xf>
    <xf numFmtId="0" fontId="43" fillId="0" borderId="0" xfId="0" applyFont="1" applyAlignment="1">
      <alignment vertical="center"/>
    </xf>
    <xf numFmtId="0" fontId="40" fillId="0" borderId="1" xfId="0" applyFont="1" applyBorder="1" applyAlignment="1">
      <alignment vertical="center"/>
    </xf>
    <xf numFmtId="0" fontId="43" fillId="0" borderId="29" xfId="0" applyFont="1" applyBorder="1" applyAlignment="1">
      <alignment vertical="center"/>
    </xf>
    <xf numFmtId="0" fontId="40" fillId="0" borderId="29" xfId="0" applyFont="1" applyBorder="1" applyAlignment="1">
      <alignment vertical="center"/>
    </xf>
    <xf numFmtId="0" fontId="0" fillId="0" borderId="1" xfId="0" applyBorder="1" applyAlignment="1">
      <alignment vertical="top"/>
    </xf>
    <xf numFmtId="49" fontId="41" fillId="0" borderId="1" xfId="0" applyNumberFormat="1"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3" fillId="0" borderId="29" xfId="0" applyFont="1" applyBorder="1" applyAlignment="1"/>
    <xf numFmtId="0" fontId="38" fillId="0" borderId="27" xfId="0" applyFont="1" applyBorder="1" applyAlignment="1">
      <alignment vertical="top"/>
    </xf>
    <xf numFmtId="0" fontId="38" fillId="0" borderId="28" xfId="0" applyFont="1" applyBorder="1" applyAlignment="1">
      <alignment vertical="top"/>
    </xf>
    <xf numFmtId="0" fontId="38" fillId="0" borderId="1" xfId="0" applyFont="1" applyBorder="1" applyAlignment="1">
      <alignment horizontal="center" vertical="center"/>
    </xf>
    <xf numFmtId="0" fontId="38" fillId="0" borderId="1" xfId="0" applyFont="1" applyBorder="1" applyAlignment="1">
      <alignment horizontal="lef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18</v>
      </c>
    </row>
    <row r="7" s="1" customFormat="1" ht="12" customHeight="1">
      <c r="B7" s="22"/>
      <c r="C7" s="23"/>
      <c r="D7" s="33" t="s">
        <v>19</v>
      </c>
      <c r="E7" s="23"/>
      <c r="F7" s="23"/>
      <c r="G7" s="23"/>
      <c r="H7" s="23"/>
      <c r="I7" s="23"/>
      <c r="J7" s="23"/>
      <c r="K7" s="28" t="s">
        <v>20</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21</v>
      </c>
      <c r="AL7" s="23"/>
      <c r="AM7" s="23"/>
      <c r="AN7" s="28" t="s">
        <v>20</v>
      </c>
      <c r="AO7" s="23"/>
      <c r="AP7" s="23"/>
      <c r="AQ7" s="23"/>
      <c r="AR7" s="21"/>
      <c r="BE7" s="32"/>
      <c r="BS7" s="18" t="s">
        <v>22</v>
      </c>
    </row>
    <row r="8" s="1" customFormat="1" ht="12" customHeight="1">
      <c r="B8" s="22"/>
      <c r="C8" s="23"/>
      <c r="D8" s="33" t="s">
        <v>23</v>
      </c>
      <c r="E8" s="23"/>
      <c r="F8" s="23"/>
      <c r="G8" s="23"/>
      <c r="H8" s="23"/>
      <c r="I8" s="23"/>
      <c r="J8" s="23"/>
      <c r="K8" s="28" t="s">
        <v>24</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25</v>
      </c>
      <c r="AL8" s="23"/>
      <c r="AM8" s="23"/>
      <c r="AN8" s="34" t="s">
        <v>26</v>
      </c>
      <c r="AO8" s="23"/>
      <c r="AP8" s="23"/>
      <c r="AQ8" s="23"/>
      <c r="AR8" s="21"/>
      <c r="BE8" s="32"/>
      <c r="BS8" s="18" t="s">
        <v>27</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28</v>
      </c>
    </row>
    <row r="10" s="1" customFormat="1" ht="12" customHeight="1">
      <c r="B10" s="22"/>
      <c r="C10" s="23"/>
      <c r="D10" s="33" t="s">
        <v>29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30</v>
      </c>
      <c r="AL10" s="23"/>
      <c r="AM10" s="23"/>
      <c r="AN10" s="28" t="s">
        <v>20</v>
      </c>
      <c r="AO10" s="23"/>
      <c r="AP10" s="23"/>
      <c r="AQ10" s="23"/>
      <c r="AR10" s="21"/>
      <c r="BE10" s="32"/>
      <c r="BS10" s="18" t="s">
        <v>18</v>
      </c>
    </row>
    <row r="11" s="1" customFormat="1" ht="18.48" customHeight="1">
      <c r="B11" s="22"/>
      <c r="C11" s="23"/>
      <c r="D11" s="23"/>
      <c r="E11" s="28" t="s">
        <v>24</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31</v>
      </c>
      <c r="AL11" s="23"/>
      <c r="AM11" s="23"/>
      <c r="AN11" s="28" t="s">
        <v>20</v>
      </c>
      <c r="AO11" s="23"/>
      <c r="AP11" s="23"/>
      <c r="AQ11" s="23"/>
      <c r="AR11" s="21"/>
      <c r="BE11" s="32"/>
      <c r="BS11" s="18" t="s">
        <v>18</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18</v>
      </c>
    </row>
    <row r="13" s="1" customFormat="1" ht="12" customHeight="1">
      <c r="B13" s="22"/>
      <c r="C13" s="23"/>
      <c r="D13" s="33" t="s">
        <v>32</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30</v>
      </c>
      <c r="AL13" s="23"/>
      <c r="AM13" s="23"/>
      <c r="AN13" s="35" t="s">
        <v>33</v>
      </c>
      <c r="AO13" s="23"/>
      <c r="AP13" s="23"/>
      <c r="AQ13" s="23"/>
      <c r="AR13" s="21"/>
      <c r="BE13" s="32"/>
      <c r="BS13" s="18" t="s">
        <v>18</v>
      </c>
    </row>
    <row r="14">
      <c r="B14" s="22"/>
      <c r="C14" s="23"/>
      <c r="D14" s="23"/>
      <c r="E14" s="35" t="s">
        <v>33</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31</v>
      </c>
      <c r="AL14" s="23"/>
      <c r="AM14" s="23"/>
      <c r="AN14" s="35" t="s">
        <v>33</v>
      </c>
      <c r="AO14" s="23"/>
      <c r="AP14" s="23"/>
      <c r="AQ14" s="23"/>
      <c r="AR14" s="21"/>
      <c r="BE14" s="32"/>
      <c r="BS14" s="18" t="s">
        <v>18</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34</v>
      </c>
    </row>
    <row r="16" s="1" customFormat="1" ht="12" customHeight="1">
      <c r="B16" s="22"/>
      <c r="C16" s="23"/>
      <c r="D16" s="33" t="s">
        <v>35</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30</v>
      </c>
      <c r="AL16" s="23"/>
      <c r="AM16" s="23"/>
      <c r="AN16" s="28" t="s">
        <v>20</v>
      </c>
      <c r="AO16" s="23"/>
      <c r="AP16" s="23"/>
      <c r="AQ16" s="23"/>
      <c r="AR16" s="21"/>
      <c r="BE16" s="32"/>
      <c r="BS16" s="18" t="s">
        <v>4</v>
      </c>
    </row>
    <row r="17" s="1" customFormat="1" ht="18.48" customHeight="1">
      <c r="B17" s="22"/>
      <c r="C17" s="23"/>
      <c r="D17" s="23"/>
      <c r="E17" s="28" t="s">
        <v>24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31</v>
      </c>
      <c r="AL17" s="23"/>
      <c r="AM17" s="23"/>
      <c r="AN17" s="28" t="s">
        <v>20</v>
      </c>
      <c r="AO17" s="23"/>
      <c r="AP17" s="23"/>
      <c r="AQ17" s="23"/>
      <c r="AR17" s="21"/>
      <c r="BE17" s="32"/>
      <c r="BS17" s="18" t="s">
        <v>34</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30</v>
      </c>
      <c r="AL19" s="23"/>
      <c r="AM19" s="23"/>
      <c r="AN19" s="28" t="s">
        <v>20</v>
      </c>
      <c r="AO19" s="23"/>
      <c r="AP19" s="23"/>
      <c r="AQ19" s="23"/>
      <c r="AR19" s="21"/>
      <c r="BE19" s="32"/>
      <c r="BS19" s="18" t="s">
        <v>6</v>
      </c>
    </row>
    <row r="20" s="1" customFormat="1" ht="18.48" customHeight="1">
      <c r="B20" s="22"/>
      <c r="C20" s="23"/>
      <c r="D20" s="23"/>
      <c r="E20" s="28" t="s">
        <v>24</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31</v>
      </c>
      <c r="AL20" s="23"/>
      <c r="AM20" s="23"/>
      <c r="AN20" s="28" t="s">
        <v>20</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37</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38</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39</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40</v>
      </c>
      <c r="M28" s="46"/>
      <c r="N28" s="46"/>
      <c r="O28" s="46"/>
      <c r="P28" s="46"/>
      <c r="Q28" s="41"/>
      <c r="R28" s="41"/>
      <c r="S28" s="41"/>
      <c r="T28" s="41"/>
      <c r="U28" s="41"/>
      <c r="V28" s="41"/>
      <c r="W28" s="46" t="s">
        <v>41</v>
      </c>
      <c r="X28" s="46"/>
      <c r="Y28" s="46"/>
      <c r="Z28" s="46"/>
      <c r="AA28" s="46"/>
      <c r="AB28" s="46"/>
      <c r="AC28" s="46"/>
      <c r="AD28" s="46"/>
      <c r="AE28" s="46"/>
      <c r="AF28" s="41"/>
      <c r="AG28" s="41"/>
      <c r="AH28" s="41"/>
      <c r="AI28" s="41"/>
      <c r="AJ28" s="41"/>
      <c r="AK28" s="46" t="s">
        <v>42</v>
      </c>
      <c r="AL28" s="46"/>
      <c r="AM28" s="46"/>
      <c r="AN28" s="46"/>
      <c r="AO28" s="46"/>
      <c r="AP28" s="41"/>
      <c r="AQ28" s="41"/>
      <c r="AR28" s="45"/>
      <c r="BE28" s="32"/>
    </row>
    <row r="29" s="3" customFormat="1" ht="14.4" customHeight="1">
      <c r="A29" s="3"/>
      <c r="B29" s="47"/>
      <c r="C29" s="48"/>
      <c r="D29" s="33" t="s">
        <v>43</v>
      </c>
      <c r="E29" s="48"/>
      <c r="F29" s="33" t="s">
        <v>44</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45</v>
      </c>
      <c r="G30" s="48"/>
      <c r="H30" s="48"/>
      <c r="I30" s="48"/>
      <c r="J30" s="48"/>
      <c r="K30" s="48"/>
      <c r="L30" s="49">
        <v>0.14999999999999999</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46</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47</v>
      </c>
      <c r="G32" s="48"/>
      <c r="H32" s="48"/>
      <c r="I32" s="48"/>
      <c r="J32" s="48"/>
      <c r="K32" s="48"/>
      <c r="L32" s="49">
        <v>0.14999999999999999</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48</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49</v>
      </c>
      <c r="E35" s="55"/>
      <c r="F35" s="55"/>
      <c r="G35" s="55"/>
      <c r="H35" s="55"/>
      <c r="I35" s="55"/>
      <c r="J35" s="55"/>
      <c r="K35" s="55"/>
      <c r="L35" s="55"/>
      <c r="M35" s="55"/>
      <c r="N35" s="55"/>
      <c r="O35" s="55"/>
      <c r="P35" s="55"/>
      <c r="Q35" s="55"/>
      <c r="R35" s="55"/>
      <c r="S35" s="55"/>
      <c r="T35" s="56" t="s">
        <v>50</v>
      </c>
      <c r="U35" s="55"/>
      <c r="V35" s="55"/>
      <c r="W35" s="55"/>
      <c r="X35" s="57" t="s">
        <v>51</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52</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1_VZ</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9345-0001-02-2019 - Líbeznice ul. Pod Lipami aktualizace na CÚ 2019/1</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23</v>
      </c>
      <c r="D47" s="41"/>
      <c r="E47" s="41"/>
      <c r="F47" s="41"/>
      <c r="G47" s="41"/>
      <c r="H47" s="41"/>
      <c r="I47" s="41"/>
      <c r="J47" s="41"/>
      <c r="K47" s="41"/>
      <c r="L47" s="72" t="str">
        <f>IF(K8="","",K8)</f>
        <v xml:space="preserve"> </v>
      </c>
      <c r="M47" s="41"/>
      <c r="N47" s="41"/>
      <c r="O47" s="41"/>
      <c r="P47" s="41"/>
      <c r="Q47" s="41"/>
      <c r="R47" s="41"/>
      <c r="S47" s="41"/>
      <c r="T47" s="41"/>
      <c r="U47" s="41"/>
      <c r="V47" s="41"/>
      <c r="W47" s="41"/>
      <c r="X47" s="41"/>
      <c r="Y47" s="41"/>
      <c r="Z47" s="41"/>
      <c r="AA47" s="41"/>
      <c r="AB47" s="41"/>
      <c r="AC47" s="41"/>
      <c r="AD47" s="41"/>
      <c r="AE47" s="41"/>
      <c r="AF47" s="41"/>
      <c r="AG47" s="41"/>
      <c r="AH47" s="41"/>
      <c r="AI47" s="33" t="s">
        <v>25</v>
      </c>
      <c r="AJ47" s="41"/>
      <c r="AK47" s="41"/>
      <c r="AL47" s="41"/>
      <c r="AM47" s="73" t="str">
        <f>IF(AN8= "","",AN8)</f>
        <v>9. 1. 2019</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15.15" customHeight="1">
      <c r="A49" s="39"/>
      <c r="B49" s="40"/>
      <c r="C49" s="33" t="s">
        <v>29</v>
      </c>
      <c r="D49" s="41"/>
      <c r="E49" s="41"/>
      <c r="F49" s="41"/>
      <c r="G49" s="41"/>
      <c r="H49" s="41"/>
      <c r="I49" s="41"/>
      <c r="J49" s="41"/>
      <c r="K49" s="41"/>
      <c r="L49" s="65" t="str">
        <f>IF(E11= "","",E11)</f>
        <v xml:space="preserve"> </v>
      </c>
      <c r="M49" s="41"/>
      <c r="N49" s="41"/>
      <c r="O49" s="41"/>
      <c r="P49" s="41"/>
      <c r="Q49" s="41"/>
      <c r="R49" s="41"/>
      <c r="S49" s="41"/>
      <c r="T49" s="41"/>
      <c r="U49" s="41"/>
      <c r="V49" s="41"/>
      <c r="W49" s="41"/>
      <c r="X49" s="41"/>
      <c r="Y49" s="41"/>
      <c r="Z49" s="41"/>
      <c r="AA49" s="41"/>
      <c r="AB49" s="41"/>
      <c r="AC49" s="41"/>
      <c r="AD49" s="41"/>
      <c r="AE49" s="41"/>
      <c r="AF49" s="41"/>
      <c r="AG49" s="41"/>
      <c r="AH49" s="41"/>
      <c r="AI49" s="33" t="s">
        <v>35</v>
      </c>
      <c r="AJ49" s="41"/>
      <c r="AK49" s="41"/>
      <c r="AL49" s="41"/>
      <c r="AM49" s="74" t="str">
        <f>IF(E17="","",E17)</f>
        <v xml:space="preserve"> </v>
      </c>
      <c r="AN49" s="65"/>
      <c r="AO49" s="65"/>
      <c r="AP49" s="65"/>
      <c r="AQ49" s="41"/>
      <c r="AR49" s="45"/>
      <c r="AS49" s="75" t="s">
        <v>53</v>
      </c>
      <c r="AT49" s="76"/>
      <c r="AU49" s="77"/>
      <c r="AV49" s="77"/>
      <c r="AW49" s="77"/>
      <c r="AX49" s="77"/>
      <c r="AY49" s="77"/>
      <c r="AZ49" s="77"/>
      <c r="BA49" s="77"/>
      <c r="BB49" s="77"/>
      <c r="BC49" s="77"/>
      <c r="BD49" s="78"/>
      <c r="BE49" s="39"/>
    </row>
    <row r="50" s="2" customFormat="1" ht="15.15" customHeight="1">
      <c r="A50" s="39"/>
      <c r="B50" s="40"/>
      <c r="C50" s="33" t="s">
        <v>32</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36</v>
      </c>
      <c r="AJ50" s="41"/>
      <c r="AK50" s="41"/>
      <c r="AL50" s="41"/>
      <c r="AM50" s="74" t="str">
        <f>IF(E20="","",E20)</f>
        <v xml:space="preserve"> </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54</v>
      </c>
      <c r="D52" s="88"/>
      <c r="E52" s="88"/>
      <c r="F52" s="88"/>
      <c r="G52" s="88"/>
      <c r="H52" s="89"/>
      <c r="I52" s="90" t="s">
        <v>55</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56</v>
      </c>
      <c r="AH52" s="88"/>
      <c r="AI52" s="88"/>
      <c r="AJ52" s="88"/>
      <c r="AK52" s="88"/>
      <c r="AL52" s="88"/>
      <c r="AM52" s="88"/>
      <c r="AN52" s="90" t="s">
        <v>57</v>
      </c>
      <c r="AO52" s="88"/>
      <c r="AP52" s="88"/>
      <c r="AQ52" s="92" t="s">
        <v>58</v>
      </c>
      <c r="AR52" s="45"/>
      <c r="AS52" s="93" t="s">
        <v>59</v>
      </c>
      <c r="AT52" s="94" t="s">
        <v>60</v>
      </c>
      <c r="AU52" s="94" t="s">
        <v>61</v>
      </c>
      <c r="AV52" s="94" t="s">
        <v>62</v>
      </c>
      <c r="AW52" s="94" t="s">
        <v>63</v>
      </c>
      <c r="AX52" s="94" t="s">
        <v>64</v>
      </c>
      <c r="AY52" s="94" t="s">
        <v>65</v>
      </c>
      <c r="AZ52" s="94" t="s">
        <v>66</v>
      </c>
      <c r="BA52" s="94" t="s">
        <v>67</v>
      </c>
      <c r="BB52" s="94" t="s">
        <v>68</v>
      </c>
      <c r="BC52" s="94" t="s">
        <v>69</v>
      </c>
      <c r="BD52" s="95" t="s">
        <v>70</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71</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ROUND(SUM(AG55:AG60),2)</f>
        <v>0</v>
      </c>
      <c r="AH54" s="102"/>
      <c r="AI54" s="102"/>
      <c r="AJ54" s="102"/>
      <c r="AK54" s="102"/>
      <c r="AL54" s="102"/>
      <c r="AM54" s="102"/>
      <c r="AN54" s="103">
        <f>SUM(AG54,AT54)</f>
        <v>0</v>
      </c>
      <c r="AO54" s="103"/>
      <c r="AP54" s="103"/>
      <c r="AQ54" s="104" t="s">
        <v>20</v>
      </c>
      <c r="AR54" s="105"/>
      <c r="AS54" s="106">
        <f>ROUND(SUM(AS55:AS60),2)</f>
        <v>0</v>
      </c>
      <c r="AT54" s="107">
        <f>ROUND(SUM(AV54:AW54),2)</f>
        <v>0</v>
      </c>
      <c r="AU54" s="108">
        <f>ROUND(SUM(AU55:AU60),5)</f>
        <v>0</v>
      </c>
      <c r="AV54" s="107">
        <f>ROUND(AZ54*L29,2)</f>
        <v>0</v>
      </c>
      <c r="AW54" s="107">
        <f>ROUND(BA54*L30,2)</f>
        <v>0</v>
      </c>
      <c r="AX54" s="107">
        <f>ROUND(BB54*L29,2)</f>
        <v>0</v>
      </c>
      <c r="AY54" s="107">
        <f>ROUND(BC54*L30,2)</f>
        <v>0</v>
      </c>
      <c r="AZ54" s="107">
        <f>ROUND(SUM(AZ55:AZ60),2)</f>
        <v>0</v>
      </c>
      <c r="BA54" s="107">
        <f>ROUND(SUM(BA55:BA60),2)</f>
        <v>0</v>
      </c>
      <c r="BB54" s="107">
        <f>ROUND(SUM(BB55:BB60),2)</f>
        <v>0</v>
      </c>
      <c r="BC54" s="107">
        <f>ROUND(SUM(BC55:BC60),2)</f>
        <v>0</v>
      </c>
      <c r="BD54" s="109">
        <f>ROUND(SUM(BD55:BD60),2)</f>
        <v>0</v>
      </c>
      <c r="BE54" s="6"/>
      <c r="BS54" s="110" t="s">
        <v>72</v>
      </c>
      <c r="BT54" s="110" t="s">
        <v>73</v>
      </c>
      <c r="BU54" s="111" t="s">
        <v>74</v>
      </c>
      <c r="BV54" s="110" t="s">
        <v>75</v>
      </c>
      <c r="BW54" s="110" t="s">
        <v>5</v>
      </c>
      <c r="BX54" s="110" t="s">
        <v>76</v>
      </c>
      <c r="CL54" s="110" t="s">
        <v>20</v>
      </c>
    </row>
    <row r="55" s="7" customFormat="1" ht="16.5" customHeight="1">
      <c r="A55" s="112" t="s">
        <v>77</v>
      </c>
      <c r="B55" s="113"/>
      <c r="C55" s="114"/>
      <c r="D55" s="115" t="s">
        <v>78</v>
      </c>
      <c r="E55" s="115"/>
      <c r="F55" s="115"/>
      <c r="G55" s="115"/>
      <c r="H55" s="115"/>
      <c r="I55" s="116"/>
      <c r="J55" s="115" t="s">
        <v>79</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'SO 000 - Ostatní a vedlej...'!J30</f>
        <v>0</v>
      </c>
      <c r="AH55" s="116"/>
      <c r="AI55" s="116"/>
      <c r="AJ55" s="116"/>
      <c r="AK55" s="116"/>
      <c r="AL55" s="116"/>
      <c r="AM55" s="116"/>
      <c r="AN55" s="117">
        <f>SUM(AG55,AT55)</f>
        <v>0</v>
      </c>
      <c r="AO55" s="116"/>
      <c r="AP55" s="116"/>
      <c r="AQ55" s="118" t="s">
        <v>80</v>
      </c>
      <c r="AR55" s="119"/>
      <c r="AS55" s="120">
        <v>0</v>
      </c>
      <c r="AT55" s="121">
        <f>ROUND(SUM(AV55:AW55),2)</f>
        <v>0</v>
      </c>
      <c r="AU55" s="122">
        <f>'SO 000 - Ostatní a vedlej...'!P84</f>
        <v>0</v>
      </c>
      <c r="AV55" s="121">
        <f>'SO 000 - Ostatní a vedlej...'!J33</f>
        <v>0</v>
      </c>
      <c r="AW55" s="121">
        <f>'SO 000 - Ostatní a vedlej...'!J34</f>
        <v>0</v>
      </c>
      <c r="AX55" s="121">
        <f>'SO 000 - Ostatní a vedlej...'!J35</f>
        <v>0</v>
      </c>
      <c r="AY55" s="121">
        <f>'SO 000 - Ostatní a vedlej...'!J36</f>
        <v>0</v>
      </c>
      <c r="AZ55" s="121">
        <f>'SO 000 - Ostatní a vedlej...'!F33</f>
        <v>0</v>
      </c>
      <c r="BA55" s="121">
        <f>'SO 000 - Ostatní a vedlej...'!F34</f>
        <v>0</v>
      </c>
      <c r="BB55" s="121">
        <f>'SO 000 - Ostatní a vedlej...'!F35</f>
        <v>0</v>
      </c>
      <c r="BC55" s="121">
        <f>'SO 000 - Ostatní a vedlej...'!F36</f>
        <v>0</v>
      </c>
      <c r="BD55" s="123">
        <f>'SO 000 - Ostatní a vedlej...'!F37</f>
        <v>0</v>
      </c>
      <c r="BE55" s="7"/>
      <c r="BT55" s="124" t="s">
        <v>22</v>
      </c>
      <c r="BV55" s="124" t="s">
        <v>75</v>
      </c>
      <c r="BW55" s="124" t="s">
        <v>81</v>
      </c>
      <c r="BX55" s="124" t="s">
        <v>5</v>
      </c>
      <c r="CL55" s="124" t="s">
        <v>20</v>
      </c>
      <c r="CM55" s="124" t="s">
        <v>82</v>
      </c>
    </row>
    <row r="56" s="7" customFormat="1" ht="24.75" customHeight="1">
      <c r="A56" s="112" t="s">
        <v>77</v>
      </c>
      <c r="B56" s="113"/>
      <c r="C56" s="114"/>
      <c r="D56" s="115" t="s">
        <v>83</v>
      </c>
      <c r="E56" s="115"/>
      <c r="F56" s="115"/>
      <c r="G56" s="115"/>
      <c r="H56" s="115"/>
      <c r="I56" s="116"/>
      <c r="J56" s="115" t="s">
        <v>84</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'SO 04.1 - Rekonstrukce ul...'!J30</f>
        <v>0</v>
      </c>
      <c r="AH56" s="116"/>
      <c r="AI56" s="116"/>
      <c r="AJ56" s="116"/>
      <c r="AK56" s="116"/>
      <c r="AL56" s="116"/>
      <c r="AM56" s="116"/>
      <c r="AN56" s="117">
        <f>SUM(AG56,AT56)</f>
        <v>0</v>
      </c>
      <c r="AO56" s="116"/>
      <c r="AP56" s="116"/>
      <c r="AQ56" s="118" t="s">
        <v>80</v>
      </c>
      <c r="AR56" s="119"/>
      <c r="AS56" s="120">
        <v>0</v>
      </c>
      <c r="AT56" s="121">
        <f>ROUND(SUM(AV56:AW56),2)</f>
        <v>0</v>
      </c>
      <c r="AU56" s="122">
        <f>'SO 04.1 - Rekonstrukce ul...'!P86</f>
        <v>0</v>
      </c>
      <c r="AV56" s="121">
        <f>'SO 04.1 - Rekonstrukce ul...'!J33</f>
        <v>0</v>
      </c>
      <c r="AW56" s="121">
        <f>'SO 04.1 - Rekonstrukce ul...'!J34</f>
        <v>0</v>
      </c>
      <c r="AX56" s="121">
        <f>'SO 04.1 - Rekonstrukce ul...'!J35</f>
        <v>0</v>
      </c>
      <c r="AY56" s="121">
        <f>'SO 04.1 - Rekonstrukce ul...'!J36</f>
        <v>0</v>
      </c>
      <c r="AZ56" s="121">
        <f>'SO 04.1 - Rekonstrukce ul...'!F33</f>
        <v>0</v>
      </c>
      <c r="BA56" s="121">
        <f>'SO 04.1 - Rekonstrukce ul...'!F34</f>
        <v>0</v>
      </c>
      <c r="BB56" s="121">
        <f>'SO 04.1 - Rekonstrukce ul...'!F35</f>
        <v>0</v>
      </c>
      <c r="BC56" s="121">
        <f>'SO 04.1 - Rekonstrukce ul...'!F36</f>
        <v>0</v>
      </c>
      <c r="BD56" s="123">
        <f>'SO 04.1 - Rekonstrukce ul...'!F37</f>
        <v>0</v>
      </c>
      <c r="BE56" s="7"/>
      <c r="BT56" s="124" t="s">
        <v>22</v>
      </c>
      <c r="BV56" s="124" t="s">
        <v>75</v>
      </c>
      <c r="BW56" s="124" t="s">
        <v>85</v>
      </c>
      <c r="BX56" s="124" t="s">
        <v>5</v>
      </c>
      <c r="CL56" s="124" t="s">
        <v>20</v>
      </c>
      <c r="CM56" s="124" t="s">
        <v>82</v>
      </c>
    </row>
    <row r="57" s="7" customFormat="1" ht="24.75" customHeight="1">
      <c r="A57" s="112" t="s">
        <v>77</v>
      </c>
      <c r="B57" s="113"/>
      <c r="C57" s="114"/>
      <c r="D57" s="115" t="s">
        <v>86</v>
      </c>
      <c r="E57" s="115"/>
      <c r="F57" s="115"/>
      <c r="G57" s="115"/>
      <c r="H57" s="115"/>
      <c r="I57" s="116"/>
      <c r="J57" s="115" t="s">
        <v>87</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'SO 04.2 - Ochrana stávají...'!J30</f>
        <v>0</v>
      </c>
      <c r="AH57" s="116"/>
      <c r="AI57" s="116"/>
      <c r="AJ57" s="116"/>
      <c r="AK57" s="116"/>
      <c r="AL57" s="116"/>
      <c r="AM57" s="116"/>
      <c r="AN57" s="117">
        <f>SUM(AG57,AT57)</f>
        <v>0</v>
      </c>
      <c r="AO57" s="116"/>
      <c r="AP57" s="116"/>
      <c r="AQ57" s="118" t="s">
        <v>80</v>
      </c>
      <c r="AR57" s="119"/>
      <c r="AS57" s="120">
        <v>0</v>
      </c>
      <c r="AT57" s="121">
        <f>ROUND(SUM(AV57:AW57),2)</f>
        <v>0</v>
      </c>
      <c r="AU57" s="122">
        <f>'SO 04.2 - Ochrana stávají...'!P84</f>
        <v>0</v>
      </c>
      <c r="AV57" s="121">
        <f>'SO 04.2 - Ochrana stávají...'!J33</f>
        <v>0</v>
      </c>
      <c r="AW57" s="121">
        <f>'SO 04.2 - Ochrana stávají...'!J34</f>
        <v>0</v>
      </c>
      <c r="AX57" s="121">
        <f>'SO 04.2 - Ochrana stávají...'!J35</f>
        <v>0</v>
      </c>
      <c r="AY57" s="121">
        <f>'SO 04.2 - Ochrana stávají...'!J36</f>
        <v>0</v>
      </c>
      <c r="AZ57" s="121">
        <f>'SO 04.2 - Ochrana stávají...'!F33</f>
        <v>0</v>
      </c>
      <c r="BA57" s="121">
        <f>'SO 04.2 - Ochrana stávají...'!F34</f>
        <v>0</v>
      </c>
      <c r="BB57" s="121">
        <f>'SO 04.2 - Ochrana stávají...'!F35</f>
        <v>0</v>
      </c>
      <c r="BC57" s="121">
        <f>'SO 04.2 - Ochrana stávají...'!F36</f>
        <v>0</v>
      </c>
      <c r="BD57" s="123">
        <f>'SO 04.2 - Ochrana stávají...'!F37</f>
        <v>0</v>
      </c>
      <c r="BE57" s="7"/>
      <c r="BT57" s="124" t="s">
        <v>22</v>
      </c>
      <c r="BV57" s="124" t="s">
        <v>75</v>
      </c>
      <c r="BW57" s="124" t="s">
        <v>88</v>
      </c>
      <c r="BX57" s="124" t="s">
        <v>5</v>
      </c>
      <c r="CL57" s="124" t="s">
        <v>20</v>
      </c>
      <c r="CM57" s="124" t="s">
        <v>82</v>
      </c>
    </row>
    <row r="58" s="7" customFormat="1" ht="24.75" customHeight="1">
      <c r="A58" s="112" t="s">
        <v>77</v>
      </c>
      <c r="B58" s="113"/>
      <c r="C58" s="114"/>
      <c r="D58" s="115" t="s">
        <v>89</v>
      </c>
      <c r="E58" s="115"/>
      <c r="F58" s="115"/>
      <c r="G58" s="115"/>
      <c r="H58" s="115"/>
      <c r="I58" s="116"/>
      <c r="J58" s="115" t="s">
        <v>90</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'SO 401 - Přeložka veřejné...'!J30</f>
        <v>0</v>
      </c>
      <c r="AH58" s="116"/>
      <c r="AI58" s="116"/>
      <c r="AJ58" s="116"/>
      <c r="AK58" s="116"/>
      <c r="AL58" s="116"/>
      <c r="AM58" s="116"/>
      <c r="AN58" s="117">
        <f>SUM(AG58,AT58)</f>
        <v>0</v>
      </c>
      <c r="AO58" s="116"/>
      <c r="AP58" s="116"/>
      <c r="AQ58" s="118" t="s">
        <v>80</v>
      </c>
      <c r="AR58" s="119"/>
      <c r="AS58" s="120">
        <v>0</v>
      </c>
      <c r="AT58" s="121">
        <f>ROUND(SUM(AV58:AW58),2)</f>
        <v>0</v>
      </c>
      <c r="AU58" s="122">
        <f>'SO 401 - Přeložka veřejné...'!P85</f>
        <v>0</v>
      </c>
      <c r="AV58" s="121">
        <f>'SO 401 - Přeložka veřejné...'!J33</f>
        <v>0</v>
      </c>
      <c r="AW58" s="121">
        <f>'SO 401 - Přeložka veřejné...'!J34</f>
        <v>0</v>
      </c>
      <c r="AX58" s="121">
        <f>'SO 401 - Přeložka veřejné...'!J35</f>
        <v>0</v>
      </c>
      <c r="AY58" s="121">
        <f>'SO 401 - Přeložka veřejné...'!J36</f>
        <v>0</v>
      </c>
      <c r="AZ58" s="121">
        <f>'SO 401 - Přeložka veřejné...'!F33</f>
        <v>0</v>
      </c>
      <c r="BA58" s="121">
        <f>'SO 401 - Přeložka veřejné...'!F34</f>
        <v>0</v>
      </c>
      <c r="BB58" s="121">
        <f>'SO 401 - Přeložka veřejné...'!F35</f>
        <v>0</v>
      </c>
      <c r="BC58" s="121">
        <f>'SO 401 - Přeložka veřejné...'!F36</f>
        <v>0</v>
      </c>
      <c r="BD58" s="123">
        <f>'SO 401 - Přeložka veřejné...'!F37</f>
        <v>0</v>
      </c>
      <c r="BE58" s="7"/>
      <c r="BT58" s="124" t="s">
        <v>22</v>
      </c>
      <c r="BV58" s="124" t="s">
        <v>75</v>
      </c>
      <c r="BW58" s="124" t="s">
        <v>91</v>
      </c>
      <c r="BX58" s="124" t="s">
        <v>5</v>
      </c>
      <c r="CL58" s="124" t="s">
        <v>20</v>
      </c>
      <c r="CM58" s="124" t="s">
        <v>82</v>
      </c>
    </row>
    <row r="59" s="7" customFormat="1" ht="16.5" customHeight="1">
      <c r="A59" s="112" t="s">
        <v>77</v>
      </c>
      <c r="B59" s="113"/>
      <c r="C59" s="114"/>
      <c r="D59" s="115" t="s">
        <v>92</v>
      </c>
      <c r="E59" s="115"/>
      <c r="F59" s="115"/>
      <c r="G59" s="115"/>
      <c r="H59" s="115"/>
      <c r="I59" s="116"/>
      <c r="J59" s="115" t="s">
        <v>93</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'SO 402 - Přeložka sítě 1k...'!J30</f>
        <v>0</v>
      </c>
      <c r="AH59" s="116"/>
      <c r="AI59" s="116"/>
      <c r="AJ59" s="116"/>
      <c r="AK59" s="116"/>
      <c r="AL59" s="116"/>
      <c r="AM59" s="116"/>
      <c r="AN59" s="117">
        <f>SUM(AG59,AT59)</f>
        <v>0</v>
      </c>
      <c r="AO59" s="116"/>
      <c r="AP59" s="116"/>
      <c r="AQ59" s="118" t="s">
        <v>80</v>
      </c>
      <c r="AR59" s="119"/>
      <c r="AS59" s="120">
        <v>0</v>
      </c>
      <c r="AT59" s="121">
        <f>ROUND(SUM(AV59:AW59),2)</f>
        <v>0</v>
      </c>
      <c r="AU59" s="122">
        <f>'SO 402 - Přeložka sítě 1k...'!P81</f>
        <v>0</v>
      </c>
      <c r="AV59" s="121">
        <f>'SO 402 - Přeložka sítě 1k...'!J33</f>
        <v>0</v>
      </c>
      <c r="AW59" s="121">
        <f>'SO 402 - Přeložka sítě 1k...'!J34</f>
        <v>0</v>
      </c>
      <c r="AX59" s="121">
        <f>'SO 402 - Přeložka sítě 1k...'!J35</f>
        <v>0</v>
      </c>
      <c r="AY59" s="121">
        <f>'SO 402 - Přeložka sítě 1k...'!J36</f>
        <v>0</v>
      </c>
      <c r="AZ59" s="121">
        <f>'SO 402 - Přeložka sítě 1k...'!F33</f>
        <v>0</v>
      </c>
      <c r="BA59" s="121">
        <f>'SO 402 - Přeložka sítě 1k...'!F34</f>
        <v>0</v>
      </c>
      <c r="BB59" s="121">
        <f>'SO 402 - Přeložka sítě 1k...'!F35</f>
        <v>0</v>
      </c>
      <c r="BC59" s="121">
        <f>'SO 402 - Přeložka sítě 1k...'!F36</f>
        <v>0</v>
      </c>
      <c r="BD59" s="123">
        <f>'SO 402 - Přeložka sítě 1k...'!F37</f>
        <v>0</v>
      </c>
      <c r="BE59" s="7"/>
      <c r="BT59" s="124" t="s">
        <v>22</v>
      </c>
      <c r="BV59" s="124" t="s">
        <v>75</v>
      </c>
      <c r="BW59" s="124" t="s">
        <v>94</v>
      </c>
      <c r="BX59" s="124" t="s">
        <v>5</v>
      </c>
      <c r="CL59" s="124" t="s">
        <v>20</v>
      </c>
      <c r="CM59" s="124" t="s">
        <v>82</v>
      </c>
    </row>
    <row r="60" s="7" customFormat="1" ht="16.5" customHeight="1">
      <c r="A60" s="112" t="s">
        <v>77</v>
      </c>
      <c r="B60" s="113"/>
      <c r="C60" s="114"/>
      <c r="D60" s="115" t="s">
        <v>95</v>
      </c>
      <c r="E60" s="115"/>
      <c r="F60" s="115"/>
      <c r="G60" s="115"/>
      <c r="H60" s="115"/>
      <c r="I60" s="116"/>
      <c r="J60" s="115" t="s">
        <v>96</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7">
        <f>'SO 403 - Přeložka místní ...'!J30</f>
        <v>0</v>
      </c>
      <c r="AH60" s="116"/>
      <c r="AI60" s="116"/>
      <c r="AJ60" s="116"/>
      <c r="AK60" s="116"/>
      <c r="AL60" s="116"/>
      <c r="AM60" s="116"/>
      <c r="AN60" s="117">
        <f>SUM(AG60,AT60)</f>
        <v>0</v>
      </c>
      <c r="AO60" s="116"/>
      <c r="AP60" s="116"/>
      <c r="AQ60" s="118" t="s">
        <v>80</v>
      </c>
      <c r="AR60" s="119"/>
      <c r="AS60" s="125">
        <v>0</v>
      </c>
      <c r="AT60" s="126">
        <f>ROUND(SUM(AV60:AW60),2)</f>
        <v>0</v>
      </c>
      <c r="AU60" s="127">
        <f>'SO 403 - Přeložka místní ...'!P81</f>
        <v>0</v>
      </c>
      <c r="AV60" s="126">
        <f>'SO 403 - Přeložka místní ...'!J33</f>
        <v>0</v>
      </c>
      <c r="AW60" s="126">
        <f>'SO 403 - Přeložka místní ...'!J34</f>
        <v>0</v>
      </c>
      <c r="AX60" s="126">
        <f>'SO 403 - Přeložka místní ...'!J35</f>
        <v>0</v>
      </c>
      <c r="AY60" s="126">
        <f>'SO 403 - Přeložka místní ...'!J36</f>
        <v>0</v>
      </c>
      <c r="AZ60" s="126">
        <f>'SO 403 - Přeložka místní ...'!F33</f>
        <v>0</v>
      </c>
      <c r="BA60" s="126">
        <f>'SO 403 - Přeložka místní ...'!F34</f>
        <v>0</v>
      </c>
      <c r="BB60" s="126">
        <f>'SO 403 - Přeložka místní ...'!F35</f>
        <v>0</v>
      </c>
      <c r="BC60" s="126">
        <f>'SO 403 - Přeložka místní ...'!F36</f>
        <v>0</v>
      </c>
      <c r="BD60" s="128">
        <f>'SO 403 - Přeložka místní ...'!F37</f>
        <v>0</v>
      </c>
      <c r="BE60" s="7"/>
      <c r="BT60" s="124" t="s">
        <v>22</v>
      </c>
      <c r="BV60" s="124" t="s">
        <v>75</v>
      </c>
      <c r="BW60" s="124" t="s">
        <v>97</v>
      </c>
      <c r="BX60" s="124" t="s">
        <v>5</v>
      </c>
      <c r="CL60" s="124" t="s">
        <v>20</v>
      </c>
      <c r="CM60" s="124" t="s">
        <v>82</v>
      </c>
    </row>
    <row r="61" s="2" customFormat="1" ht="30" customHeight="1">
      <c r="A61" s="39"/>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5"/>
      <c r="AS61" s="39"/>
      <c r="AT61" s="39"/>
      <c r="AU61" s="39"/>
      <c r="AV61" s="39"/>
      <c r="AW61" s="39"/>
      <c r="AX61" s="39"/>
      <c r="AY61" s="39"/>
      <c r="AZ61" s="39"/>
      <c r="BA61" s="39"/>
      <c r="BB61" s="39"/>
      <c r="BC61" s="39"/>
      <c r="BD61" s="39"/>
      <c r="BE61" s="39"/>
    </row>
    <row r="62" s="2" customFormat="1" ht="6.96" customHeight="1">
      <c r="A62" s="39"/>
      <c r="B62" s="60"/>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45"/>
      <c r="AS62" s="39"/>
      <c r="AT62" s="39"/>
      <c r="AU62" s="39"/>
      <c r="AV62" s="39"/>
      <c r="AW62" s="39"/>
      <c r="AX62" s="39"/>
      <c r="AY62" s="39"/>
      <c r="AZ62" s="39"/>
      <c r="BA62" s="39"/>
      <c r="BB62" s="39"/>
      <c r="BC62" s="39"/>
      <c r="BD62" s="39"/>
      <c r="BE62" s="39"/>
    </row>
  </sheetData>
  <sheetProtection sheet="1" formatColumns="0" formatRows="0" objects="1" scenarios="1" spinCount="100000" saltValue="hSx0RPh05H9gzqKiVlREfQg6361VeFye5Z1er1WcXZHWxFsR0VcnhH8NZxJkirt/qT9MQM1N04+K0ZbGoEC/pg==" hashValue="xXndwOnLYducp6XEC8xu42BFYwS9/UjpVZbttLGpFRQzupHgAYliwvpdwhhFcenUHiPkK8k9bQqhAEXnNIF/kQ==" algorithmName="SHA-512" password="CC35"/>
  <mergeCells count="62">
    <mergeCell ref="L45:AO45"/>
    <mergeCell ref="AM47:AN47"/>
    <mergeCell ref="AM49:AP49"/>
    <mergeCell ref="AS49:AT51"/>
    <mergeCell ref="AM50:AP50"/>
    <mergeCell ref="C52:G52"/>
    <mergeCell ref="AG52:AM52"/>
    <mergeCell ref="I52:AF52"/>
    <mergeCell ref="AN52:AP52"/>
    <mergeCell ref="D55:H55"/>
    <mergeCell ref="AG55:AM55"/>
    <mergeCell ref="J55:AF55"/>
    <mergeCell ref="AN55:AP55"/>
    <mergeCell ref="J56:AF56"/>
    <mergeCell ref="D56:H56"/>
    <mergeCell ref="AG56:AM56"/>
    <mergeCell ref="AN56:AP56"/>
    <mergeCell ref="AN57:AP57"/>
    <mergeCell ref="D57:H57"/>
    <mergeCell ref="J57:AF57"/>
    <mergeCell ref="AG57:AM57"/>
    <mergeCell ref="AN58:AP58"/>
    <mergeCell ref="AG58:AM58"/>
    <mergeCell ref="D58:H58"/>
    <mergeCell ref="J58:AF58"/>
    <mergeCell ref="AN59:AP59"/>
    <mergeCell ref="AG59:AM59"/>
    <mergeCell ref="D59:H59"/>
    <mergeCell ref="J59:AF59"/>
    <mergeCell ref="AN60:AP60"/>
    <mergeCell ref="AG60:AM60"/>
    <mergeCell ref="D60:H60"/>
    <mergeCell ref="J60:AF60"/>
    <mergeCell ref="AG54:AM54"/>
    <mergeCell ref="AN54:AP54"/>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55" location="'SO 000 - Ostatní a vedlej...'!C2" display="/"/>
    <hyperlink ref="A56" location="'SO 04.1 - Rekonstrukce ul...'!C2" display="/"/>
    <hyperlink ref="A57" location="'SO 04.2 - Ochrana stávají...'!C2" display="/"/>
    <hyperlink ref="A58" location="'SO 401 - Přeložka veřejné...'!C2" display="/"/>
    <hyperlink ref="A59" location="'SO 402 - Přeložka sítě 1k...'!C2" display="/"/>
    <hyperlink ref="A60" location="'SO 403 - Přeložka mís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81</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100</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ROUND(J84,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ROUND((SUM(BE84:BE95)),  2)</f>
        <v>0</v>
      </c>
      <c r="G33" s="39"/>
      <c r="H33" s="39"/>
      <c r="I33" s="156">
        <v>0.20999999999999999</v>
      </c>
      <c r="J33" s="155">
        <f>ROUND(((SUM(BE84:BE95))*I33),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ROUND((SUM(BF84:BF95)),  2)</f>
        <v>0</v>
      </c>
      <c r="G34" s="39"/>
      <c r="H34" s="39"/>
      <c r="I34" s="156">
        <v>0.14999999999999999</v>
      </c>
      <c r="J34" s="155">
        <f>ROUND(((SUM(BF84:BF95))*I34),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ROUND((SUM(BG84:BG95)),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ROUND((SUM(BH84:BH95)),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ROUND((SUM(BI84:BI95)),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SO 000 - Ostatní a vedlejší náklady</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J84</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105</v>
      </c>
      <c r="E60" s="180"/>
      <c r="F60" s="180"/>
      <c r="G60" s="180"/>
      <c r="H60" s="180"/>
      <c r="I60" s="181"/>
      <c r="J60" s="182">
        <f>J85</f>
        <v>0</v>
      </c>
      <c r="K60" s="178"/>
      <c r="L60" s="183"/>
      <c r="S60" s="9"/>
      <c r="T60" s="9"/>
      <c r="U60" s="9"/>
      <c r="V60" s="9"/>
      <c r="W60" s="9"/>
      <c r="X60" s="9"/>
      <c r="Y60" s="9"/>
      <c r="Z60" s="9"/>
      <c r="AA60" s="9"/>
      <c r="AB60" s="9"/>
      <c r="AC60" s="9"/>
      <c r="AD60" s="9"/>
      <c r="AE60" s="9"/>
    </row>
    <row r="61" s="9" customFormat="1" ht="24.96" customHeight="1">
      <c r="A61" s="9"/>
      <c r="B61" s="177"/>
      <c r="C61" s="178"/>
      <c r="D61" s="179" t="s">
        <v>106</v>
      </c>
      <c r="E61" s="180"/>
      <c r="F61" s="180"/>
      <c r="G61" s="180"/>
      <c r="H61" s="180"/>
      <c r="I61" s="181"/>
      <c r="J61" s="182">
        <f>J87</f>
        <v>0</v>
      </c>
      <c r="K61" s="178"/>
      <c r="L61" s="183"/>
      <c r="S61" s="9"/>
      <c r="T61" s="9"/>
      <c r="U61" s="9"/>
      <c r="V61" s="9"/>
      <c r="W61" s="9"/>
      <c r="X61" s="9"/>
      <c r="Y61" s="9"/>
      <c r="Z61" s="9"/>
      <c r="AA61" s="9"/>
      <c r="AB61" s="9"/>
      <c r="AC61" s="9"/>
      <c r="AD61" s="9"/>
      <c r="AE61" s="9"/>
    </row>
    <row r="62" s="10" customFormat="1" ht="19.92" customHeight="1">
      <c r="A62" s="10"/>
      <c r="B62" s="184"/>
      <c r="C62" s="185"/>
      <c r="D62" s="186" t="s">
        <v>107</v>
      </c>
      <c r="E62" s="187"/>
      <c r="F62" s="187"/>
      <c r="G62" s="187"/>
      <c r="H62" s="187"/>
      <c r="I62" s="188"/>
      <c r="J62" s="189">
        <f>J88</f>
        <v>0</v>
      </c>
      <c r="K62" s="185"/>
      <c r="L62" s="190"/>
      <c r="S62" s="10"/>
      <c r="T62" s="10"/>
      <c r="U62" s="10"/>
      <c r="V62" s="10"/>
      <c r="W62" s="10"/>
      <c r="X62" s="10"/>
      <c r="Y62" s="10"/>
      <c r="Z62" s="10"/>
      <c r="AA62" s="10"/>
      <c r="AB62" s="10"/>
      <c r="AC62" s="10"/>
      <c r="AD62" s="10"/>
      <c r="AE62" s="10"/>
    </row>
    <row r="63" s="10" customFormat="1" ht="19.92" customHeight="1">
      <c r="A63" s="10"/>
      <c r="B63" s="184"/>
      <c r="C63" s="185"/>
      <c r="D63" s="186" t="s">
        <v>108</v>
      </c>
      <c r="E63" s="187"/>
      <c r="F63" s="187"/>
      <c r="G63" s="187"/>
      <c r="H63" s="187"/>
      <c r="I63" s="188"/>
      <c r="J63" s="189">
        <f>J92</f>
        <v>0</v>
      </c>
      <c r="K63" s="185"/>
      <c r="L63" s="190"/>
      <c r="S63" s="10"/>
      <c r="T63" s="10"/>
      <c r="U63" s="10"/>
      <c r="V63" s="10"/>
      <c r="W63" s="10"/>
      <c r="X63" s="10"/>
      <c r="Y63" s="10"/>
      <c r="Z63" s="10"/>
      <c r="AA63" s="10"/>
      <c r="AB63" s="10"/>
      <c r="AC63" s="10"/>
      <c r="AD63" s="10"/>
      <c r="AE63" s="10"/>
    </row>
    <row r="64" s="10" customFormat="1" ht="19.92" customHeight="1">
      <c r="A64" s="10"/>
      <c r="B64" s="184"/>
      <c r="C64" s="185"/>
      <c r="D64" s="186" t="s">
        <v>109</v>
      </c>
      <c r="E64" s="187"/>
      <c r="F64" s="187"/>
      <c r="G64" s="187"/>
      <c r="H64" s="187"/>
      <c r="I64" s="188"/>
      <c r="J64" s="189">
        <f>J94</f>
        <v>0</v>
      </c>
      <c r="K64" s="185"/>
      <c r="L64" s="190"/>
      <c r="S64" s="10"/>
      <c r="T64" s="10"/>
      <c r="U64" s="10"/>
      <c r="V64" s="10"/>
      <c r="W64" s="10"/>
      <c r="X64" s="10"/>
      <c r="Y64" s="10"/>
      <c r="Z64" s="10"/>
      <c r="AA64" s="10"/>
      <c r="AB64" s="10"/>
      <c r="AC64" s="10"/>
      <c r="AD64" s="10"/>
      <c r="AE64" s="10"/>
    </row>
    <row r="65" s="2" customFormat="1" ht="21.84" customHeight="1">
      <c r="A65" s="39"/>
      <c r="B65" s="40"/>
      <c r="C65" s="41"/>
      <c r="D65" s="41"/>
      <c r="E65" s="41"/>
      <c r="F65" s="41"/>
      <c r="G65" s="41"/>
      <c r="H65" s="41"/>
      <c r="I65" s="137"/>
      <c r="J65" s="41"/>
      <c r="K65" s="41"/>
      <c r="L65" s="138"/>
      <c r="S65" s="39"/>
      <c r="T65" s="39"/>
      <c r="U65" s="39"/>
      <c r="V65" s="39"/>
      <c r="W65" s="39"/>
      <c r="X65" s="39"/>
      <c r="Y65" s="39"/>
      <c r="Z65" s="39"/>
      <c r="AA65" s="39"/>
      <c r="AB65" s="39"/>
      <c r="AC65" s="39"/>
      <c r="AD65" s="39"/>
      <c r="AE65" s="39"/>
    </row>
    <row r="66" s="2" customFormat="1" ht="6.96" customHeight="1">
      <c r="A66" s="39"/>
      <c r="B66" s="60"/>
      <c r="C66" s="61"/>
      <c r="D66" s="61"/>
      <c r="E66" s="61"/>
      <c r="F66" s="61"/>
      <c r="G66" s="61"/>
      <c r="H66" s="61"/>
      <c r="I66" s="167"/>
      <c r="J66" s="61"/>
      <c r="K66" s="61"/>
      <c r="L66" s="138"/>
      <c r="S66" s="39"/>
      <c r="T66" s="39"/>
      <c r="U66" s="39"/>
      <c r="V66" s="39"/>
      <c r="W66" s="39"/>
      <c r="X66" s="39"/>
      <c r="Y66" s="39"/>
      <c r="Z66" s="39"/>
      <c r="AA66" s="39"/>
      <c r="AB66" s="39"/>
      <c r="AC66" s="39"/>
      <c r="AD66" s="39"/>
      <c r="AE66" s="39"/>
    </row>
    <row r="70" s="2" customFormat="1" ht="6.96" customHeight="1">
      <c r="A70" s="39"/>
      <c r="B70" s="62"/>
      <c r="C70" s="63"/>
      <c r="D70" s="63"/>
      <c r="E70" s="63"/>
      <c r="F70" s="63"/>
      <c r="G70" s="63"/>
      <c r="H70" s="63"/>
      <c r="I70" s="170"/>
      <c r="J70" s="63"/>
      <c r="K70" s="63"/>
      <c r="L70" s="138"/>
      <c r="S70" s="39"/>
      <c r="T70" s="39"/>
      <c r="U70" s="39"/>
      <c r="V70" s="39"/>
      <c r="W70" s="39"/>
      <c r="X70" s="39"/>
      <c r="Y70" s="39"/>
      <c r="Z70" s="39"/>
      <c r="AA70" s="39"/>
      <c r="AB70" s="39"/>
      <c r="AC70" s="39"/>
      <c r="AD70" s="39"/>
      <c r="AE70" s="39"/>
    </row>
    <row r="71" s="2" customFormat="1" ht="24.96" customHeight="1">
      <c r="A71" s="39"/>
      <c r="B71" s="40"/>
      <c r="C71" s="24" t="s">
        <v>110</v>
      </c>
      <c r="D71" s="41"/>
      <c r="E71" s="41"/>
      <c r="F71" s="41"/>
      <c r="G71" s="41"/>
      <c r="H71" s="41"/>
      <c r="I71" s="137"/>
      <c r="J71" s="41"/>
      <c r="K71" s="41"/>
      <c r="L71" s="138"/>
      <c r="S71" s="39"/>
      <c r="T71" s="39"/>
      <c r="U71" s="39"/>
      <c r="V71" s="39"/>
      <c r="W71" s="39"/>
      <c r="X71" s="39"/>
      <c r="Y71" s="39"/>
      <c r="Z71" s="39"/>
      <c r="AA71" s="39"/>
      <c r="AB71" s="39"/>
      <c r="AC71" s="39"/>
      <c r="AD71" s="39"/>
      <c r="AE71" s="39"/>
    </row>
    <row r="72" s="2" customFormat="1" ht="6.96" customHeight="1">
      <c r="A72" s="39"/>
      <c r="B72" s="40"/>
      <c r="C72" s="41"/>
      <c r="D72" s="41"/>
      <c r="E72" s="41"/>
      <c r="F72" s="41"/>
      <c r="G72" s="41"/>
      <c r="H72" s="41"/>
      <c r="I72" s="137"/>
      <c r="J72" s="41"/>
      <c r="K72" s="41"/>
      <c r="L72" s="138"/>
      <c r="S72" s="39"/>
      <c r="T72" s="39"/>
      <c r="U72" s="39"/>
      <c r="V72" s="39"/>
      <c r="W72" s="39"/>
      <c r="X72" s="39"/>
      <c r="Y72" s="39"/>
      <c r="Z72" s="39"/>
      <c r="AA72" s="39"/>
      <c r="AB72" s="39"/>
      <c r="AC72" s="39"/>
      <c r="AD72" s="39"/>
      <c r="AE72" s="39"/>
    </row>
    <row r="73" s="2" customFormat="1" ht="12" customHeight="1">
      <c r="A73" s="39"/>
      <c r="B73" s="40"/>
      <c r="C73" s="33" t="s">
        <v>16</v>
      </c>
      <c r="D73" s="41"/>
      <c r="E73" s="41"/>
      <c r="F73" s="41"/>
      <c r="G73" s="41"/>
      <c r="H73" s="41"/>
      <c r="I73" s="137"/>
      <c r="J73" s="41"/>
      <c r="K73" s="41"/>
      <c r="L73" s="138"/>
      <c r="S73" s="39"/>
      <c r="T73" s="39"/>
      <c r="U73" s="39"/>
      <c r="V73" s="39"/>
      <c r="W73" s="39"/>
      <c r="X73" s="39"/>
      <c r="Y73" s="39"/>
      <c r="Z73" s="39"/>
      <c r="AA73" s="39"/>
      <c r="AB73" s="39"/>
      <c r="AC73" s="39"/>
      <c r="AD73" s="39"/>
      <c r="AE73" s="39"/>
    </row>
    <row r="74" s="2" customFormat="1" ht="16.5" customHeight="1">
      <c r="A74" s="39"/>
      <c r="B74" s="40"/>
      <c r="C74" s="41"/>
      <c r="D74" s="41"/>
      <c r="E74" s="171" t="str">
        <f>E7</f>
        <v>9345-0001-02-2019 - Líbeznice ul. Pod Lipami aktualizace na CÚ 2019/1</v>
      </c>
      <c r="F74" s="33"/>
      <c r="G74" s="33"/>
      <c r="H74" s="33"/>
      <c r="I74" s="137"/>
      <c r="J74" s="41"/>
      <c r="K74" s="41"/>
      <c r="L74" s="138"/>
      <c r="S74" s="39"/>
      <c r="T74" s="39"/>
      <c r="U74" s="39"/>
      <c r="V74" s="39"/>
      <c r="W74" s="39"/>
      <c r="X74" s="39"/>
      <c r="Y74" s="39"/>
      <c r="Z74" s="39"/>
      <c r="AA74" s="39"/>
      <c r="AB74" s="39"/>
      <c r="AC74" s="39"/>
      <c r="AD74" s="39"/>
      <c r="AE74" s="39"/>
    </row>
    <row r="75" s="2" customFormat="1" ht="12" customHeight="1">
      <c r="A75" s="39"/>
      <c r="B75" s="40"/>
      <c r="C75" s="33" t="s">
        <v>99</v>
      </c>
      <c r="D75" s="41"/>
      <c r="E75" s="41"/>
      <c r="F75" s="41"/>
      <c r="G75" s="41"/>
      <c r="H75" s="41"/>
      <c r="I75" s="137"/>
      <c r="J75" s="41"/>
      <c r="K75" s="41"/>
      <c r="L75" s="138"/>
      <c r="S75" s="39"/>
      <c r="T75" s="39"/>
      <c r="U75" s="39"/>
      <c r="V75" s="39"/>
      <c r="W75" s="39"/>
      <c r="X75" s="39"/>
      <c r="Y75" s="39"/>
      <c r="Z75" s="39"/>
      <c r="AA75" s="39"/>
      <c r="AB75" s="39"/>
      <c r="AC75" s="39"/>
      <c r="AD75" s="39"/>
      <c r="AE75" s="39"/>
    </row>
    <row r="76" s="2" customFormat="1" ht="16.5" customHeight="1">
      <c r="A76" s="39"/>
      <c r="B76" s="40"/>
      <c r="C76" s="41"/>
      <c r="D76" s="41"/>
      <c r="E76" s="70" t="str">
        <f>E9</f>
        <v>SO 000 - Ostatní a vedlejší náklady</v>
      </c>
      <c r="F76" s="41"/>
      <c r="G76" s="41"/>
      <c r="H76" s="41"/>
      <c r="I76" s="137"/>
      <c r="J76" s="41"/>
      <c r="K76" s="41"/>
      <c r="L76" s="138"/>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137"/>
      <c r="J77" s="41"/>
      <c r="K77" s="41"/>
      <c r="L77" s="138"/>
      <c r="S77" s="39"/>
      <c r="T77" s="39"/>
      <c r="U77" s="39"/>
      <c r="V77" s="39"/>
      <c r="W77" s="39"/>
      <c r="X77" s="39"/>
      <c r="Y77" s="39"/>
      <c r="Z77" s="39"/>
      <c r="AA77" s="39"/>
      <c r="AB77" s="39"/>
      <c r="AC77" s="39"/>
      <c r="AD77" s="39"/>
      <c r="AE77" s="39"/>
    </row>
    <row r="78" s="2" customFormat="1" ht="12" customHeight="1">
      <c r="A78" s="39"/>
      <c r="B78" s="40"/>
      <c r="C78" s="33" t="s">
        <v>23</v>
      </c>
      <c r="D78" s="41"/>
      <c r="E78" s="41"/>
      <c r="F78" s="28" t="str">
        <f>F12</f>
        <v xml:space="preserve"> </v>
      </c>
      <c r="G78" s="41"/>
      <c r="H78" s="41"/>
      <c r="I78" s="141" t="s">
        <v>25</v>
      </c>
      <c r="J78" s="73" t="str">
        <f>IF(J12="","",J12)</f>
        <v>9. 1. 2019</v>
      </c>
      <c r="K78" s="41"/>
      <c r="L78" s="13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37"/>
      <c r="J79" s="41"/>
      <c r="K79" s="41"/>
      <c r="L79" s="138"/>
      <c r="S79" s="39"/>
      <c r="T79" s="39"/>
      <c r="U79" s="39"/>
      <c r="V79" s="39"/>
      <c r="W79" s="39"/>
      <c r="X79" s="39"/>
      <c r="Y79" s="39"/>
      <c r="Z79" s="39"/>
      <c r="AA79" s="39"/>
      <c r="AB79" s="39"/>
      <c r="AC79" s="39"/>
      <c r="AD79" s="39"/>
      <c r="AE79" s="39"/>
    </row>
    <row r="80" s="2" customFormat="1" ht="15.15" customHeight="1">
      <c r="A80" s="39"/>
      <c r="B80" s="40"/>
      <c r="C80" s="33" t="s">
        <v>29</v>
      </c>
      <c r="D80" s="41"/>
      <c r="E80" s="41"/>
      <c r="F80" s="28" t="str">
        <f>E15</f>
        <v xml:space="preserve"> </v>
      </c>
      <c r="G80" s="41"/>
      <c r="H80" s="41"/>
      <c r="I80" s="141" t="s">
        <v>35</v>
      </c>
      <c r="J80" s="37" t="str">
        <f>E21</f>
        <v xml:space="preserve"> </v>
      </c>
      <c r="K80" s="41"/>
      <c r="L80" s="138"/>
      <c r="S80" s="39"/>
      <c r="T80" s="39"/>
      <c r="U80" s="39"/>
      <c r="V80" s="39"/>
      <c r="W80" s="39"/>
      <c r="X80" s="39"/>
      <c r="Y80" s="39"/>
      <c r="Z80" s="39"/>
      <c r="AA80" s="39"/>
      <c r="AB80" s="39"/>
      <c r="AC80" s="39"/>
      <c r="AD80" s="39"/>
      <c r="AE80" s="39"/>
    </row>
    <row r="81" s="2" customFormat="1" ht="15.15" customHeight="1">
      <c r="A81" s="39"/>
      <c r="B81" s="40"/>
      <c r="C81" s="33" t="s">
        <v>32</v>
      </c>
      <c r="D81" s="41"/>
      <c r="E81" s="41"/>
      <c r="F81" s="28" t="str">
        <f>IF(E18="","",E18)</f>
        <v>Vyplň údaj</v>
      </c>
      <c r="G81" s="41"/>
      <c r="H81" s="41"/>
      <c r="I81" s="141" t="s">
        <v>36</v>
      </c>
      <c r="J81" s="37" t="str">
        <f>E24</f>
        <v xml:space="preserve"> </v>
      </c>
      <c r="K81" s="41"/>
      <c r="L81" s="138"/>
      <c r="S81" s="39"/>
      <c r="T81" s="39"/>
      <c r="U81" s="39"/>
      <c r="V81" s="39"/>
      <c r="W81" s="39"/>
      <c r="X81" s="39"/>
      <c r="Y81" s="39"/>
      <c r="Z81" s="39"/>
      <c r="AA81" s="39"/>
      <c r="AB81" s="39"/>
      <c r="AC81" s="39"/>
      <c r="AD81" s="39"/>
      <c r="AE81" s="39"/>
    </row>
    <row r="82" s="2" customFormat="1" ht="10.32" customHeight="1">
      <c r="A82" s="39"/>
      <c r="B82" s="40"/>
      <c r="C82" s="41"/>
      <c r="D82" s="41"/>
      <c r="E82" s="41"/>
      <c r="F82" s="41"/>
      <c r="G82" s="41"/>
      <c r="H82" s="41"/>
      <c r="I82" s="137"/>
      <c r="J82" s="41"/>
      <c r="K82" s="41"/>
      <c r="L82" s="138"/>
      <c r="S82" s="39"/>
      <c r="T82" s="39"/>
      <c r="U82" s="39"/>
      <c r="V82" s="39"/>
      <c r="W82" s="39"/>
      <c r="X82" s="39"/>
      <c r="Y82" s="39"/>
      <c r="Z82" s="39"/>
      <c r="AA82" s="39"/>
      <c r="AB82" s="39"/>
      <c r="AC82" s="39"/>
      <c r="AD82" s="39"/>
      <c r="AE82" s="39"/>
    </row>
    <row r="83" s="11" customFormat="1" ht="29.28" customHeight="1">
      <c r="A83" s="191"/>
      <c r="B83" s="192"/>
      <c r="C83" s="193" t="s">
        <v>111</v>
      </c>
      <c r="D83" s="194" t="s">
        <v>58</v>
      </c>
      <c r="E83" s="194" t="s">
        <v>54</v>
      </c>
      <c r="F83" s="194" t="s">
        <v>55</v>
      </c>
      <c r="G83" s="194" t="s">
        <v>112</v>
      </c>
      <c r="H83" s="194" t="s">
        <v>113</v>
      </c>
      <c r="I83" s="195" t="s">
        <v>114</v>
      </c>
      <c r="J83" s="194" t="s">
        <v>103</v>
      </c>
      <c r="K83" s="196" t="s">
        <v>115</v>
      </c>
      <c r="L83" s="197"/>
      <c r="M83" s="93" t="s">
        <v>20</v>
      </c>
      <c r="N83" s="94" t="s">
        <v>43</v>
      </c>
      <c r="O83" s="94" t="s">
        <v>116</v>
      </c>
      <c r="P83" s="94" t="s">
        <v>117</v>
      </c>
      <c r="Q83" s="94" t="s">
        <v>118</v>
      </c>
      <c r="R83" s="94" t="s">
        <v>119</v>
      </c>
      <c r="S83" s="94" t="s">
        <v>120</v>
      </c>
      <c r="T83" s="95" t="s">
        <v>121</v>
      </c>
      <c r="U83" s="191"/>
      <c r="V83" s="191"/>
      <c r="W83" s="191"/>
      <c r="X83" s="191"/>
      <c r="Y83" s="191"/>
      <c r="Z83" s="191"/>
      <c r="AA83" s="191"/>
      <c r="AB83" s="191"/>
      <c r="AC83" s="191"/>
      <c r="AD83" s="191"/>
      <c r="AE83" s="191"/>
    </row>
    <row r="84" s="2" customFormat="1" ht="22.8" customHeight="1">
      <c r="A84" s="39"/>
      <c r="B84" s="40"/>
      <c r="C84" s="100" t="s">
        <v>122</v>
      </c>
      <c r="D84" s="41"/>
      <c r="E84" s="41"/>
      <c r="F84" s="41"/>
      <c r="G84" s="41"/>
      <c r="H84" s="41"/>
      <c r="I84" s="137"/>
      <c r="J84" s="198">
        <f>BK84</f>
        <v>0</v>
      </c>
      <c r="K84" s="41"/>
      <c r="L84" s="45"/>
      <c r="M84" s="96"/>
      <c r="N84" s="199"/>
      <c r="O84" s="97"/>
      <c r="P84" s="200">
        <f>P85+P87</f>
        <v>0</v>
      </c>
      <c r="Q84" s="97"/>
      <c r="R84" s="200">
        <f>R85+R87</f>
        <v>0</v>
      </c>
      <c r="S84" s="97"/>
      <c r="T84" s="201">
        <f>T85+T87</f>
        <v>0</v>
      </c>
      <c r="U84" s="39"/>
      <c r="V84" s="39"/>
      <c r="W84" s="39"/>
      <c r="X84" s="39"/>
      <c r="Y84" s="39"/>
      <c r="Z84" s="39"/>
      <c r="AA84" s="39"/>
      <c r="AB84" s="39"/>
      <c r="AC84" s="39"/>
      <c r="AD84" s="39"/>
      <c r="AE84" s="39"/>
      <c r="AT84" s="18" t="s">
        <v>72</v>
      </c>
      <c r="AU84" s="18" t="s">
        <v>104</v>
      </c>
      <c r="BK84" s="202">
        <f>BK85+BK87</f>
        <v>0</v>
      </c>
    </row>
    <row r="85" s="12" customFormat="1" ht="25.92" customHeight="1">
      <c r="A85" s="12"/>
      <c r="B85" s="203"/>
      <c r="C85" s="204"/>
      <c r="D85" s="205" t="s">
        <v>72</v>
      </c>
      <c r="E85" s="206" t="s">
        <v>73</v>
      </c>
      <c r="F85" s="206" t="s">
        <v>123</v>
      </c>
      <c r="G85" s="204"/>
      <c r="H85" s="204"/>
      <c r="I85" s="207"/>
      <c r="J85" s="208">
        <f>BK85</f>
        <v>0</v>
      </c>
      <c r="K85" s="204"/>
      <c r="L85" s="209"/>
      <c r="M85" s="210"/>
      <c r="N85" s="211"/>
      <c r="O85" s="211"/>
      <c r="P85" s="212">
        <f>P86</f>
        <v>0</v>
      </c>
      <c r="Q85" s="211"/>
      <c r="R85" s="212">
        <f>R86</f>
        <v>0</v>
      </c>
      <c r="S85" s="211"/>
      <c r="T85" s="213">
        <f>T86</f>
        <v>0</v>
      </c>
      <c r="U85" s="12"/>
      <c r="V85" s="12"/>
      <c r="W85" s="12"/>
      <c r="X85" s="12"/>
      <c r="Y85" s="12"/>
      <c r="Z85" s="12"/>
      <c r="AA85" s="12"/>
      <c r="AB85" s="12"/>
      <c r="AC85" s="12"/>
      <c r="AD85" s="12"/>
      <c r="AE85" s="12"/>
      <c r="AR85" s="214" t="s">
        <v>22</v>
      </c>
      <c r="AT85" s="215" t="s">
        <v>72</v>
      </c>
      <c r="AU85" s="215" t="s">
        <v>73</v>
      </c>
      <c r="AY85" s="214" t="s">
        <v>124</v>
      </c>
      <c r="BK85" s="216">
        <f>BK86</f>
        <v>0</v>
      </c>
    </row>
    <row r="86" s="2" customFormat="1" ht="16.5" customHeight="1">
      <c r="A86" s="39"/>
      <c r="B86" s="40"/>
      <c r="C86" s="217" t="s">
        <v>22</v>
      </c>
      <c r="D86" s="217" t="s">
        <v>125</v>
      </c>
      <c r="E86" s="218" t="s">
        <v>126</v>
      </c>
      <c r="F86" s="219" t="s">
        <v>127</v>
      </c>
      <c r="G86" s="220" t="s">
        <v>128</v>
      </c>
      <c r="H86" s="221">
        <v>1</v>
      </c>
      <c r="I86" s="222"/>
      <c r="J86" s="223">
        <f>ROUND(I86*H86,2)</f>
        <v>0</v>
      </c>
      <c r="K86" s="219" t="s">
        <v>20</v>
      </c>
      <c r="L86" s="45"/>
      <c r="M86" s="224" t="s">
        <v>20</v>
      </c>
      <c r="N86" s="225" t="s">
        <v>44</v>
      </c>
      <c r="O86" s="85"/>
      <c r="P86" s="226">
        <f>O86*H86</f>
        <v>0</v>
      </c>
      <c r="Q86" s="226">
        <v>0</v>
      </c>
      <c r="R86" s="226">
        <f>Q86*H86</f>
        <v>0</v>
      </c>
      <c r="S86" s="226">
        <v>0</v>
      </c>
      <c r="T86" s="227">
        <f>S86*H86</f>
        <v>0</v>
      </c>
      <c r="U86" s="39"/>
      <c r="V86" s="39"/>
      <c r="W86" s="39"/>
      <c r="X86" s="39"/>
      <c r="Y86" s="39"/>
      <c r="Z86" s="39"/>
      <c r="AA86" s="39"/>
      <c r="AB86" s="39"/>
      <c r="AC86" s="39"/>
      <c r="AD86" s="39"/>
      <c r="AE86" s="39"/>
      <c r="AR86" s="228" t="s">
        <v>129</v>
      </c>
      <c r="AT86" s="228" t="s">
        <v>125</v>
      </c>
      <c r="AU86" s="228" t="s">
        <v>22</v>
      </c>
      <c r="AY86" s="18" t="s">
        <v>124</v>
      </c>
      <c r="BE86" s="229">
        <f>IF(N86="základní",J86,0)</f>
        <v>0</v>
      </c>
      <c r="BF86" s="229">
        <f>IF(N86="snížená",J86,0)</f>
        <v>0</v>
      </c>
      <c r="BG86" s="229">
        <f>IF(N86="zákl. přenesená",J86,0)</f>
        <v>0</v>
      </c>
      <c r="BH86" s="229">
        <f>IF(N86="sníž. přenesená",J86,0)</f>
        <v>0</v>
      </c>
      <c r="BI86" s="229">
        <f>IF(N86="nulová",J86,0)</f>
        <v>0</v>
      </c>
      <c r="BJ86" s="18" t="s">
        <v>22</v>
      </c>
      <c r="BK86" s="229">
        <f>ROUND(I86*H86,2)</f>
        <v>0</v>
      </c>
      <c r="BL86" s="18" t="s">
        <v>129</v>
      </c>
      <c r="BM86" s="228" t="s">
        <v>130</v>
      </c>
    </row>
    <row r="87" s="12" customFormat="1" ht="25.92" customHeight="1">
      <c r="A87" s="12"/>
      <c r="B87" s="203"/>
      <c r="C87" s="204"/>
      <c r="D87" s="205" t="s">
        <v>72</v>
      </c>
      <c r="E87" s="206" t="s">
        <v>131</v>
      </c>
      <c r="F87" s="206" t="s">
        <v>132</v>
      </c>
      <c r="G87" s="204"/>
      <c r="H87" s="204"/>
      <c r="I87" s="207"/>
      <c r="J87" s="208">
        <f>BK87</f>
        <v>0</v>
      </c>
      <c r="K87" s="204"/>
      <c r="L87" s="209"/>
      <c r="M87" s="210"/>
      <c r="N87" s="211"/>
      <c r="O87" s="211"/>
      <c r="P87" s="212">
        <f>P88+P92+P94</f>
        <v>0</v>
      </c>
      <c r="Q87" s="211"/>
      <c r="R87" s="212">
        <f>R88+R92+R94</f>
        <v>0</v>
      </c>
      <c r="S87" s="211"/>
      <c r="T87" s="213">
        <f>T88+T92+T94</f>
        <v>0</v>
      </c>
      <c r="U87" s="12"/>
      <c r="V87" s="12"/>
      <c r="W87" s="12"/>
      <c r="X87" s="12"/>
      <c r="Y87" s="12"/>
      <c r="Z87" s="12"/>
      <c r="AA87" s="12"/>
      <c r="AB87" s="12"/>
      <c r="AC87" s="12"/>
      <c r="AD87" s="12"/>
      <c r="AE87" s="12"/>
      <c r="AR87" s="214" t="s">
        <v>133</v>
      </c>
      <c r="AT87" s="215" t="s">
        <v>72</v>
      </c>
      <c r="AU87" s="215" t="s">
        <v>73</v>
      </c>
      <c r="AY87" s="214" t="s">
        <v>124</v>
      </c>
      <c r="BK87" s="216">
        <f>BK88+BK92+BK94</f>
        <v>0</v>
      </c>
    </row>
    <row r="88" s="12" customFormat="1" ht="22.8" customHeight="1">
      <c r="A88" s="12"/>
      <c r="B88" s="203"/>
      <c r="C88" s="204"/>
      <c r="D88" s="205" t="s">
        <v>72</v>
      </c>
      <c r="E88" s="230" t="s">
        <v>134</v>
      </c>
      <c r="F88" s="230" t="s">
        <v>135</v>
      </c>
      <c r="G88" s="204"/>
      <c r="H88" s="204"/>
      <c r="I88" s="207"/>
      <c r="J88" s="231">
        <f>BK88</f>
        <v>0</v>
      </c>
      <c r="K88" s="204"/>
      <c r="L88" s="209"/>
      <c r="M88" s="210"/>
      <c r="N88" s="211"/>
      <c r="O88" s="211"/>
      <c r="P88" s="212">
        <f>SUM(P89:P91)</f>
        <v>0</v>
      </c>
      <c r="Q88" s="211"/>
      <c r="R88" s="212">
        <f>SUM(R89:R91)</f>
        <v>0</v>
      </c>
      <c r="S88" s="211"/>
      <c r="T88" s="213">
        <f>SUM(T89:T91)</f>
        <v>0</v>
      </c>
      <c r="U88" s="12"/>
      <c r="V88" s="12"/>
      <c r="W88" s="12"/>
      <c r="X88" s="12"/>
      <c r="Y88" s="12"/>
      <c r="Z88" s="12"/>
      <c r="AA88" s="12"/>
      <c r="AB88" s="12"/>
      <c r="AC88" s="12"/>
      <c r="AD88" s="12"/>
      <c r="AE88" s="12"/>
      <c r="AR88" s="214" t="s">
        <v>133</v>
      </c>
      <c r="AT88" s="215" t="s">
        <v>72</v>
      </c>
      <c r="AU88" s="215" t="s">
        <v>22</v>
      </c>
      <c r="AY88" s="214" t="s">
        <v>124</v>
      </c>
      <c r="BK88" s="216">
        <f>SUM(BK89:BK91)</f>
        <v>0</v>
      </c>
    </row>
    <row r="89" s="2" customFormat="1" ht="16.5" customHeight="1">
      <c r="A89" s="39"/>
      <c r="B89" s="40"/>
      <c r="C89" s="217" t="s">
        <v>82</v>
      </c>
      <c r="D89" s="217" t="s">
        <v>125</v>
      </c>
      <c r="E89" s="218" t="s">
        <v>136</v>
      </c>
      <c r="F89" s="219" t="s">
        <v>137</v>
      </c>
      <c r="G89" s="220" t="s">
        <v>138</v>
      </c>
      <c r="H89" s="221">
        <v>1</v>
      </c>
      <c r="I89" s="222"/>
      <c r="J89" s="223">
        <f>ROUND(I89*H89,2)</f>
        <v>0</v>
      </c>
      <c r="K89" s="219" t="s">
        <v>139</v>
      </c>
      <c r="L89" s="45"/>
      <c r="M89" s="224" t="s">
        <v>20</v>
      </c>
      <c r="N89" s="225" t="s">
        <v>44</v>
      </c>
      <c r="O89" s="85"/>
      <c r="P89" s="226">
        <f>O89*H89</f>
        <v>0</v>
      </c>
      <c r="Q89" s="226">
        <v>0</v>
      </c>
      <c r="R89" s="226">
        <f>Q89*H89</f>
        <v>0</v>
      </c>
      <c r="S89" s="226">
        <v>0</v>
      </c>
      <c r="T89" s="227">
        <f>S89*H89</f>
        <v>0</v>
      </c>
      <c r="U89" s="39"/>
      <c r="V89" s="39"/>
      <c r="W89" s="39"/>
      <c r="X89" s="39"/>
      <c r="Y89" s="39"/>
      <c r="Z89" s="39"/>
      <c r="AA89" s="39"/>
      <c r="AB89" s="39"/>
      <c r="AC89" s="39"/>
      <c r="AD89" s="39"/>
      <c r="AE89" s="39"/>
      <c r="AR89" s="228" t="s">
        <v>140</v>
      </c>
      <c r="AT89" s="228" t="s">
        <v>125</v>
      </c>
      <c r="AU89" s="228" t="s">
        <v>82</v>
      </c>
      <c r="AY89" s="18" t="s">
        <v>124</v>
      </c>
      <c r="BE89" s="229">
        <f>IF(N89="základní",J89,0)</f>
        <v>0</v>
      </c>
      <c r="BF89" s="229">
        <f>IF(N89="snížená",J89,0)</f>
        <v>0</v>
      </c>
      <c r="BG89" s="229">
        <f>IF(N89="zákl. přenesená",J89,0)</f>
        <v>0</v>
      </c>
      <c r="BH89" s="229">
        <f>IF(N89="sníž. přenesená",J89,0)</f>
        <v>0</v>
      </c>
      <c r="BI89" s="229">
        <f>IF(N89="nulová",J89,0)</f>
        <v>0</v>
      </c>
      <c r="BJ89" s="18" t="s">
        <v>22</v>
      </c>
      <c r="BK89" s="229">
        <f>ROUND(I89*H89,2)</f>
        <v>0</v>
      </c>
      <c r="BL89" s="18" t="s">
        <v>140</v>
      </c>
      <c r="BM89" s="228" t="s">
        <v>141</v>
      </c>
    </row>
    <row r="90" s="2" customFormat="1" ht="16.5" customHeight="1">
      <c r="A90" s="39"/>
      <c r="B90" s="40"/>
      <c r="C90" s="217" t="s">
        <v>142</v>
      </c>
      <c r="D90" s="217" t="s">
        <v>125</v>
      </c>
      <c r="E90" s="218" t="s">
        <v>143</v>
      </c>
      <c r="F90" s="219" t="s">
        <v>144</v>
      </c>
      <c r="G90" s="220" t="s">
        <v>145</v>
      </c>
      <c r="H90" s="221">
        <v>1</v>
      </c>
      <c r="I90" s="222"/>
      <c r="J90" s="223">
        <f>ROUND(I90*H90,2)</f>
        <v>0</v>
      </c>
      <c r="K90" s="219" t="s">
        <v>139</v>
      </c>
      <c r="L90" s="45"/>
      <c r="M90" s="224" t="s">
        <v>20</v>
      </c>
      <c r="N90" s="225" t="s">
        <v>44</v>
      </c>
      <c r="O90" s="85"/>
      <c r="P90" s="226">
        <f>O90*H90</f>
        <v>0</v>
      </c>
      <c r="Q90" s="226">
        <v>0</v>
      </c>
      <c r="R90" s="226">
        <f>Q90*H90</f>
        <v>0</v>
      </c>
      <c r="S90" s="226">
        <v>0</v>
      </c>
      <c r="T90" s="227">
        <f>S90*H90</f>
        <v>0</v>
      </c>
      <c r="U90" s="39"/>
      <c r="V90" s="39"/>
      <c r="W90" s="39"/>
      <c r="X90" s="39"/>
      <c r="Y90" s="39"/>
      <c r="Z90" s="39"/>
      <c r="AA90" s="39"/>
      <c r="AB90" s="39"/>
      <c r="AC90" s="39"/>
      <c r="AD90" s="39"/>
      <c r="AE90" s="39"/>
      <c r="AR90" s="228" t="s">
        <v>140</v>
      </c>
      <c r="AT90" s="228" t="s">
        <v>125</v>
      </c>
      <c r="AU90" s="228" t="s">
        <v>82</v>
      </c>
      <c r="AY90" s="18" t="s">
        <v>124</v>
      </c>
      <c r="BE90" s="229">
        <f>IF(N90="základní",J90,0)</f>
        <v>0</v>
      </c>
      <c r="BF90" s="229">
        <f>IF(N90="snížená",J90,0)</f>
        <v>0</v>
      </c>
      <c r="BG90" s="229">
        <f>IF(N90="zákl. přenesená",J90,0)</f>
        <v>0</v>
      </c>
      <c r="BH90" s="229">
        <f>IF(N90="sníž. přenesená",J90,0)</f>
        <v>0</v>
      </c>
      <c r="BI90" s="229">
        <f>IF(N90="nulová",J90,0)</f>
        <v>0</v>
      </c>
      <c r="BJ90" s="18" t="s">
        <v>22</v>
      </c>
      <c r="BK90" s="229">
        <f>ROUND(I90*H90,2)</f>
        <v>0</v>
      </c>
      <c r="BL90" s="18" t="s">
        <v>140</v>
      </c>
      <c r="BM90" s="228" t="s">
        <v>146</v>
      </c>
    </row>
    <row r="91" s="2" customFormat="1" ht="16.5" customHeight="1">
      <c r="A91" s="39"/>
      <c r="B91" s="40"/>
      <c r="C91" s="217" t="s">
        <v>129</v>
      </c>
      <c r="D91" s="217" t="s">
        <v>125</v>
      </c>
      <c r="E91" s="218" t="s">
        <v>147</v>
      </c>
      <c r="F91" s="219" t="s">
        <v>148</v>
      </c>
      <c r="G91" s="220" t="s">
        <v>138</v>
      </c>
      <c r="H91" s="221">
        <v>1</v>
      </c>
      <c r="I91" s="222"/>
      <c r="J91" s="223">
        <f>ROUND(I91*H91,2)</f>
        <v>0</v>
      </c>
      <c r="K91" s="219" t="s">
        <v>139</v>
      </c>
      <c r="L91" s="45"/>
      <c r="M91" s="224" t="s">
        <v>20</v>
      </c>
      <c r="N91" s="225" t="s">
        <v>44</v>
      </c>
      <c r="O91" s="85"/>
      <c r="P91" s="226">
        <f>O91*H91</f>
        <v>0</v>
      </c>
      <c r="Q91" s="226">
        <v>0</v>
      </c>
      <c r="R91" s="226">
        <f>Q91*H91</f>
        <v>0</v>
      </c>
      <c r="S91" s="226">
        <v>0</v>
      </c>
      <c r="T91" s="227">
        <f>S91*H91</f>
        <v>0</v>
      </c>
      <c r="U91" s="39"/>
      <c r="V91" s="39"/>
      <c r="W91" s="39"/>
      <c r="X91" s="39"/>
      <c r="Y91" s="39"/>
      <c r="Z91" s="39"/>
      <c r="AA91" s="39"/>
      <c r="AB91" s="39"/>
      <c r="AC91" s="39"/>
      <c r="AD91" s="39"/>
      <c r="AE91" s="39"/>
      <c r="AR91" s="228" t="s">
        <v>140</v>
      </c>
      <c r="AT91" s="228" t="s">
        <v>125</v>
      </c>
      <c r="AU91" s="228" t="s">
        <v>82</v>
      </c>
      <c r="AY91" s="18" t="s">
        <v>124</v>
      </c>
      <c r="BE91" s="229">
        <f>IF(N91="základní",J91,0)</f>
        <v>0</v>
      </c>
      <c r="BF91" s="229">
        <f>IF(N91="snížená",J91,0)</f>
        <v>0</v>
      </c>
      <c r="BG91" s="229">
        <f>IF(N91="zákl. přenesená",J91,0)</f>
        <v>0</v>
      </c>
      <c r="BH91" s="229">
        <f>IF(N91="sníž. přenesená",J91,0)</f>
        <v>0</v>
      </c>
      <c r="BI91" s="229">
        <f>IF(N91="nulová",J91,0)</f>
        <v>0</v>
      </c>
      <c r="BJ91" s="18" t="s">
        <v>22</v>
      </c>
      <c r="BK91" s="229">
        <f>ROUND(I91*H91,2)</f>
        <v>0</v>
      </c>
      <c r="BL91" s="18" t="s">
        <v>140</v>
      </c>
      <c r="BM91" s="228" t="s">
        <v>149</v>
      </c>
    </row>
    <row r="92" s="12" customFormat="1" ht="22.8" customHeight="1">
      <c r="A92" s="12"/>
      <c r="B92" s="203"/>
      <c r="C92" s="204"/>
      <c r="D92" s="205" t="s">
        <v>72</v>
      </c>
      <c r="E92" s="230" t="s">
        <v>150</v>
      </c>
      <c r="F92" s="230" t="s">
        <v>151</v>
      </c>
      <c r="G92" s="204"/>
      <c r="H92" s="204"/>
      <c r="I92" s="207"/>
      <c r="J92" s="231">
        <f>BK92</f>
        <v>0</v>
      </c>
      <c r="K92" s="204"/>
      <c r="L92" s="209"/>
      <c r="M92" s="210"/>
      <c r="N92" s="211"/>
      <c r="O92" s="211"/>
      <c r="P92" s="212">
        <f>P93</f>
        <v>0</v>
      </c>
      <c r="Q92" s="211"/>
      <c r="R92" s="212">
        <f>R93</f>
        <v>0</v>
      </c>
      <c r="S92" s="211"/>
      <c r="T92" s="213">
        <f>T93</f>
        <v>0</v>
      </c>
      <c r="U92" s="12"/>
      <c r="V92" s="12"/>
      <c r="W92" s="12"/>
      <c r="X92" s="12"/>
      <c r="Y92" s="12"/>
      <c r="Z92" s="12"/>
      <c r="AA92" s="12"/>
      <c r="AB92" s="12"/>
      <c r="AC92" s="12"/>
      <c r="AD92" s="12"/>
      <c r="AE92" s="12"/>
      <c r="AR92" s="214" t="s">
        <v>133</v>
      </c>
      <c r="AT92" s="215" t="s">
        <v>72</v>
      </c>
      <c r="AU92" s="215" t="s">
        <v>22</v>
      </c>
      <c r="AY92" s="214" t="s">
        <v>124</v>
      </c>
      <c r="BK92" s="216">
        <f>BK93</f>
        <v>0</v>
      </c>
    </row>
    <row r="93" s="2" customFormat="1" ht="16.5" customHeight="1">
      <c r="A93" s="39"/>
      <c r="B93" s="40"/>
      <c r="C93" s="217" t="s">
        <v>133</v>
      </c>
      <c r="D93" s="217" t="s">
        <v>125</v>
      </c>
      <c r="E93" s="218" t="s">
        <v>152</v>
      </c>
      <c r="F93" s="219" t="s">
        <v>153</v>
      </c>
      <c r="G93" s="220" t="s">
        <v>145</v>
      </c>
      <c r="H93" s="221">
        <v>1</v>
      </c>
      <c r="I93" s="222"/>
      <c r="J93" s="223">
        <f>ROUND(I93*H93,2)</f>
        <v>0</v>
      </c>
      <c r="K93" s="219" t="s">
        <v>139</v>
      </c>
      <c r="L93" s="45"/>
      <c r="M93" s="224" t="s">
        <v>20</v>
      </c>
      <c r="N93" s="225" t="s">
        <v>44</v>
      </c>
      <c r="O93" s="85"/>
      <c r="P93" s="226">
        <f>O93*H93</f>
        <v>0</v>
      </c>
      <c r="Q93" s="226">
        <v>0</v>
      </c>
      <c r="R93" s="226">
        <f>Q93*H93</f>
        <v>0</v>
      </c>
      <c r="S93" s="226">
        <v>0</v>
      </c>
      <c r="T93" s="227">
        <f>S93*H93</f>
        <v>0</v>
      </c>
      <c r="U93" s="39"/>
      <c r="V93" s="39"/>
      <c r="W93" s="39"/>
      <c r="X93" s="39"/>
      <c r="Y93" s="39"/>
      <c r="Z93" s="39"/>
      <c r="AA93" s="39"/>
      <c r="AB93" s="39"/>
      <c r="AC93" s="39"/>
      <c r="AD93" s="39"/>
      <c r="AE93" s="39"/>
      <c r="AR93" s="228" t="s">
        <v>140</v>
      </c>
      <c r="AT93" s="228" t="s">
        <v>125</v>
      </c>
      <c r="AU93" s="228" t="s">
        <v>82</v>
      </c>
      <c r="AY93" s="18" t="s">
        <v>124</v>
      </c>
      <c r="BE93" s="229">
        <f>IF(N93="základní",J93,0)</f>
        <v>0</v>
      </c>
      <c r="BF93" s="229">
        <f>IF(N93="snížená",J93,0)</f>
        <v>0</v>
      </c>
      <c r="BG93" s="229">
        <f>IF(N93="zákl. přenesená",J93,0)</f>
        <v>0</v>
      </c>
      <c r="BH93" s="229">
        <f>IF(N93="sníž. přenesená",J93,0)</f>
        <v>0</v>
      </c>
      <c r="BI93" s="229">
        <f>IF(N93="nulová",J93,0)</f>
        <v>0</v>
      </c>
      <c r="BJ93" s="18" t="s">
        <v>22</v>
      </c>
      <c r="BK93" s="229">
        <f>ROUND(I93*H93,2)</f>
        <v>0</v>
      </c>
      <c r="BL93" s="18" t="s">
        <v>140</v>
      </c>
      <c r="BM93" s="228" t="s">
        <v>154</v>
      </c>
    </row>
    <row r="94" s="12" customFormat="1" ht="22.8" customHeight="1">
      <c r="A94" s="12"/>
      <c r="B94" s="203"/>
      <c r="C94" s="204"/>
      <c r="D94" s="205" t="s">
        <v>72</v>
      </c>
      <c r="E94" s="230" t="s">
        <v>155</v>
      </c>
      <c r="F94" s="230" t="s">
        <v>156</v>
      </c>
      <c r="G94" s="204"/>
      <c r="H94" s="204"/>
      <c r="I94" s="207"/>
      <c r="J94" s="231">
        <f>BK94</f>
        <v>0</v>
      </c>
      <c r="K94" s="204"/>
      <c r="L94" s="209"/>
      <c r="M94" s="210"/>
      <c r="N94" s="211"/>
      <c r="O94" s="211"/>
      <c r="P94" s="212">
        <f>P95</f>
        <v>0</v>
      </c>
      <c r="Q94" s="211"/>
      <c r="R94" s="212">
        <f>R95</f>
        <v>0</v>
      </c>
      <c r="S94" s="211"/>
      <c r="T94" s="213">
        <f>T95</f>
        <v>0</v>
      </c>
      <c r="U94" s="12"/>
      <c r="V94" s="12"/>
      <c r="W94" s="12"/>
      <c r="X94" s="12"/>
      <c r="Y94" s="12"/>
      <c r="Z94" s="12"/>
      <c r="AA94" s="12"/>
      <c r="AB94" s="12"/>
      <c r="AC94" s="12"/>
      <c r="AD94" s="12"/>
      <c r="AE94" s="12"/>
      <c r="AR94" s="214" t="s">
        <v>133</v>
      </c>
      <c r="AT94" s="215" t="s">
        <v>72</v>
      </c>
      <c r="AU94" s="215" t="s">
        <v>22</v>
      </c>
      <c r="AY94" s="214" t="s">
        <v>124</v>
      </c>
      <c r="BK94" s="216">
        <f>BK95</f>
        <v>0</v>
      </c>
    </row>
    <row r="95" s="2" customFormat="1" ht="16.5" customHeight="1">
      <c r="A95" s="39"/>
      <c r="B95" s="40"/>
      <c r="C95" s="217" t="s">
        <v>157</v>
      </c>
      <c r="D95" s="217" t="s">
        <v>125</v>
      </c>
      <c r="E95" s="218" t="s">
        <v>158</v>
      </c>
      <c r="F95" s="219" t="s">
        <v>159</v>
      </c>
      <c r="G95" s="220" t="s">
        <v>145</v>
      </c>
      <c r="H95" s="221">
        <v>1</v>
      </c>
      <c r="I95" s="222"/>
      <c r="J95" s="223">
        <f>ROUND(I95*H95,2)</f>
        <v>0</v>
      </c>
      <c r="K95" s="219" t="s">
        <v>139</v>
      </c>
      <c r="L95" s="45"/>
      <c r="M95" s="232" t="s">
        <v>20</v>
      </c>
      <c r="N95" s="233" t="s">
        <v>44</v>
      </c>
      <c r="O95" s="234"/>
      <c r="P95" s="235">
        <f>O95*H95</f>
        <v>0</v>
      </c>
      <c r="Q95" s="235">
        <v>0</v>
      </c>
      <c r="R95" s="235">
        <f>Q95*H95</f>
        <v>0</v>
      </c>
      <c r="S95" s="235">
        <v>0</v>
      </c>
      <c r="T95" s="236">
        <f>S95*H95</f>
        <v>0</v>
      </c>
      <c r="U95" s="39"/>
      <c r="V95" s="39"/>
      <c r="W95" s="39"/>
      <c r="X95" s="39"/>
      <c r="Y95" s="39"/>
      <c r="Z95" s="39"/>
      <c r="AA95" s="39"/>
      <c r="AB95" s="39"/>
      <c r="AC95" s="39"/>
      <c r="AD95" s="39"/>
      <c r="AE95" s="39"/>
      <c r="AR95" s="228" t="s">
        <v>140</v>
      </c>
      <c r="AT95" s="228" t="s">
        <v>125</v>
      </c>
      <c r="AU95" s="228" t="s">
        <v>82</v>
      </c>
      <c r="AY95" s="18" t="s">
        <v>124</v>
      </c>
      <c r="BE95" s="229">
        <f>IF(N95="základní",J95,0)</f>
        <v>0</v>
      </c>
      <c r="BF95" s="229">
        <f>IF(N95="snížená",J95,0)</f>
        <v>0</v>
      </c>
      <c r="BG95" s="229">
        <f>IF(N95="zákl. přenesená",J95,0)</f>
        <v>0</v>
      </c>
      <c r="BH95" s="229">
        <f>IF(N95="sníž. přenesená",J95,0)</f>
        <v>0</v>
      </c>
      <c r="BI95" s="229">
        <f>IF(N95="nulová",J95,0)</f>
        <v>0</v>
      </c>
      <c r="BJ95" s="18" t="s">
        <v>22</v>
      </c>
      <c r="BK95" s="229">
        <f>ROUND(I95*H95,2)</f>
        <v>0</v>
      </c>
      <c r="BL95" s="18" t="s">
        <v>140</v>
      </c>
      <c r="BM95" s="228" t="s">
        <v>160</v>
      </c>
    </row>
    <row r="96" s="2" customFormat="1" ht="6.96" customHeight="1">
      <c r="A96" s="39"/>
      <c r="B96" s="60"/>
      <c r="C96" s="61"/>
      <c r="D96" s="61"/>
      <c r="E96" s="61"/>
      <c r="F96" s="61"/>
      <c r="G96" s="61"/>
      <c r="H96" s="61"/>
      <c r="I96" s="167"/>
      <c r="J96" s="61"/>
      <c r="K96" s="61"/>
      <c r="L96" s="45"/>
      <c r="M96" s="39"/>
      <c r="O96" s="39"/>
      <c r="P96" s="39"/>
      <c r="Q96" s="39"/>
      <c r="R96" s="39"/>
      <c r="S96" s="39"/>
      <c r="T96" s="39"/>
      <c r="U96" s="39"/>
      <c r="V96" s="39"/>
      <c r="W96" s="39"/>
      <c r="X96" s="39"/>
      <c r="Y96" s="39"/>
      <c r="Z96" s="39"/>
      <c r="AA96" s="39"/>
      <c r="AB96" s="39"/>
      <c r="AC96" s="39"/>
      <c r="AD96" s="39"/>
      <c r="AE96" s="39"/>
    </row>
  </sheetData>
  <sheetProtection sheet="1" autoFilter="0" formatColumns="0" formatRows="0" objects="1" scenarios="1" spinCount="100000" saltValue="OHQW1AVS+hSLtfu5UXmoKChhTBRgW1MjOyJi7DNKGVme807rHki2zMhPPkvqR1gFTSxd5QRZUcvtxpsUloHpeQ==" hashValue="lcejaNm2Mkp9RZD/2OWUDerDg4NW0Xr/5kYCEd/uMSCvKuMKOj3uVfmrLVvLGA05Jqkdw43OXWU7D0UgJqAO5A==" algorithmName="SHA-512" password="CC35"/>
  <autoFilter ref="C83:K95"/>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85</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161</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ROUND(J86,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ROUND((SUM(BE86:BE333)),  2)</f>
        <v>0</v>
      </c>
      <c r="G33" s="39"/>
      <c r="H33" s="39"/>
      <c r="I33" s="156">
        <v>0.20999999999999999</v>
      </c>
      <c r="J33" s="155">
        <f>ROUND(((SUM(BE86:BE333))*I33),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ROUND((SUM(BF86:BF333)),  2)</f>
        <v>0</v>
      </c>
      <c r="G34" s="39"/>
      <c r="H34" s="39"/>
      <c r="I34" s="156">
        <v>0.14999999999999999</v>
      </c>
      <c r="J34" s="155">
        <f>ROUND(((SUM(BF86:BF333))*I34),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ROUND((SUM(BG86:BG333)),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ROUND((SUM(BH86:BH333)),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ROUND((SUM(BI86:BI333)),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SO 04.1 - Rekonstrukce ulice Pod Lipami</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J86</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162</v>
      </c>
      <c r="E60" s="180"/>
      <c r="F60" s="180"/>
      <c r="G60" s="180"/>
      <c r="H60" s="180"/>
      <c r="I60" s="181"/>
      <c r="J60" s="182">
        <f>J87</f>
        <v>0</v>
      </c>
      <c r="K60" s="178"/>
      <c r="L60" s="183"/>
      <c r="S60" s="9"/>
      <c r="T60" s="9"/>
      <c r="U60" s="9"/>
      <c r="V60" s="9"/>
      <c r="W60" s="9"/>
      <c r="X60" s="9"/>
      <c r="Y60" s="9"/>
      <c r="Z60" s="9"/>
      <c r="AA60" s="9"/>
      <c r="AB60" s="9"/>
      <c r="AC60" s="9"/>
      <c r="AD60" s="9"/>
      <c r="AE60" s="9"/>
    </row>
    <row r="61" s="10" customFormat="1" ht="19.92" customHeight="1">
      <c r="A61" s="10"/>
      <c r="B61" s="184"/>
      <c r="C61" s="185"/>
      <c r="D61" s="186" t="s">
        <v>163</v>
      </c>
      <c r="E61" s="187"/>
      <c r="F61" s="187"/>
      <c r="G61" s="187"/>
      <c r="H61" s="187"/>
      <c r="I61" s="188"/>
      <c r="J61" s="189">
        <f>J88</f>
        <v>0</v>
      </c>
      <c r="K61" s="185"/>
      <c r="L61" s="190"/>
      <c r="S61" s="10"/>
      <c r="T61" s="10"/>
      <c r="U61" s="10"/>
      <c r="V61" s="10"/>
      <c r="W61" s="10"/>
      <c r="X61" s="10"/>
      <c r="Y61" s="10"/>
      <c r="Z61" s="10"/>
      <c r="AA61" s="10"/>
      <c r="AB61" s="10"/>
      <c r="AC61" s="10"/>
      <c r="AD61" s="10"/>
      <c r="AE61" s="10"/>
    </row>
    <row r="62" s="10" customFormat="1" ht="19.92" customHeight="1">
      <c r="A62" s="10"/>
      <c r="B62" s="184"/>
      <c r="C62" s="185"/>
      <c r="D62" s="186" t="s">
        <v>164</v>
      </c>
      <c r="E62" s="187"/>
      <c r="F62" s="187"/>
      <c r="G62" s="187"/>
      <c r="H62" s="187"/>
      <c r="I62" s="188"/>
      <c r="J62" s="189">
        <f>J182</f>
        <v>0</v>
      </c>
      <c r="K62" s="185"/>
      <c r="L62" s="190"/>
      <c r="S62" s="10"/>
      <c r="T62" s="10"/>
      <c r="U62" s="10"/>
      <c r="V62" s="10"/>
      <c r="W62" s="10"/>
      <c r="X62" s="10"/>
      <c r="Y62" s="10"/>
      <c r="Z62" s="10"/>
      <c r="AA62" s="10"/>
      <c r="AB62" s="10"/>
      <c r="AC62" s="10"/>
      <c r="AD62" s="10"/>
      <c r="AE62" s="10"/>
    </row>
    <row r="63" s="10" customFormat="1" ht="19.92" customHeight="1">
      <c r="A63" s="10"/>
      <c r="B63" s="184"/>
      <c r="C63" s="185"/>
      <c r="D63" s="186" t="s">
        <v>165</v>
      </c>
      <c r="E63" s="187"/>
      <c r="F63" s="187"/>
      <c r="G63" s="187"/>
      <c r="H63" s="187"/>
      <c r="I63" s="188"/>
      <c r="J63" s="189">
        <f>J234</f>
        <v>0</v>
      </c>
      <c r="K63" s="185"/>
      <c r="L63" s="190"/>
      <c r="S63" s="10"/>
      <c r="T63" s="10"/>
      <c r="U63" s="10"/>
      <c r="V63" s="10"/>
      <c r="W63" s="10"/>
      <c r="X63" s="10"/>
      <c r="Y63" s="10"/>
      <c r="Z63" s="10"/>
      <c r="AA63" s="10"/>
      <c r="AB63" s="10"/>
      <c r="AC63" s="10"/>
      <c r="AD63" s="10"/>
      <c r="AE63" s="10"/>
    </row>
    <row r="64" s="10" customFormat="1" ht="19.92" customHeight="1">
      <c r="A64" s="10"/>
      <c r="B64" s="184"/>
      <c r="C64" s="185"/>
      <c r="D64" s="186" t="s">
        <v>166</v>
      </c>
      <c r="E64" s="187"/>
      <c r="F64" s="187"/>
      <c r="G64" s="187"/>
      <c r="H64" s="187"/>
      <c r="I64" s="188"/>
      <c r="J64" s="189">
        <f>J249</f>
        <v>0</v>
      </c>
      <c r="K64" s="185"/>
      <c r="L64" s="190"/>
      <c r="S64" s="10"/>
      <c r="T64" s="10"/>
      <c r="U64" s="10"/>
      <c r="V64" s="10"/>
      <c r="W64" s="10"/>
      <c r="X64" s="10"/>
      <c r="Y64" s="10"/>
      <c r="Z64" s="10"/>
      <c r="AA64" s="10"/>
      <c r="AB64" s="10"/>
      <c r="AC64" s="10"/>
      <c r="AD64" s="10"/>
      <c r="AE64" s="10"/>
    </row>
    <row r="65" s="10" customFormat="1" ht="19.92" customHeight="1">
      <c r="A65" s="10"/>
      <c r="B65" s="184"/>
      <c r="C65" s="185"/>
      <c r="D65" s="186" t="s">
        <v>167</v>
      </c>
      <c r="E65" s="187"/>
      <c r="F65" s="187"/>
      <c r="G65" s="187"/>
      <c r="H65" s="187"/>
      <c r="I65" s="188"/>
      <c r="J65" s="189">
        <f>J296</f>
        <v>0</v>
      </c>
      <c r="K65" s="185"/>
      <c r="L65" s="190"/>
      <c r="S65" s="10"/>
      <c r="T65" s="10"/>
      <c r="U65" s="10"/>
      <c r="V65" s="10"/>
      <c r="W65" s="10"/>
      <c r="X65" s="10"/>
      <c r="Y65" s="10"/>
      <c r="Z65" s="10"/>
      <c r="AA65" s="10"/>
      <c r="AB65" s="10"/>
      <c r="AC65" s="10"/>
      <c r="AD65" s="10"/>
      <c r="AE65" s="10"/>
    </row>
    <row r="66" s="10" customFormat="1" ht="19.92" customHeight="1">
      <c r="A66" s="10"/>
      <c r="B66" s="184"/>
      <c r="C66" s="185"/>
      <c r="D66" s="186" t="s">
        <v>168</v>
      </c>
      <c r="E66" s="187"/>
      <c r="F66" s="187"/>
      <c r="G66" s="187"/>
      <c r="H66" s="187"/>
      <c r="I66" s="188"/>
      <c r="J66" s="189">
        <f>J329</f>
        <v>0</v>
      </c>
      <c r="K66" s="185"/>
      <c r="L66" s="190"/>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137"/>
      <c r="J67" s="41"/>
      <c r="K67" s="41"/>
      <c r="L67" s="13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67"/>
      <c r="J68" s="61"/>
      <c r="K68" s="61"/>
      <c r="L68" s="13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0"/>
      <c r="J72" s="63"/>
      <c r="K72" s="63"/>
      <c r="L72" s="138"/>
      <c r="S72" s="39"/>
      <c r="T72" s="39"/>
      <c r="U72" s="39"/>
      <c r="V72" s="39"/>
      <c r="W72" s="39"/>
      <c r="X72" s="39"/>
      <c r="Y72" s="39"/>
      <c r="Z72" s="39"/>
      <c r="AA72" s="39"/>
      <c r="AB72" s="39"/>
      <c r="AC72" s="39"/>
      <c r="AD72" s="39"/>
      <c r="AE72" s="39"/>
    </row>
    <row r="73" s="2" customFormat="1" ht="24.96" customHeight="1">
      <c r="A73" s="39"/>
      <c r="B73" s="40"/>
      <c r="C73" s="24" t="s">
        <v>110</v>
      </c>
      <c r="D73" s="41"/>
      <c r="E73" s="41"/>
      <c r="F73" s="41"/>
      <c r="G73" s="41"/>
      <c r="H73" s="41"/>
      <c r="I73" s="137"/>
      <c r="J73" s="41"/>
      <c r="K73" s="41"/>
      <c r="L73" s="13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37"/>
      <c r="J74" s="41"/>
      <c r="K74" s="41"/>
      <c r="L74" s="138"/>
      <c r="S74" s="39"/>
      <c r="T74" s="39"/>
      <c r="U74" s="39"/>
      <c r="V74" s="39"/>
      <c r="W74" s="39"/>
      <c r="X74" s="39"/>
      <c r="Y74" s="39"/>
      <c r="Z74" s="39"/>
      <c r="AA74" s="39"/>
      <c r="AB74" s="39"/>
      <c r="AC74" s="39"/>
      <c r="AD74" s="39"/>
      <c r="AE74" s="39"/>
    </row>
    <row r="75" s="2" customFormat="1" ht="12" customHeight="1">
      <c r="A75" s="39"/>
      <c r="B75" s="40"/>
      <c r="C75" s="33" t="s">
        <v>16</v>
      </c>
      <c r="D75" s="41"/>
      <c r="E75" s="41"/>
      <c r="F75" s="41"/>
      <c r="G75" s="41"/>
      <c r="H75" s="41"/>
      <c r="I75" s="137"/>
      <c r="J75" s="41"/>
      <c r="K75" s="41"/>
      <c r="L75" s="138"/>
      <c r="S75" s="39"/>
      <c r="T75" s="39"/>
      <c r="U75" s="39"/>
      <c r="V75" s="39"/>
      <c r="W75" s="39"/>
      <c r="X75" s="39"/>
      <c r="Y75" s="39"/>
      <c r="Z75" s="39"/>
      <c r="AA75" s="39"/>
      <c r="AB75" s="39"/>
      <c r="AC75" s="39"/>
      <c r="AD75" s="39"/>
      <c r="AE75" s="39"/>
    </row>
    <row r="76" s="2" customFormat="1" ht="16.5" customHeight="1">
      <c r="A76" s="39"/>
      <c r="B76" s="40"/>
      <c r="C76" s="41"/>
      <c r="D76" s="41"/>
      <c r="E76" s="171" t="str">
        <f>E7</f>
        <v>9345-0001-02-2019 - Líbeznice ul. Pod Lipami aktualizace na CÚ 2019/1</v>
      </c>
      <c r="F76" s="33"/>
      <c r="G76" s="33"/>
      <c r="H76" s="33"/>
      <c r="I76" s="137"/>
      <c r="J76" s="41"/>
      <c r="K76" s="41"/>
      <c r="L76" s="138"/>
      <c r="S76" s="39"/>
      <c r="T76" s="39"/>
      <c r="U76" s="39"/>
      <c r="V76" s="39"/>
      <c r="W76" s="39"/>
      <c r="X76" s="39"/>
      <c r="Y76" s="39"/>
      <c r="Z76" s="39"/>
      <c r="AA76" s="39"/>
      <c r="AB76" s="39"/>
      <c r="AC76" s="39"/>
      <c r="AD76" s="39"/>
      <c r="AE76" s="39"/>
    </row>
    <row r="77" s="2" customFormat="1" ht="12" customHeight="1">
      <c r="A77" s="39"/>
      <c r="B77" s="40"/>
      <c r="C77" s="33" t="s">
        <v>99</v>
      </c>
      <c r="D77" s="41"/>
      <c r="E77" s="41"/>
      <c r="F77" s="41"/>
      <c r="G77" s="41"/>
      <c r="H77" s="41"/>
      <c r="I77" s="137"/>
      <c r="J77" s="41"/>
      <c r="K77" s="41"/>
      <c r="L77" s="138"/>
      <c r="S77" s="39"/>
      <c r="T77" s="39"/>
      <c r="U77" s="39"/>
      <c r="V77" s="39"/>
      <c r="W77" s="39"/>
      <c r="X77" s="39"/>
      <c r="Y77" s="39"/>
      <c r="Z77" s="39"/>
      <c r="AA77" s="39"/>
      <c r="AB77" s="39"/>
      <c r="AC77" s="39"/>
      <c r="AD77" s="39"/>
      <c r="AE77" s="39"/>
    </row>
    <row r="78" s="2" customFormat="1" ht="16.5" customHeight="1">
      <c r="A78" s="39"/>
      <c r="B78" s="40"/>
      <c r="C78" s="41"/>
      <c r="D78" s="41"/>
      <c r="E78" s="70" t="str">
        <f>E9</f>
        <v>SO 04.1 - Rekonstrukce ulice Pod Lipami</v>
      </c>
      <c r="F78" s="41"/>
      <c r="G78" s="41"/>
      <c r="H78" s="41"/>
      <c r="I78" s="137"/>
      <c r="J78" s="41"/>
      <c r="K78" s="41"/>
      <c r="L78" s="13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37"/>
      <c r="J79" s="41"/>
      <c r="K79" s="41"/>
      <c r="L79" s="138"/>
      <c r="S79" s="39"/>
      <c r="T79" s="39"/>
      <c r="U79" s="39"/>
      <c r="V79" s="39"/>
      <c r="W79" s="39"/>
      <c r="X79" s="39"/>
      <c r="Y79" s="39"/>
      <c r="Z79" s="39"/>
      <c r="AA79" s="39"/>
      <c r="AB79" s="39"/>
      <c r="AC79" s="39"/>
      <c r="AD79" s="39"/>
      <c r="AE79" s="39"/>
    </row>
    <row r="80" s="2" customFormat="1" ht="12" customHeight="1">
      <c r="A80" s="39"/>
      <c r="B80" s="40"/>
      <c r="C80" s="33" t="s">
        <v>23</v>
      </c>
      <c r="D80" s="41"/>
      <c r="E80" s="41"/>
      <c r="F80" s="28" t="str">
        <f>F12</f>
        <v xml:space="preserve"> </v>
      </c>
      <c r="G80" s="41"/>
      <c r="H80" s="41"/>
      <c r="I80" s="141" t="s">
        <v>25</v>
      </c>
      <c r="J80" s="73" t="str">
        <f>IF(J12="","",J12)</f>
        <v>9. 1. 2019</v>
      </c>
      <c r="K80" s="41"/>
      <c r="L80" s="13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37"/>
      <c r="J81" s="41"/>
      <c r="K81" s="41"/>
      <c r="L81" s="138"/>
      <c r="S81" s="39"/>
      <c r="T81" s="39"/>
      <c r="U81" s="39"/>
      <c r="V81" s="39"/>
      <c r="W81" s="39"/>
      <c r="X81" s="39"/>
      <c r="Y81" s="39"/>
      <c r="Z81" s="39"/>
      <c r="AA81" s="39"/>
      <c r="AB81" s="39"/>
      <c r="AC81" s="39"/>
      <c r="AD81" s="39"/>
      <c r="AE81" s="39"/>
    </row>
    <row r="82" s="2" customFormat="1" ht="15.15" customHeight="1">
      <c r="A82" s="39"/>
      <c r="B82" s="40"/>
      <c r="C82" s="33" t="s">
        <v>29</v>
      </c>
      <c r="D82" s="41"/>
      <c r="E82" s="41"/>
      <c r="F82" s="28" t="str">
        <f>E15</f>
        <v xml:space="preserve"> </v>
      </c>
      <c r="G82" s="41"/>
      <c r="H82" s="41"/>
      <c r="I82" s="141" t="s">
        <v>35</v>
      </c>
      <c r="J82" s="37" t="str">
        <f>E21</f>
        <v xml:space="preserve"> </v>
      </c>
      <c r="K82" s="41"/>
      <c r="L82" s="138"/>
      <c r="S82" s="39"/>
      <c r="T82" s="39"/>
      <c r="U82" s="39"/>
      <c r="V82" s="39"/>
      <c r="W82" s="39"/>
      <c r="X82" s="39"/>
      <c r="Y82" s="39"/>
      <c r="Z82" s="39"/>
      <c r="AA82" s="39"/>
      <c r="AB82" s="39"/>
      <c r="AC82" s="39"/>
      <c r="AD82" s="39"/>
      <c r="AE82" s="39"/>
    </row>
    <row r="83" s="2" customFormat="1" ht="15.15" customHeight="1">
      <c r="A83" s="39"/>
      <c r="B83" s="40"/>
      <c r="C83" s="33" t="s">
        <v>32</v>
      </c>
      <c r="D83" s="41"/>
      <c r="E83" s="41"/>
      <c r="F83" s="28" t="str">
        <f>IF(E18="","",E18)</f>
        <v>Vyplň údaj</v>
      </c>
      <c r="G83" s="41"/>
      <c r="H83" s="41"/>
      <c r="I83" s="141" t="s">
        <v>36</v>
      </c>
      <c r="J83" s="37" t="str">
        <f>E24</f>
        <v xml:space="preserve"> </v>
      </c>
      <c r="K83" s="41"/>
      <c r="L83" s="138"/>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137"/>
      <c r="J84" s="41"/>
      <c r="K84" s="41"/>
      <c r="L84" s="138"/>
      <c r="S84" s="39"/>
      <c r="T84" s="39"/>
      <c r="U84" s="39"/>
      <c r="V84" s="39"/>
      <c r="W84" s="39"/>
      <c r="X84" s="39"/>
      <c r="Y84" s="39"/>
      <c r="Z84" s="39"/>
      <c r="AA84" s="39"/>
      <c r="AB84" s="39"/>
      <c r="AC84" s="39"/>
      <c r="AD84" s="39"/>
      <c r="AE84" s="39"/>
    </row>
    <row r="85" s="11" customFormat="1" ht="29.28" customHeight="1">
      <c r="A85" s="191"/>
      <c r="B85" s="192"/>
      <c r="C85" s="193" t="s">
        <v>111</v>
      </c>
      <c r="D85" s="194" t="s">
        <v>58</v>
      </c>
      <c r="E85" s="194" t="s">
        <v>54</v>
      </c>
      <c r="F85" s="194" t="s">
        <v>55</v>
      </c>
      <c r="G85" s="194" t="s">
        <v>112</v>
      </c>
      <c r="H85" s="194" t="s">
        <v>113</v>
      </c>
      <c r="I85" s="195" t="s">
        <v>114</v>
      </c>
      <c r="J85" s="194" t="s">
        <v>103</v>
      </c>
      <c r="K85" s="196" t="s">
        <v>115</v>
      </c>
      <c r="L85" s="197"/>
      <c r="M85" s="93" t="s">
        <v>20</v>
      </c>
      <c r="N85" s="94" t="s">
        <v>43</v>
      </c>
      <c r="O85" s="94" t="s">
        <v>116</v>
      </c>
      <c r="P85" s="94" t="s">
        <v>117</v>
      </c>
      <c r="Q85" s="94" t="s">
        <v>118</v>
      </c>
      <c r="R85" s="94" t="s">
        <v>119</v>
      </c>
      <c r="S85" s="94" t="s">
        <v>120</v>
      </c>
      <c r="T85" s="95" t="s">
        <v>121</v>
      </c>
      <c r="U85" s="191"/>
      <c r="V85" s="191"/>
      <c r="W85" s="191"/>
      <c r="X85" s="191"/>
      <c r="Y85" s="191"/>
      <c r="Z85" s="191"/>
      <c r="AA85" s="191"/>
      <c r="AB85" s="191"/>
      <c r="AC85" s="191"/>
      <c r="AD85" s="191"/>
      <c r="AE85" s="191"/>
    </row>
    <row r="86" s="2" customFormat="1" ht="22.8" customHeight="1">
      <c r="A86" s="39"/>
      <c r="B86" s="40"/>
      <c r="C86" s="100" t="s">
        <v>122</v>
      </c>
      <c r="D86" s="41"/>
      <c r="E86" s="41"/>
      <c r="F86" s="41"/>
      <c r="G86" s="41"/>
      <c r="H86" s="41"/>
      <c r="I86" s="137"/>
      <c r="J86" s="198">
        <f>BK86</f>
        <v>0</v>
      </c>
      <c r="K86" s="41"/>
      <c r="L86" s="45"/>
      <c r="M86" s="96"/>
      <c r="N86" s="199"/>
      <c r="O86" s="97"/>
      <c r="P86" s="200">
        <f>P87</f>
        <v>0</v>
      </c>
      <c r="Q86" s="97"/>
      <c r="R86" s="200">
        <f>R87</f>
        <v>195.84726699999999</v>
      </c>
      <c r="S86" s="97"/>
      <c r="T86" s="201">
        <f>T87</f>
        <v>417.98342999999994</v>
      </c>
      <c r="U86" s="39"/>
      <c r="V86" s="39"/>
      <c r="W86" s="39"/>
      <c r="X86" s="39"/>
      <c r="Y86" s="39"/>
      <c r="Z86" s="39"/>
      <c r="AA86" s="39"/>
      <c r="AB86" s="39"/>
      <c r="AC86" s="39"/>
      <c r="AD86" s="39"/>
      <c r="AE86" s="39"/>
      <c r="AT86" s="18" t="s">
        <v>72</v>
      </c>
      <c r="AU86" s="18" t="s">
        <v>104</v>
      </c>
      <c r="BK86" s="202">
        <f>BK87</f>
        <v>0</v>
      </c>
    </row>
    <row r="87" s="12" customFormat="1" ht="25.92" customHeight="1">
      <c r="A87" s="12"/>
      <c r="B87" s="203"/>
      <c r="C87" s="204"/>
      <c r="D87" s="205" t="s">
        <v>72</v>
      </c>
      <c r="E87" s="206" t="s">
        <v>169</v>
      </c>
      <c r="F87" s="206" t="s">
        <v>170</v>
      </c>
      <c r="G87" s="204"/>
      <c r="H87" s="204"/>
      <c r="I87" s="207"/>
      <c r="J87" s="208">
        <f>BK87</f>
        <v>0</v>
      </c>
      <c r="K87" s="204"/>
      <c r="L87" s="209"/>
      <c r="M87" s="210"/>
      <c r="N87" s="211"/>
      <c r="O87" s="211"/>
      <c r="P87" s="212">
        <f>P88+P182+P234+P249+P296+P329</f>
        <v>0</v>
      </c>
      <c r="Q87" s="211"/>
      <c r="R87" s="212">
        <f>R88+R182+R234+R249+R296+R329</f>
        <v>195.84726699999999</v>
      </c>
      <c r="S87" s="211"/>
      <c r="T87" s="213">
        <f>T88+T182+T234+T249+T296+T329</f>
        <v>417.98342999999994</v>
      </c>
      <c r="U87" s="12"/>
      <c r="V87" s="12"/>
      <c r="W87" s="12"/>
      <c r="X87" s="12"/>
      <c r="Y87" s="12"/>
      <c r="Z87" s="12"/>
      <c r="AA87" s="12"/>
      <c r="AB87" s="12"/>
      <c r="AC87" s="12"/>
      <c r="AD87" s="12"/>
      <c r="AE87" s="12"/>
      <c r="AR87" s="214" t="s">
        <v>22</v>
      </c>
      <c r="AT87" s="215" t="s">
        <v>72</v>
      </c>
      <c r="AU87" s="215" t="s">
        <v>73</v>
      </c>
      <c r="AY87" s="214" t="s">
        <v>124</v>
      </c>
      <c r="BK87" s="216">
        <f>BK88+BK182+BK234+BK249+BK296+BK329</f>
        <v>0</v>
      </c>
    </row>
    <row r="88" s="12" customFormat="1" ht="22.8" customHeight="1">
      <c r="A88" s="12"/>
      <c r="B88" s="203"/>
      <c r="C88" s="204"/>
      <c r="D88" s="205" t="s">
        <v>72</v>
      </c>
      <c r="E88" s="230" t="s">
        <v>22</v>
      </c>
      <c r="F88" s="230" t="s">
        <v>171</v>
      </c>
      <c r="G88" s="204"/>
      <c r="H88" s="204"/>
      <c r="I88" s="207"/>
      <c r="J88" s="231">
        <f>BK88</f>
        <v>0</v>
      </c>
      <c r="K88" s="204"/>
      <c r="L88" s="209"/>
      <c r="M88" s="210"/>
      <c r="N88" s="211"/>
      <c r="O88" s="211"/>
      <c r="P88" s="212">
        <f>SUM(P89:P181)</f>
        <v>0</v>
      </c>
      <c r="Q88" s="211"/>
      <c r="R88" s="212">
        <f>SUM(R89:R181)</f>
        <v>7.3626220000000009</v>
      </c>
      <c r="S88" s="211"/>
      <c r="T88" s="213">
        <f>SUM(T89:T181)</f>
        <v>417.98342999999994</v>
      </c>
      <c r="U88" s="12"/>
      <c r="V88" s="12"/>
      <c r="W88" s="12"/>
      <c r="X88" s="12"/>
      <c r="Y88" s="12"/>
      <c r="Z88" s="12"/>
      <c r="AA88" s="12"/>
      <c r="AB88" s="12"/>
      <c r="AC88" s="12"/>
      <c r="AD88" s="12"/>
      <c r="AE88" s="12"/>
      <c r="AR88" s="214" t="s">
        <v>22</v>
      </c>
      <c r="AT88" s="215" t="s">
        <v>72</v>
      </c>
      <c r="AU88" s="215" t="s">
        <v>22</v>
      </c>
      <c r="AY88" s="214" t="s">
        <v>124</v>
      </c>
      <c r="BK88" s="216">
        <f>SUM(BK89:BK181)</f>
        <v>0</v>
      </c>
    </row>
    <row r="89" s="2" customFormat="1" ht="33" customHeight="1">
      <c r="A89" s="39"/>
      <c r="B89" s="40"/>
      <c r="C89" s="217" t="s">
        <v>22</v>
      </c>
      <c r="D89" s="217" t="s">
        <v>125</v>
      </c>
      <c r="E89" s="218" t="s">
        <v>172</v>
      </c>
      <c r="F89" s="219" t="s">
        <v>173</v>
      </c>
      <c r="G89" s="220" t="s">
        <v>174</v>
      </c>
      <c r="H89" s="221">
        <v>98.109999999999999</v>
      </c>
      <c r="I89" s="222"/>
      <c r="J89" s="223">
        <f>ROUND(I89*H89,2)</f>
        <v>0</v>
      </c>
      <c r="K89" s="219" t="s">
        <v>139</v>
      </c>
      <c r="L89" s="45"/>
      <c r="M89" s="224" t="s">
        <v>20</v>
      </c>
      <c r="N89" s="225" t="s">
        <v>44</v>
      </c>
      <c r="O89" s="85"/>
      <c r="P89" s="226">
        <f>O89*H89</f>
        <v>0</v>
      </c>
      <c r="Q89" s="226">
        <v>0</v>
      </c>
      <c r="R89" s="226">
        <f>Q89*H89</f>
        <v>0</v>
      </c>
      <c r="S89" s="226">
        <v>0.255</v>
      </c>
      <c r="T89" s="227">
        <f>S89*H89</f>
        <v>25.018049999999999</v>
      </c>
      <c r="U89" s="39"/>
      <c r="V89" s="39"/>
      <c r="W89" s="39"/>
      <c r="X89" s="39"/>
      <c r="Y89" s="39"/>
      <c r="Z89" s="39"/>
      <c r="AA89" s="39"/>
      <c r="AB89" s="39"/>
      <c r="AC89" s="39"/>
      <c r="AD89" s="39"/>
      <c r="AE89" s="39"/>
      <c r="AR89" s="228" t="s">
        <v>129</v>
      </c>
      <c r="AT89" s="228" t="s">
        <v>125</v>
      </c>
      <c r="AU89" s="228" t="s">
        <v>82</v>
      </c>
      <c r="AY89" s="18" t="s">
        <v>124</v>
      </c>
      <c r="BE89" s="229">
        <f>IF(N89="základní",J89,0)</f>
        <v>0</v>
      </c>
      <c r="BF89" s="229">
        <f>IF(N89="snížená",J89,0)</f>
        <v>0</v>
      </c>
      <c r="BG89" s="229">
        <f>IF(N89="zákl. přenesená",J89,0)</f>
        <v>0</v>
      </c>
      <c r="BH89" s="229">
        <f>IF(N89="sníž. přenesená",J89,0)</f>
        <v>0</v>
      </c>
      <c r="BI89" s="229">
        <f>IF(N89="nulová",J89,0)</f>
        <v>0</v>
      </c>
      <c r="BJ89" s="18" t="s">
        <v>22</v>
      </c>
      <c r="BK89" s="229">
        <f>ROUND(I89*H89,2)</f>
        <v>0</v>
      </c>
      <c r="BL89" s="18" t="s">
        <v>129</v>
      </c>
      <c r="BM89" s="228" t="s">
        <v>175</v>
      </c>
    </row>
    <row r="90" s="2" customFormat="1">
      <c r="A90" s="39"/>
      <c r="B90" s="40"/>
      <c r="C90" s="41"/>
      <c r="D90" s="237" t="s">
        <v>176</v>
      </c>
      <c r="E90" s="41"/>
      <c r="F90" s="238" t="s">
        <v>177</v>
      </c>
      <c r="G90" s="41"/>
      <c r="H90" s="41"/>
      <c r="I90" s="137"/>
      <c r="J90" s="41"/>
      <c r="K90" s="41"/>
      <c r="L90" s="45"/>
      <c r="M90" s="239"/>
      <c r="N90" s="240"/>
      <c r="O90" s="85"/>
      <c r="P90" s="85"/>
      <c r="Q90" s="85"/>
      <c r="R90" s="85"/>
      <c r="S90" s="85"/>
      <c r="T90" s="86"/>
      <c r="U90" s="39"/>
      <c r="V90" s="39"/>
      <c r="W90" s="39"/>
      <c r="X90" s="39"/>
      <c r="Y90" s="39"/>
      <c r="Z90" s="39"/>
      <c r="AA90" s="39"/>
      <c r="AB90" s="39"/>
      <c r="AC90" s="39"/>
      <c r="AD90" s="39"/>
      <c r="AE90" s="39"/>
      <c r="AT90" s="18" t="s">
        <v>176</v>
      </c>
      <c r="AU90" s="18" t="s">
        <v>82</v>
      </c>
    </row>
    <row r="91" s="13" customFormat="1">
      <c r="A91" s="13"/>
      <c r="B91" s="241"/>
      <c r="C91" s="242"/>
      <c r="D91" s="237" t="s">
        <v>178</v>
      </c>
      <c r="E91" s="243" t="s">
        <v>20</v>
      </c>
      <c r="F91" s="244" t="s">
        <v>179</v>
      </c>
      <c r="G91" s="242"/>
      <c r="H91" s="243" t="s">
        <v>20</v>
      </c>
      <c r="I91" s="245"/>
      <c r="J91" s="242"/>
      <c r="K91" s="242"/>
      <c r="L91" s="246"/>
      <c r="M91" s="247"/>
      <c r="N91" s="248"/>
      <c r="O91" s="248"/>
      <c r="P91" s="248"/>
      <c r="Q91" s="248"/>
      <c r="R91" s="248"/>
      <c r="S91" s="248"/>
      <c r="T91" s="249"/>
      <c r="U91" s="13"/>
      <c r="V91" s="13"/>
      <c r="W91" s="13"/>
      <c r="X91" s="13"/>
      <c r="Y91" s="13"/>
      <c r="Z91" s="13"/>
      <c r="AA91" s="13"/>
      <c r="AB91" s="13"/>
      <c r="AC91" s="13"/>
      <c r="AD91" s="13"/>
      <c r="AE91" s="13"/>
      <c r="AT91" s="250" t="s">
        <v>178</v>
      </c>
      <c r="AU91" s="250" t="s">
        <v>82</v>
      </c>
      <c r="AV91" s="13" t="s">
        <v>22</v>
      </c>
      <c r="AW91" s="13" t="s">
        <v>34</v>
      </c>
      <c r="AX91" s="13" t="s">
        <v>73</v>
      </c>
      <c r="AY91" s="250" t="s">
        <v>124</v>
      </c>
    </row>
    <row r="92" s="14" customFormat="1">
      <c r="A92" s="14"/>
      <c r="B92" s="251"/>
      <c r="C92" s="252"/>
      <c r="D92" s="237" t="s">
        <v>178</v>
      </c>
      <c r="E92" s="253" t="s">
        <v>20</v>
      </c>
      <c r="F92" s="254" t="s">
        <v>180</v>
      </c>
      <c r="G92" s="252"/>
      <c r="H92" s="255">
        <v>98.109999999999999</v>
      </c>
      <c r="I92" s="256"/>
      <c r="J92" s="252"/>
      <c r="K92" s="252"/>
      <c r="L92" s="257"/>
      <c r="M92" s="258"/>
      <c r="N92" s="259"/>
      <c r="O92" s="259"/>
      <c r="P92" s="259"/>
      <c r="Q92" s="259"/>
      <c r="R92" s="259"/>
      <c r="S92" s="259"/>
      <c r="T92" s="260"/>
      <c r="U92" s="14"/>
      <c r="V92" s="14"/>
      <c r="W92" s="14"/>
      <c r="X92" s="14"/>
      <c r="Y92" s="14"/>
      <c r="Z92" s="14"/>
      <c r="AA92" s="14"/>
      <c r="AB92" s="14"/>
      <c r="AC92" s="14"/>
      <c r="AD92" s="14"/>
      <c r="AE92" s="14"/>
      <c r="AT92" s="261" t="s">
        <v>178</v>
      </c>
      <c r="AU92" s="261" t="s">
        <v>82</v>
      </c>
      <c r="AV92" s="14" t="s">
        <v>82</v>
      </c>
      <c r="AW92" s="14" t="s">
        <v>34</v>
      </c>
      <c r="AX92" s="14" t="s">
        <v>22</v>
      </c>
      <c r="AY92" s="261" t="s">
        <v>124</v>
      </c>
    </row>
    <row r="93" s="2" customFormat="1" ht="33" customHeight="1">
      <c r="A93" s="39"/>
      <c r="B93" s="40"/>
      <c r="C93" s="217" t="s">
        <v>82</v>
      </c>
      <c r="D93" s="217" t="s">
        <v>125</v>
      </c>
      <c r="E93" s="218" t="s">
        <v>181</v>
      </c>
      <c r="F93" s="219" t="s">
        <v>182</v>
      </c>
      <c r="G93" s="220" t="s">
        <v>174</v>
      </c>
      <c r="H93" s="221">
        <v>98.670000000000002</v>
      </c>
      <c r="I93" s="222"/>
      <c r="J93" s="223">
        <f>ROUND(I93*H93,2)</f>
        <v>0</v>
      </c>
      <c r="K93" s="219" t="s">
        <v>139</v>
      </c>
      <c r="L93" s="45"/>
      <c r="M93" s="224" t="s">
        <v>20</v>
      </c>
      <c r="N93" s="225" t="s">
        <v>44</v>
      </c>
      <c r="O93" s="85"/>
      <c r="P93" s="226">
        <f>O93*H93</f>
        <v>0</v>
      </c>
      <c r="Q93" s="226">
        <v>0</v>
      </c>
      <c r="R93" s="226">
        <f>Q93*H93</f>
        <v>0</v>
      </c>
      <c r="S93" s="226">
        <v>0.23999999999999999</v>
      </c>
      <c r="T93" s="227">
        <f>S93*H93</f>
        <v>23.680799999999998</v>
      </c>
      <c r="U93" s="39"/>
      <c r="V93" s="39"/>
      <c r="W93" s="39"/>
      <c r="X93" s="39"/>
      <c r="Y93" s="39"/>
      <c r="Z93" s="39"/>
      <c r="AA93" s="39"/>
      <c r="AB93" s="39"/>
      <c r="AC93" s="39"/>
      <c r="AD93" s="39"/>
      <c r="AE93" s="39"/>
      <c r="AR93" s="228" t="s">
        <v>129</v>
      </c>
      <c r="AT93" s="228" t="s">
        <v>125</v>
      </c>
      <c r="AU93" s="228" t="s">
        <v>82</v>
      </c>
      <c r="AY93" s="18" t="s">
        <v>124</v>
      </c>
      <c r="BE93" s="229">
        <f>IF(N93="základní",J93,0)</f>
        <v>0</v>
      </c>
      <c r="BF93" s="229">
        <f>IF(N93="snížená",J93,0)</f>
        <v>0</v>
      </c>
      <c r="BG93" s="229">
        <f>IF(N93="zákl. přenesená",J93,0)</f>
        <v>0</v>
      </c>
      <c r="BH93" s="229">
        <f>IF(N93="sníž. přenesená",J93,0)</f>
        <v>0</v>
      </c>
      <c r="BI93" s="229">
        <f>IF(N93="nulová",J93,0)</f>
        <v>0</v>
      </c>
      <c r="BJ93" s="18" t="s">
        <v>22</v>
      </c>
      <c r="BK93" s="229">
        <f>ROUND(I93*H93,2)</f>
        <v>0</v>
      </c>
      <c r="BL93" s="18" t="s">
        <v>129</v>
      </c>
      <c r="BM93" s="228" t="s">
        <v>183</v>
      </c>
    </row>
    <row r="94" s="2" customFormat="1">
      <c r="A94" s="39"/>
      <c r="B94" s="40"/>
      <c r="C94" s="41"/>
      <c r="D94" s="237" t="s">
        <v>176</v>
      </c>
      <c r="E94" s="41"/>
      <c r="F94" s="238" t="s">
        <v>184</v>
      </c>
      <c r="G94" s="41"/>
      <c r="H94" s="41"/>
      <c r="I94" s="137"/>
      <c r="J94" s="41"/>
      <c r="K94" s="41"/>
      <c r="L94" s="45"/>
      <c r="M94" s="239"/>
      <c r="N94" s="240"/>
      <c r="O94" s="85"/>
      <c r="P94" s="85"/>
      <c r="Q94" s="85"/>
      <c r="R94" s="85"/>
      <c r="S94" s="85"/>
      <c r="T94" s="86"/>
      <c r="U94" s="39"/>
      <c r="V94" s="39"/>
      <c r="W94" s="39"/>
      <c r="X94" s="39"/>
      <c r="Y94" s="39"/>
      <c r="Z94" s="39"/>
      <c r="AA94" s="39"/>
      <c r="AB94" s="39"/>
      <c r="AC94" s="39"/>
      <c r="AD94" s="39"/>
      <c r="AE94" s="39"/>
      <c r="AT94" s="18" t="s">
        <v>176</v>
      </c>
      <c r="AU94" s="18" t="s">
        <v>82</v>
      </c>
    </row>
    <row r="95" s="13" customFormat="1">
      <c r="A95" s="13"/>
      <c r="B95" s="241"/>
      <c r="C95" s="242"/>
      <c r="D95" s="237" t="s">
        <v>178</v>
      </c>
      <c r="E95" s="243" t="s">
        <v>20</v>
      </c>
      <c r="F95" s="244" t="s">
        <v>185</v>
      </c>
      <c r="G95" s="242"/>
      <c r="H95" s="243" t="s">
        <v>20</v>
      </c>
      <c r="I95" s="245"/>
      <c r="J95" s="242"/>
      <c r="K95" s="242"/>
      <c r="L95" s="246"/>
      <c r="M95" s="247"/>
      <c r="N95" s="248"/>
      <c r="O95" s="248"/>
      <c r="P95" s="248"/>
      <c r="Q95" s="248"/>
      <c r="R95" s="248"/>
      <c r="S95" s="248"/>
      <c r="T95" s="249"/>
      <c r="U95" s="13"/>
      <c r="V95" s="13"/>
      <c r="W95" s="13"/>
      <c r="X95" s="13"/>
      <c r="Y95" s="13"/>
      <c r="Z95" s="13"/>
      <c r="AA95" s="13"/>
      <c r="AB95" s="13"/>
      <c r="AC95" s="13"/>
      <c r="AD95" s="13"/>
      <c r="AE95" s="13"/>
      <c r="AT95" s="250" t="s">
        <v>178</v>
      </c>
      <c r="AU95" s="250" t="s">
        <v>82</v>
      </c>
      <c r="AV95" s="13" t="s">
        <v>22</v>
      </c>
      <c r="AW95" s="13" t="s">
        <v>34</v>
      </c>
      <c r="AX95" s="13" t="s">
        <v>73</v>
      </c>
      <c r="AY95" s="250" t="s">
        <v>124</v>
      </c>
    </row>
    <row r="96" s="14" customFormat="1">
      <c r="A96" s="14"/>
      <c r="B96" s="251"/>
      <c r="C96" s="252"/>
      <c r="D96" s="237" t="s">
        <v>178</v>
      </c>
      <c r="E96" s="253" t="s">
        <v>20</v>
      </c>
      <c r="F96" s="254" t="s">
        <v>186</v>
      </c>
      <c r="G96" s="252"/>
      <c r="H96" s="255">
        <v>98.670000000000002</v>
      </c>
      <c r="I96" s="256"/>
      <c r="J96" s="252"/>
      <c r="K96" s="252"/>
      <c r="L96" s="257"/>
      <c r="M96" s="258"/>
      <c r="N96" s="259"/>
      <c r="O96" s="259"/>
      <c r="P96" s="259"/>
      <c r="Q96" s="259"/>
      <c r="R96" s="259"/>
      <c r="S96" s="259"/>
      <c r="T96" s="260"/>
      <c r="U96" s="14"/>
      <c r="V96" s="14"/>
      <c r="W96" s="14"/>
      <c r="X96" s="14"/>
      <c r="Y96" s="14"/>
      <c r="Z96" s="14"/>
      <c r="AA96" s="14"/>
      <c r="AB96" s="14"/>
      <c r="AC96" s="14"/>
      <c r="AD96" s="14"/>
      <c r="AE96" s="14"/>
      <c r="AT96" s="261" t="s">
        <v>178</v>
      </c>
      <c r="AU96" s="261" t="s">
        <v>82</v>
      </c>
      <c r="AV96" s="14" t="s">
        <v>82</v>
      </c>
      <c r="AW96" s="14" t="s">
        <v>34</v>
      </c>
      <c r="AX96" s="14" t="s">
        <v>22</v>
      </c>
      <c r="AY96" s="261" t="s">
        <v>124</v>
      </c>
    </row>
    <row r="97" s="2" customFormat="1" ht="21.75" customHeight="1">
      <c r="A97" s="39"/>
      <c r="B97" s="40"/>
      <c r="C97" s="217" t="s">
        <v>142</v>
      </c>
      <c r="D97" s="217" t="s">
        <v>125</v>
      </c>
      <c r="E97" s="218" t="s">
        <v>187</v>
      </c>
      <c r="F97" s="219" t="s">
        <v>188</v>
      </c>
      <c r="G97" s="220" t="s">
        <v>174</v>
      </c>
      <c r="H97" s="221">
        <v>460.82999999999998</v>
      </c>
      <c r="I97" s="222"/>
      <c r="J97" s="223">
        <f>ROUND(I97*H97,2)</f>
        <v>0</v>
      </c>
      <c r="K97" s="219" t="s">
        <v>139</v>
      </c>
      <c r="L97" s="45"/>
      <c r="M97" s="224" t="s">
        <v>20</v>
      </c>
      <c r="N97" s="225" t="s">
        <v>44</v>
      </c>
      <c r="O97" s="85"/>
      <c r="P97" s="226">
        <f>O97*H97</f>
        <v>0</v>
      </c>
      <c r="Q97" s="226">
        <v>0</v>
      </c>
      <c r="R97" s="226">
        <f>Q97*H97</f>
        <v>0</v>
      </c>
      <c r="S97" s="226">
        <v>0.316</v>
      </c>
      <c r="T97" s="227">
        <f>S97*H97</f>
        <v>145.62227999999999</v>
      </c>
      <c r="U97" s="39"/>
      <c r="V97" s="39"/>
      <c r="W97" s="39"/>
      <c r="X97" s="39"/>
      <c r="Y97" s="39"/>
      <c r="Z97" s="39"/>
      <c r="AA97" s="39"/>
      <c r="AB97" s="39"/>
      <c r="AC97" s="39"/>
      <c r="AD97" s="39"/>
      <c r="AE97" s="39"/>
      <c r="AR97" s="228" t="s">
        <v>129</v>
      </c>
      <c r="AT97" s="228" t="s">
        <v>125</v>
      </c>
      <c r="AU97" s="228" t="s">
        <v>82</v>
      </c>
      <c r="AY97" s="18" t="s">
        <v>124</v>
      </c>
      <c r="BE97" s="229">
        <f>IF(N97="základní",J97,0)</f>
        <v>0</v>
      </c>
      <c r="BF97" s="229">
        <f>IF(N97="snížená",J97,0)</f>
        <v>0</v>
      </c>
      <c r="BG97" s="229">
        <f>IF(N97="zákl. přenesená",J97,0)</f>
        <v>0</v>
      </c>
      <c r="BH97" s="229">
        <f>IF(N97="sníž. přenesená",J97,0)</f>
        <v>0</v>
      </c>
      <c r="BI97" s="229">
        <f>IF(N97="nulová",J97,0)</f>
        <v>0</v>
      </c>
      <c r="BJ97" s="18" t="s">
        <v>22</v>
      </c>
      <c r="BK97" s="229">
        <f>ROUND(I97*H97,2)</f>
        <v>0</v>
      </c>
      <c r="BL97" s="18" t="s">
        <v>129</v>
      </c>
      <c r="BM97" s="228" t="s">
        <v>189</v>
      </c>
    </row>
    <row r="98" s="2" customFormat="1">
      <c r="A98" s="39"/>
      <c r="B98" s="40"/>
      <c r="C98" s="41"/>
      <c r="D98" s="237" t="s">
        <v>176</v>
      </c>
      <c r="E98" s="41"/>
      <c r="F98" s="238" t="s">
        <v>184</v>
      </c>
      <c r="G98" s="41"/>
      <c r="H98" s="41"/>
      <c r="I98" s="137"/>
      <c r="J98" s="41"/>
      <c r="K98" s="41"/>
      <c r="L98" s="45"/>
      <c r="M98" s="239"/>
      <c r="N98" s="240"/>
      <c r="O98" s="85"/>
      <c r="P98" s="85"/>
      <c r="Q98" s="85"/>
      <c r="R98" s="85"/>
      <c r="S98" s="85"/>
      <c r="T98" s="86"/>
      <c r="U98" s="39"/>
      <c r="V98" s="39"/>
      <c r="W98" s="39"/>
      <c r="X98" s="39"/>
      <c r="Y98" s="39"/>
      <c r="Z98" s="39"/>
      <c r="AA98" s="39"/>
      <c r="AB98" s="39"/>
      <c r="AC98" s="39"/>
      <c r="AD98" s="39"/>
      <c r="AE98" s="39"/>
      <c r="AT98" s="18" t="s">
        <v>176</v>
      </c>
      <c r="AU98" s="18" t="s">
        <v>82</v>
      </c>
    </row>
    <row r="99" s="13" customFormat="1">
      <c r="A99" s="13"/>
      <c r="B99" s="241"/>
      <c r="C99" s="242"/>
      <c r="D99" s="237" t="s">
        <v>178</v>
      </c>
      <c r="E99" s="243" t="s">
        <v>20</v>
      </c>
      <c r="F99" s="244" t="s">
        <v>190</v>
      </c>
      <c r="G99" s="242"/>
      <c r="H99" s="243" t="s">
        <v>20</v>
      </c>
      <c r="I99" s="245"/>
      <c r="J99" s="242"/>
      <c r="K99" s="242"/>
      <c r="L99" s="246"/>
      <c r="M99" s="247"/>
      <c r="N99" s="248"/>
      <c r="O99" s="248"/>
      <c r="P99" s="248"/>
      <c r="Q99" s="248"/>
      <c r="R99" s="248"/>
      <c r="S99" s="248"/>
      <c r="T99" s="249"/>
      <c r="U99" s="13"/>
      <c r="V99" s="13"/>
      <c r="W99" s="13"/>
      <c r="X99" s="13"/>
      <c r="Y99" s="13"/>
      <c r="Z99" s="13"/>
      <c r="AA99" s="13"/>
      <c r="AB99" s="13"/>
      <c r="AC99" s="13"/>
      <c r="AD99" s="13"/>
      <c r="AE99" s="13"/>
      <c r="AT99" s="250" t="s">
        <v>178</v>
      </c>
      <c r="AU99" s="250" t="s">
        <v>82</v>
      </c>
      <c r="AV99" s="13" t="s">
        <v>22</v>
      </c>
      <c r="AW99" s="13" t="s">
        <v>34</v>
      </c>
      <c r="AX99" s="13" t="s">
        <v>73</v>
      </c>
      <c r="AY99" s="250" t="s">
        <v>124</v>
      </c>
    </row>
    <row r="100" s="14" customFormat="1">
      <c r="A100" s="14"/>
      <c r="B100" s="251"/>
      <c r="C100" s="252"/>
      <c r="D100" s="237" t="s">
        <v>178</v>
      </c>
      <c r="E100" s="253" t="s">
        <v>20</v>
      </c>
      <c r="F100" s="254" t="s">
        <v>191</v>
      </c>
      <c r="G100" s="252"/>
      <c r="H100" s="255">
        <v>460.82999999999998</v>
      </c>
      <c r="I100" s="256"/>
      <c r="J100" s="252"/>
      <c r="K100" s="252"/>
      <c r="L100" s="257"/>
      <c r="M100" s="258"/>
      <c r="N100" s="259"/>
      <c r="O100" s="259"/>
      <c r="P100" s="259"/>
      <c r="Q100" s="259"/>
      <c r="R100" s="259"/>
      <c r="S100" s="259"/>
      <c r="T100" s="260"/>
      <c r="U100" s="14"/>
      <c r="V100" s="14"/>
      <c r="W100" s="14"/>
      <c r="X100" s="14"/>
      <c r="Y100" s="14"/>
      <c r="Z100" s="14"/>
      <c r="AA100" s="14"/>
      <c r="AB100" s="14"/>
      <c r="AC100" s="14"/>
      <c r="AD100" s="14"/>
      <c r="AE100" s="14"/>
      <c r="AT100" s="261" t="s">
        <v>178</v>
      </c>
      <c r="AU100" s="261" t="s">
        <v>82</v>
      </c>
      <c r="AV100" s="14" t="s">
        <v>82</v>
      </c>
      <c r="AW100" s="14" t="s">
        <v>34</v>
      </c>
      <c r="AX100" s="14" t="s">
        <v>22</v>
      </c>
      <c r="AY100" s="261" t="s">
        <v>124</v>
      </c>
    </row>
    <row r="101" s="2" customFormat="1" ht="33" customHeight="1">
      <c r="A101" s="39"/>
      <c r="B101" s="40"/>
      <c r="C101" s="217" t="s">
        <v>129</v>
      </c>
      <c r="D101" s="217" t="s">
        <v>125</v>
      </c>
      <c r="E101" s="218" t="s">
        <v>192</v>
      </c>
      <c r="F101" s="219" t="s">
        <v>193</v>
      </c>
      <c r="G101" s="220" t="s">
        <v>174</v>
      </c>
      <c r="H101" s="221">
        <v>657.61000000000001</v>
      </c>
      <c r="I101" s="222"/>
      <c r="J101" s="223">
        <f>ROUND(I101*H101,2)</f>
        <v>0</v>
      </c>
      <c r="K101" s="219" t="s">
        <v>139</v>
      </c>
      <c r="L101" s="45"/>
      <c r="M101" s="224" t="s">
        <v>20</v>
      </c>
      <c r="N101" s="225" t="s">
        <v>44</v>
      </c>
      <c r="O101" s="85"/>
      <c r="P101" s="226">
        <f>O101*H101</f>
        <v>0</v>
      </c>
      <c r="Q101" s="226">
        <v>0</v>
      </c>
      <c r="R101" s="226">
        <f>Q101*H101</f>
        <v>0</v>
      </c>
      <c r="S101" s="226">
        <v>0.28999999999999998</v>
      </c>
      <c r="T101" s="227">
        <f>S101*H101</f>
        <v>190.70689999999999</v>
      </c>
      <c r="U101" s="39"/>
      <c r="V101" s="39"/>
      <c r="W101" s="39"/>
      <c r="X101" s="39"/>
      <c r="Y101" s="39"/>
      <c r="Z101" s="39"/>
      <c r="AA101" s="39"/>
      <c r="AB101" s="39"/>
      <c r="AC101" s="39"/>
      <c r="AD101" s="39"/>
      <c r="AE101" s="39"/>
      <c r="AR101" s="228" t="s">
        <v>129</v>
      </c>
      <c r="AT101" s="228" t="s">
        <v>125</v>
      </c>
      <c r="AU101" s="228" t="s">
        <v>82</v>
      </c>
      <c r="AY101" s="18" t="s">
        <v>124</v>
      </c>
      <c r="BE101" s="229">
        <f>IF(N101="základní",J101,0)</f>
        <v>0</v>
      </c>
      <c r="BF101" s="229">
        <f>IF(N101="snížená",J101,0)</f>
        <v>0</v>
      </c>
      <c r="BG101" s="229">
        <f>IF(N101="zákl. přenesená",J101,0)</f>
        <v>0</v>
      </c>
      <c r="BH101" s="229">
        <f>IF(N101="sníž. přenesená",J101,0)</f>
        <v>0</v>
      </c>
      <c r="BI101" s="229">
        <f>IF(N101="nulová",J101,0)</f>
        <v>0</v>
      </c>
      <c r="BJ101" s="18" t="s">
        <v>22</v>
      </c>
      <c r="BK101" s="229">
        <f>ROUND(I101*H101,2)</f>
        <v>0</v>
      </c>
      <c r="BL101" s="18" t="s">
        <v>129</v>
      </c>
      <c r="BM101" s="228" t="s">
        <v>194</v>
      </c>
    </row>
    <row r="102" s="2" customFormat="1">
      <c r="A102" s="39"/>
      <c r="B102" s="40"/>
      <c r="C102" s="41"/>
      <c r="D102" s="237" t="s">
        <v>176</v>
      </c>
      <c r="E102" s="41"/>
      <c r="F102" s="238" t="s">
        <v>184</v>
      </c>
      <c r="G102" s="41"/>
      <c r="H102" s="41"/>
      <c r="I102" s="137"/>
      <c r="J102" s="41"/>
      <c r="K102" s="41"/>
      <c r="L102" s="45"/>
      <c r="M102" s="239"/>
      <c r="N102" s="240"/>
      <c r="O102" s="85"/>
      <c r="P102" s="85"/>
      <c r="Q102" s="85"/>
      <c r="R102" s="85"/>
      <c r="S102" s="85"/>
      <c r="T102" s="86"/>
      <c r="U102" s="39"/>
      <c r="V102" s="39"/>
      <c r="W102" s="39"/>
      <c r="X102" s="39"/>
      <c r="Y102" s="39"/>
      <c r="Z102" s="39"/>
      <c r="AA102" s="39"/>
      <c r="AB102" s="39"/>
      <c r="AC102" s="39"/>
      <c r="AD102" s="39"/>
      <c r="AE102" s="39"/>
      <c r="AT102" s="18" t="s">
        <v>176</v>
      </c>
      <c r="AU102" s="18" t="s">
        <v>82</v>
      </c>
    </row>
    <row r="103" s="13" customFormat="1">
      <c r="A103" s="13"/>
      <c r="B103" s="241"/>
      <c r="C103" s="242"/>
      <c r="D103" s="237" t="s">
        <v>178</v>
      </c>
      <c r="E103" s="243" t="s">
        <v>20</v>
      </c>
      <c r="F103" s="244" t="s">
        <v>195</v>
      </c>
      <c r="G103" s="242"/>
      <c r="H103" s="243" t="s">
        <v>20</v>
      </c>
      <c r="I103" s="245"/>
      <c r="J103" s="242"/>
      <c r="K103" s="242"/>
      <c r="L103" s="246"/>
      <c r="M103" s="247"/>
      <c r="N103" s="248"/>
      <c r="O103" s="248"/>
      <c r="P103" s="248"/>
      <c r="Q103" s="248"/>
      <c r="R103" s="248"/>
      <c r="S103" s="248"/>
      <c r="T103" s="249"/>
      <c r="U103" s="13"/>
      <c r="V103" s="13"/>
      <c r="W103" s="13"/>
      <c r="X103" s="13"/>
      <c r="Y103" s="13"/>
      <c r="Z103" s="13"/>
      <c r="AA103" s="13"/>
      <c r="AB103" s="13"/>
      <c r="AC103" s="13"/>
      <c r="AD103" s="13"/>
      <c r="AE103" s="13"/>
      <c r="AT103" s="250" t="s">
        <v>178</v>
      </c>
      <c r="AU103" s="250" t="s">
        <v>82</v>
      </c>
      <c r="AV103" s="13" t="s">
        <v>22</v>
      </c>
      <c r="AW103" s="13" t="s">
        <v>34</v>
      </c>
      <c r="AX103" s="13" t="s">
        <v>73</v>
      </c>
      <c r="AY103" s="250" t="s">
        <v>124</v>
      </c>
    </row>
    <row r="104" s="14" customFormat="1">
      <c r="A104" s="14"/>
      <c r="B104" s="251"/>
      <c r="C104" s="252"/>
      <c r="D104" s="237" t="s">
        <v>178</v>
      </c>
      <c r="E104" s="253" t="s">
        <v>20</v>
      </c>
      <c r="F104" s="254" t="s">
        <v>196</v>
      </c>
      <c r="G104" s="252"/>
      <c r="H104" s="255">
        <v>657.61000000000001</v>
      </c>
      <c r="I104" s="256"/>
      <c r="J104" s="252"/>
      <c r="K104" s="252"/>
      <c r="L104" s="257"/>
      <c r="M104" s="258"/>
      <c r="N104" s="259"/>
      <c r="O104" s="259"/>
      <c r="P104" s="259"/>
      <c r="Q104" s="259"/>
      <c r="R104" s="259"/>
      <c r="S104" s="259"/>
      <c r="T104" s="260"/>
      <c r="U104" s="14"/>
      <c r="V104" s="14"/>
      <c r="W104" s="14"/>
      <c r="X104" s="14"/>
      <c r="Y104" s="14"/>
      <c r="Z104" s="14"/>
      <c r="AA104" s="14"/>
      <c r="AB104" s="14"/>
      <c r="AC104" s="14"/>
      <c r="AD104" s="14"/>
      <c r="AE104" s="14"/>
      <c r="AT104" s="261" t="s">
        <v>178</v>
      </c>
      <c r="AU104" s="261" t="s">
        <v>82</v>
      </c>
      <c r="AV104" s="14" t="s">
        <v>82</v>
      </c>
      <c r="AW104" s="14" t="s">
        <v>34</v>
      </c>
      <c r="AX104" s="14" t="s">
        <v>22</v>
      </c>
      <c r="AY104" s="261" t="s">
        <v>124</v>
      </c>
    </row>
    <row r="105" s="2" customFormat="1" ht="21.75" customHeight="1">
      <c r="A105" s="39"/>
      <c r="B105" s="40"/>
      <c r="C105" s="217" t="s">
        <v>133</v>
      </c>
      <c r="D105" s="217" t="s">
        <v>125</v>
      </c>
      <c r="E105" s="218" t="s">
        <v>197</v>
      </c>
      <c r="F105" s="219" t="s">
        <v>198</v>
      </c>
      <c r="G105" s="220" t="s">
        <v>174</v>
      </c>
      <c r="H105" s="221">
        <v>78.75</v>
      </c>
      <c r="I105" s="222"/>
      <c r="J105" s="223">
        <f>ROUND(I105*H105,2)</f>
        <v>0</v>
      </c>
      <c r="K105" s="219" t="s">
        <v>139</v>
      </c>
      <c r="L105" s="45"/>
      <c r="M105" s="224" t="s">
        <v>20</v>
      </c>
      <c r="N105" s="225" t="s">
        <v>44</v>
      </c>
      <c r="O105" s="85"/>
      <c r="P105" s="226">
        <f>O105*H105</f>
        <v>0</v>
      </c>
      <c r="Q105" s="226">
        <v>4.0000000000000003E-05</v>
      </c>
      <c r="R105" s="226">
        <f>Q105*H105</f>
        <v>0.0031500000000000005</v>
      </c>
      <c r="S105" s="226">
        <v>0.128</v>
      </c>
      <c r="T105" s="227">
        <f>S105*H105</f>
        <v>10.08</v>
      </c>
      <c r="U105" s="39"/>
      <c r="V105" s="39"/>
      <c r="W105" s="39"/>
      <c r="X105" s="39"/>
      <c r="Y105" s="39"/>
      <c r="Z105" s="39"/>
      <c r="AA105" s="39"/>
      <c r="AB105" s="39"/>
      <c r="AC105" s="39"/>
      <c r="AD105" s="39"/>
      <c r="AE105" s="39"/>
      <c r="AR105" s="228" t="s">
        <v>129</v>
      </c>
      <c r="AT105" s="228" t="s">
        <v>125</v>
      </c>
      <c r="AU105" s="228" t="s">
        <v>82</v>
      </c>
      <c r="AY105" s="18" t="s">
        <v>124</v>
      </c>
      <c r="BE105" s="229">
        <f>IF(N105="základní",J105,0)</f>
        <v>0</v>
      </c>
      <c r="BF105" s="229">
        <f>IF(N105="snížená",J105,0)</f>
        <v>0</v>
      </c>
      <c r="BG105" s="229">
        <f>IF(N105="zákl. přenesená",J105,0)</f>
        <v>0</v>
      </c>
      <c r="BH105" s="229">
        <f>IF(N105="sníž. přenesená",J105,0)</f>
        <v>0</v>
      </c>
      <c r="BI105" s="229">
        <f>IF(N105="nulová",J105,0)</f>
        <v>0</v>
      </c>
      <c r="BJ105" s="18" t="s">
        <v>22</v>
      </c>
      <c r="BK105" s="229">
        <f>ROUND(I105*H105,2)</f>
        <v>0</v>
      </c>
      <c r="BL105" s="18" t="s">
        <v>129</v>
      </c>
      <c r="BM105" s="228" t="s">
        <v>199</v>
      </c>
    </row>
    <row r="106" s="2" customFormat="1">
      <c r="A106" s="39"/>
      <c r="B106" s="40"/>
      <c r="C106" s="41"/>
      <c r="D106" s="237" t="s">
        <v>176</v>
      </c>
      <c r="E106" s="41"/>
      <c r="F106" s="238" t="s">
        <v>200</v>
      </c>
      <c r="G106" s="41"/>
      <c r="H106" s="41"/>
      <c r="I106" s="137"/>
      <c r="J106" s="41"/>
      <c r="K106" s="41"/>
      <c r="L106" s="45"/>
      <c r="M106" s="239"/>
      <c r="N106" s="240"/>
      <c r="O106" s="85"/>
      <c r="P106" s="85"/>
      <c r="Q106" s="85"/>
      <c r="R106" s="85"/>
      <c r="S106" s="85"/>
      <c r="T106" s="86"/>
      <c r="U106" s="39"/>
      <c r="V106" s="39"/>
      <c r="W106" s="39"/>
      <c r="X106" s="39"/>
      <c r="Y106" s="39"/>
      <c r="Z106" s="39"/>
      <c r="AA106" s="39"/>
      <c r="AB106" s="39"/>
      <c r="AC106" s="39"/>
      <c r="AD106" s="39"/>
      <c r="AE106" s="39"/>
      <c r="AT106" s="18" t="s">
        <v>176</v>
      </c>
      <c r="AU106" s="18" t="s">
        <v>82</v>
      </c>
    </row>
    <row r="107" s="13" customFormat="1">
      <c r="A107" s="13"/>
      <c r="B107" s="241"/>
      <c r="C107" s="242"/>
      <c r="D107" s="237" t="s">
        <v>178</v>
      </c>
      <c r="E107" s="243" t="s">
        <v>20</v>
      </c>
      <c r="F107" s="244" t="s">
        <v>201</v>
      </c>
      <c r="G107" s="242"/>
      <c r="H107" s="243" t="s">
        <v>20</v>
      </c>
      <c r="I107" s="245"/>
      <c r="J107" s="242"/>
      <c r="K107" s="242"/>
      <c r="L107" s="246"/>
      <c r="M107" s="247"/>
      <c r="N107" s="248"/>
      <c r="O107" s="248"/>
      <c r="P107" s="248"/>
      <c r="Q107" s="248"/>
      <c r="R107" s="248"/>
      <c r="S107" s="248"/>
      <c r="T107" s="249"/>
      <c r="U107" s="13"/>
      <c r="V107" s="13"/>
      <c r="W107" s="13"/>
      <c r="X107" s="13"/>
      <c r="Y107" s="13"/>
      <c r="Z107" s="13"/>
      <c r="AA107" s="13"/>
      <c r="AB107" s="13"/>
      <c r="AC107" s="13"/>
      <c r="AD107" s="13"/>
      <c r="AE107" s="13"/>
      <c r="AT107" s="250" t="s">
        <v>178</v>
      </c>
      <c r="AU107" s="250" t="s">
        <v>82</v>
      </c>
      <c r="AV107" s="13" t="s">
        <v>22</v>
      </c>
      <c r="AW107" s="13" t="s">
        <v>34</v>
      </c>
      <c r="AX107" s="13" t="s">
        <v>73</v>
      </c>
      <c r="AY107" s="250" t="s">
        <v>124</v>
      </c>
    </row>
    <row r="108" s="14" customFormat="1">
      <c r="A108" s="14"/>
      <c r="B108" s="251"/>
      <c r="C108" s="252"/>
      <c r="D108" s="237" t="s">
        <v>178</v>
      </c>
      <c r="E108" s="253" t="s">
        <v>20</v>
      </c>
      <c r="F108" s="254" t="s">
        <v>202</v>
      </c>
      <c r="G108" s="252"/>
      <c r="H108" s="255">
        <v>78.75</v>
      </c>
      <c r="I108" s="256"/>
      <c r="J108" s="252"/>
      <c r="K108" s="252"/>
      <c r="L108" s="257"/>
      <c r="M108" s="258"/>
      <c r="N108" s="259"/>
      <c r="O108" s="259"/>
      <c r="P108" s="259"/>
      <c r="Q108" s="259"/>
      <c r="R108" s="259"/>
      <c r="S108" s="259"/>
      <c r="T108" s="260"/>
      <c r="U108" s="14"/>
      <c r="V108" s="14"/>
      <c r="W108" s="14"/>
      <c r="X108" s="14"/>
      <c r="Y108" s="14"/>
      <c r="Z108" s="14"/>
      <c r="AA108" s="14"/>
      <c r="AB108" s="14"/>
      <c r="AC108" s="14"/>
      <c r="AD108" s="14"/>
      <c r="AE108" s="14"/>
      <c r="AT108" s="261" t="s">
        <v>178</v>
      </c>
      <c r="AU108" s="261" t="s">
        <v>82</v>
      </c>
      <c r="AV108" s="14" t="s">
        <v>82</v>
      </c>
      <c r="AW108" s="14" t="s">
        <v>34</v>
      </c>
      <c r="AX108" s="14" t="s">
        <v>22</v>
      </c>
      <c r="AY108" s="261" t="s">
        <v>124</v>
      </c>
    </row>
    <row r="109" s="2" customFormat="1" ht="21.75" customHeight="1">
      <c r="A109" s="39"/>
      <c r="B109" s="40"/>
      <c r="C109" s="217" t="s">
        <v>157</v>
      </c>
      <c r="D109" s="217" t="s">
        <v>125</v>
      </c>
      <c r="E109" s="218" t="s">
        <v>203</v>
      </c>
      <c r="F109" s="219" t="s">
        <v>204</v>
      </c>
      <c r="G109" s="220" t="s">
        <v>174</v>
      </c>
      <c r="H109" s="221">
        <v>78.75</v>
      </c>
      <c r="I109" s="222"/>
      <c r="J109" s="223">
        <f>ROUND(I109*H109,2)</f>
        <v>0</v>
      </c>
      <c r="K109" s="219" t="s">
        <v>139</v>
      </c>
      <c r="L109" s="45"/>
      <c r="M109" s="224" t="s">
        <v>20</v>
      </c>
      <c r="N109" s="225" t="s">
        <v>44</v>
      </c>
      <c r="O109" s="85"/>
      <c r="P109" s="226">
        <f>O109*H109</f>
        <v>0</v>
      </c>
      <c r="Q109" s="226">
        <v>8.0000000000000007E-05</v>
      </c>
      <c r="R109" s="226">
        <f>Q109*H109</f>
        <v>0.0063000000000000009</v>
      </c>
      <c r="S109" s="226">
        <v>0.25600000000000001</v>
      </c>
      <c r="T109" s="227">
        <f>S109*H109</f>
        <v>20.16</v>
      </c>
      <c r="U109" s="39"/>
      <c r="V109" s="39"/>
      <c r="W109" s="39"/>
      <c r="X109" s="39"/>
      <c r="Y109" s="39"/>
      <c r="Z109" s="39"/>
      <c r="AA109" s="39"/>
      <c r="AB109" s="39"/>
      <c r="AC109" s="39"/>
      <c r="AD109" s="39"/>
      <c r="AE109" s="39"/>
      <c r="AR109" s="228" t="s">
        <v>129</v>
      </c>
      <c r="AT109" s="228" t="s">
        <v>125</v>
      </c>
      <c r="AU109" s="228" t="s">
        <v>82</v>
      </c>
      <c r="AY109" s="18" t="s">
        <v>124</v>
      </c>
      <c r="BE109" s="229">
        <f>IF(N109="základní",J109,0)</f>
        <v>0</v>
      </c>
      <c r="BF109" s="229">
        <f>IF(N109="snížená",J109,0)</f>
        <v>0</v>
      </c>
      <c r="BG109" s="229">
        <f>IF(N109="zákl. přenesená",J109,0)</f>
        <v>0</v>
      </c>
      <c r="BH109" s="229">
        <f>IF(N109="sníž. přenesená",J109,0)</f>
        <v>0</v>
      </c>
      <c r="BI109" s="229">
        <f>IF(N109="nulová",J109,0)</f>
        <v>0</v>
      </c>
      <c r="BJ109" s="18" t="s">
        <v>22</v>
      </c>
      <c r="BK109" s="229">
        <f>ROUND(I109*H109,2)</f>
        <v>0</v>
      </c>
      <c r="BL109" s="18" t="s">
        <v>129</v>
      </c>
      <c r="BM109" s="228" t="s">
        <v>205</v>
      </c>
    </row>
    <row r="110" s="2" customFormat="1">
      <c r="A110" s="39"/>
      <c r="B110" s="40"/>
      <c r="C110" s="41"/>
      <c r="D110" s="237" t="s">
        <v>176</v>
      </c>
      <c r="E110" s="41"/>
      <c r="F110" s="238" t="s">
        <v>200</v>
      </c>
      <c r="G110" s="41"/>
      <c r="H110" s="41"/>
      <c r="I110" s="137"/>
      <c r="J110" s="41"/>
      <c r="K110" s="41"/>
      <c r="L110" s="45"/>
      <c r="M110" s="239"/>
      <c r="N110" s="240"/>
      <c r="O110" s="85"/>
      <c r="P110" s="85"/>
      <c r="Q110" s="85"/>
      <c r="R110" s="85"/>
      <c r="S110" s="85"/>
      <c r="T110" s="86"/>
      <c r="U110" s="39"/>
      <c r="V110" s="39"/>
      <c r="W110" s="39"/>
      <c r="X110" s="39"/>
      <c r="Y110" s="39"/>
      <c r="Z110" s="39"/>
      <c r="AA110" s="39"/>
      <c r="AB110" s="39"/>
      <c r="AC110" s="39"/>
      <c r="AD110" s="39"/>
      <c r="AE110" s="39"/>
      <c r="AT110" s="18" t="s">
        <v>176</v>
      </c>
      <c r="AU110" s="18" t="s">
        <v>82</v>
      </c>
    </row>
    <row r="111" s="13" customFormat="1">
      <c r="A111" s="13"/>
      <c r="B111" s="241"/>
      <c r="C111" s="242"/>
      <c r="D111" s="237" t="s">
        <v>178</v>
      </c>
      <c r="E111" s="243" t="s">
        <v>20</v>
      </c>
      <c r="F111" s="244" t="s">
        <v>201</v>
      </c>
      <c r="G111" s="242"/>
      <c r="H111" s="243" t="s">
        <v>20</v>
      </c>
      <c r="I111" s="245"/>
      <c r="J111" s="242"/>
      <c r="K111" s="242"/>
      <c r="L111" s="246"/>
      <c r="M111" s="247"/>
      <c r="N111" s="248"/>
      <c r="O111" s="248"/>
      <c r="P111" s="248"/>
      <c r="Q111" s="248"/>
      <c r="R111" s="248"/>
      <c r="S111" s="248"/>
      <c r="T111" s="249"/>
      <c r="U111" s="13"/>
      <c r="V111" s="13"/>
      <c r="W111" s="13"/>
      <c r="X111" s="13"/>
      <c r="Y111" s="13"/>
      <c r="Z111" s="13"/>
      <c r="AA111" s="13"/>
      <c r="AB111" s="13"/>
      <c r="AC111" s="13"/>
      <c r="AD111" s="13"/>
      <c r="AE111" s="13"/>
      <c r="AT111" s="250" t="s">
        <v>178</v>
      </c>
      <c r="AU111" s="250" t="s">
        <v>82</v>
      </c>
      <c r="AV111" s="13" t="s">
        <v>22</v>
      </c>
      <c r="AW111" s="13" t="s">
        <v>34</v>
      </c>
      <c r="AX111" s="13" t="s">
        <v>73</v>
      </c>
      <c r="AY111" s="250" t="s">
        <v>124</v>
      </c>
    </row>
    <row r="112" s="14" customFormat="1">
      <c r="A112" s="14"/>
      <c r="B112" s="251"/>
      <c r="C112" s="252"/>
      <c r="D112" s="237" t="s">
        <v>178</v>
      </c>
      <c r="E112" s="253" t="s">
        <v>20</v>
      </c>
      <c r="F112" s="254" t="s">
        <v>206</v>
      </c>
      <c r="G112" s="252"/>
      <c r="H112" s="255">
        <v>78.75</v>
      </c>
      <c r="I112" s="256"/>
      <c r="J112" s="252"/>
      <c r="K112" s="252"/>
      <c r="L112" s="257"/>
      <c r="M112" s="258"/>
      <c r="N112" s="259"/>
      <c r="O112" s="259"/>
      <c r="P112" s="259"/>
      <c r="Q112" s="259"/>
      <c r="R112" s="259"/>
      <c r="S112" s="259"/>
      <c r="T112" s="260"/>
      <c r="U112" s="14"/>
      <c r="V112" s="14"/>
      <c r="W112" s="14"/>
      <c r="X112" s="14"/>
      <c r="Y112" s="14"/>
      <c r="Z112" s="14"/>
      <c r="AA112" s="14"/>
      <c r="AB112" s="14"/>
      <c r="AC112" s="14"/>
      <c r="AD112" s="14"/>
      <c r="AE112" s="14"/>
      <c r="AT112" s="261" t="s">
        <v>178</v>
      </c>
      <c r="AU112" s="261" t="s">
        <v>82</v>
      </c>
      <c r="AV112" s="14" t="s">
        <v>82</v>
      </c>
      <c r="AW112" s="14" t="s">
        <v>34</v>
      </c>
      <c r="AX112" s="14" t="s">
        <v>22</v>
      </c>
      <c r="AY112" s="261" t="s">
        <v>124</v>
      </c>
    </row>
    <row r="113" s="2" customFormat="1" ht="21.75" customHeight="1">
      <c r="A113" s="39"/>
      <c r="B113" s="40"/>
      <c r="C113" s="217" t="s">
        <v>207</v>
      </c>
      <c r="D113" s="217" t="s">
        <v>125</v>
      </c>
      <c r="E113" s="218" t="s">
        <v>208</v>
      </c>
      <c r="F113" s="219" t="s">
        <v>209</v>
      </c>
      <c r="G113" s="220" t="s">
        <v>210</v>
      </c>
      <c r="H113" s="221">
        <v>11.640000000000001</v>
      </c>
      <c r="I113" s="222"/>
      <c r="J113" s="223">
        <f>ROUND(I113*H113,2)</f>
        <v>0</v>
      </c>
      <c r="K113" s="219" t="s">
        <v>139</v>
      </c>
      <c r="L113" s="45"/>
      <c r="M113" s="224" t="s">
        <v>20</v>
      </c>
      <c r="N113" s="225" t="s">
        <v>44</v>
      </c>
      <c r="O113" s="85"/>
      <c r="P113" s="226">
        <f>O113*H113</f>
        <v>0</v>
      </c>
      <c r="Q113" s="226">
        <v>0</v>
      </c>
      <c r="R113" s="226">
        <f>Q113*H113</f>
        <v>0</v>
      </c>
      <c r="S113" s="226">
        <v>0.20499999999999999</v>
      </c>
      <c r="T113" s="227">
        <f>S113*H113</f>
        <v>2.3862000000000001</v>
      </c>
      <c r="U113" s="39"/>
      <c r="V113" s="39"/>
      <c r="W113" s="39"/>
      <c r="X113" s="39"/>
      <c r="Y113" s="39"/>
      <c r="Z113" s="39"/>
      <c r="AA113" s="39"/>
      <c r="AB113" s="39"/>
      <c r="AC113" s="39"/>
      <c r="AD113" s="39"/>
      <c r="AE113" s="39"/>
      <c r="AR113" s="228" t="s">
        <v>129</v>
      </c>
      <c r="AT113" s="228" t="s">
        <v>125</v>
      </c>
      <c r="AU113" s="228" t="s">
        <v>82</v>
      </c>
      <c r="AY113" s="18" t="s">
        <v>124</v>
      </c>
      <c r="BE113" s="229">
        <f>IF(N113="základní",J113,0)</f>
        <v>0</v>
      </c>
      <c r="BF113" s="229">
        <f>IF(N113="snížená",J113,0)</f>
        <v>0</v>
      </c>
      <c r="BG113" s="229">
        <f>IF(N113="zákl. přenesená",J113,0)</f>
        <v>0</v>
      </c>
      <c r="BH113" s="229">
        <f>IF(N113="sníž. přenesená",J113,0)</f>
        <v>0</v>
      </c>
      <c r="BI113" s="229">
        <f>IF(N113="nulová",J113,0)</f>
        <v>0</v>
      </c>
      <c r="BJ113" s="18" t="s">
        <v>22</v>
      </c>
      <c r="BK113" s="229">
        <f>ROUND(I113*H113,2)</f>
        <v>0</v>
      </c>
      <c r="BL113" s="18" t="s">
        <v>129</v>
      </c>
      <c r="BM113" s="228" t="s">
        <v>211</v>
      </c>
    </row>
    <row r="114" s="2" customFormat="1">
      <c r="A114" s="39"/>
      <c r="B114" s="40"/>
      <c r="C114" s="41"/>
      <c r="D114" s="237" t="s">
        <v>176</v>
      </c>
      <c r="E114" s="41"/>
      <c r="F114" s="238" t="s">
        <v>212</v>
      </c>
      <c r="G114" s="41"/>
      <c r="H114" s="41"/>
      <c r="I114" s="137"/>
      <c r="J114" s="41"/>
      <c r="K114" s="41"/>
      <c r="L114" s="45"/>
      <c r="M114" s="239"/>
      <c r="N114" s="240"/>
      <c r="O114" s="85"/>
      <c r="P114" s="85"/>
      <c r="Q114" s="85"/>
      <c r="R114" s="85"/>
      <c r="S114" s="85"/>
      <c r="T114" s="86"/>
      <c r="U114" s="39"/>
      <c r="V114" s="39"/>
      <c r="W114" s="39"/>
      <c r="X114" s="39"/>
      <c r="Y114" s="39"/>
      <c r="Z114" s="39"/>
      <c r="AA114" s="39"/>
      <c r="AB114" s="39"/>
      <c r="AC114" s="39"/>
      <c r="AD114" s="39"/>
      <c r="AE114" s="39"/>
      <c r="AT114" s="18" t="s">
        <v>176</v>
      </c>
      <c r="AU114" s="18" t="s">
        <v>82</v>
      </c>
    </row>
    <row r="115" s="13" customFormat="1">
      <c r="A115" s="13"/>
      <c r="B115" s="241"/>
      <c r="C115" s="242"/>
      <c r="D115" s="237" t="s">
        <v>178</v>
      </c>
      <c r="E115" s="243" t="s">
        <v>20</v>
      </c>
      <c r="F115" s="244" t="s">
        <v>213</v>
      </c>
      <c r="G115" s="242"/>
      <c r="H115" s="243" t="s">
        <v>20</v>
      </c>
      <c r="I115" s="245"/>
      <c r="J115" s="242"/>
      <c r="K115" s="242"/>
      <c r="L115" s="246"/>
      <c r="M115" s="247"/>
      <c r="N115" s="248"/>
      <c r="O115" s="248"/>
      <c r="P115" s="248"/>
      <c r="Q115" s="248"/>
      <c r="R115" s="248"/>
      <c r="S115" s="248"/>
      <c r="T115" s="249"/>
      <c r="U115" s="13"/>
      <c r="V115" s="13"/>
      <c r="W115" s="13"/>
      <c r="X115" s="13"/>
      <c r="Y115" s="13"/>
      <c r="Z115" s="13"/>
      <c r="AA115" s="13"/>
      <c r="AB115" s="13"/>
      <c r="AC115" s="13"/>
      <c r="AD115" s="13"/>
      <c r="AE115" s="13"/>
      <c r="AT115" s="250" t="s">
        <v>178</v>
      </c>
      <c r="AU115" s="250" t="s">
        <v>82</v>
      </c>
      <c r="AV115" s="13" t="s">
        <v>22</v>
      </c>
      <c r="AW115" s="13" t="s">
        <v>34</v>
      </c>
      <c r="AX115" s="13" t="s">
        <v>73</v>
      </c>
      <c r="AY115" s="250" t="s">
        <v>124</v>
      </c>
    </row>
    <row r="116" s="14" customFormat="1">
      <c r="A116" s="14"/>
      <c r="B116" s="251"/>
      <c r="C116" s="252"/>
      <c r="D116" s="237" t="s">
        <v>178</v>
      </c>
      <c r="E116" s="253" t="s">
        <v>20</v>
      </c>
      <c r="F116" s="254" t="s">
        <v>214</v>
      </c>
      <c r="G116" s="252"/>
      <c r="H116" s="255">
        <v>11.640000000000001</v>
      </c>
      <c r="I116" s="256"/>
      <c r="J116" s="252"/>
      <c r="K116" s="252"/>
      <c r="L116" s="257"/>
      <c r="M116" s="258"/>
      <c r="N116" s="259"/>
      <c r="O116" s="259"/>
      <c r="P116" s="259"/>
      <c r="Q116" s="259"/>
      <c r="R116" s="259"/>
      <c r="S116" s="259"/>
      <c r="T116" s="260"/>
      <c r="U116" s="14"/>
      <c r="V116" s="14"/>
      <c r="W116" s="14"/>
      <c r="X116" s="14"/>
      <c r="Y116" s="14"/>
      <c r="Z116" s="14"/>
      <c r="AA116" s="14"/>
      <c r="AB116" s="14"/>
      <c r="AC116" s="14"/>
      <c r="AD116" s="14"/>
      <c r="AE116" s="14"/>
      <c r="AT116" s="261" t="s">
        <v>178</v>
      </c>
      <c r="AU116" s="261" t="s">
        <v>82</v>
      </c>
      <c r="AV116" s="14" t="s">
        <v>82</v>
      </c>
      <c r="AW116" s="14" t="s">
        <v>34</v>
      </c>
      <c r="AX116" s="14" t="s">
        <v>22</v>
      </c>
      <c r="AY116" s="261" t="s">
        <v>124</v>
      </c>
    </row>
    <row r="117" s="2" customFormat="1" ht="21.75" customHeight="1">
      <c r="A117" s="39"/>
      <c r="B117" s="40"/>
      <c r="C117" s="217" t="s">
        <v>215</v>
      </c>
      <c r="D117" s="217" t="s">
        <v>125</v>
      </c>
      <c r="E117" s="218" t="s">
        <v>216</v>
      </c>
      <c r="F117" s="219" t="s">
        <v>217</v>
      </c>
      <c r="G117" s="220" t="s">
        <v>210</v>
      </c>
      <c r="H117" s="221">
        <v>8.2300000000000004</v>
      </c>
      <c r="I117" s="222"/>
      <c r="J117" s="223">
        <f>ROUND(I117*H117,2)</f>
        <v>0</v>
      </c>
      <c r="K117" s="219" t="s">
        <v>139</v>
      </c>
      <c r="L117" s="45"/>
      <c r="M117" s="224" t="s">
        <v>20</v>
      </c>
      <c r="N117" s="225" t="s">
        <v>44</v>
      </c>
      <c r="O117" s="85"/>
      <c r="P117" s="226">
        <f>O117*H117</f>
        <v>0</v>
      </c>
      <c r="Q117" s="226">
        <v>0</v>
      </c>
      <c r="R117" s="226">
        <f>Q117*H117</f>
        <v>0</v>
      </c>
      <c r="S117" s="226">
        <v>0.040000000000000001</v>
      </c>
      <c r="T117" s="227">
        <f>S117*H117</f>
        <v>0.32920000000000005</v>
      </c>
      <c r="U117" s="39"/>
      <c r="V117" s="39"/>
      <c r="W117" s="39"/>
      <c r="X117" s="39"/>
      <c r="Y117" s="39"/>
      <c r="Z117" s="39"/>
      <c r="AA117" s="39"/>
      <c r="AB117" s="39"/>
      <c r="AC117" s="39"/>
      <c r="AD117" s="39"/>
      <c r="AE117" s="39"/>
      <c r="AR117" s="228" t="s">
        <v>129</v>
      </c>
      <c r="AT117" s="228" t="s">
        <v>125</v>
      </c>
      <c r="AU117" s="228" t="s">
        <v>82</v>
      </c>
      <c r="AY117" s="18" t="s">
        <v>124</v>
      </c>
      <c r="BE117" s="229">
        <f>IF(N117="základní",J117,0)</f>
        <v>0</v>
      </c>
      <c r="BF117" s="229">
        <f>IF(N117="snížená",J117,0)</f>
        <v>0</v>
      </c>
      <c r="BG117" s="229">
        <f>IF(N117="zákl. přenesená",J117,0)</f>
        <v>0</v>
      </c>
      <c r="BH117" s="229">
        <f>IF(N117="sníž. přenesená",J117,0)</f>
        <v>0</v>
      </c>
      <c r="BI117" s="229">
        <f>IF(N117="nulová",J117,0)</f>
        <v>0</v>
      </c>
      <c r="BJ117" s="18" t="s">
        <v>22</v>
      </c>
      <c r="BK117" s="229">
        <f>ROUND(I117*H117,2)</f>
        <v>0</v>
      </c>
      <c r="BL117" s="18" t="s">
        <v>129</v>
      </c>
      <c r="BM117" s="228" t="s">
        <v>218</v>
      </c>
    </row>
    <row r="118" s="2" customFormat="1">
      <c r="A118" s="39"/>
      <c r="B118" s="40"/>
      <c r="C118" s="41"/>
      <c r="D118" s="237" t="s">
        <v>176</v>
      </c>
      <c r="E118" s="41"/>
      <c r="F118" s="238" t="s">
        <v>212</v>
      </c>
      <c r="G118" s="41"/>
      <c r="H118" s="41"/>
      <c r="I118" s="137"/>
      <c r="J118" s="41"/>
      <c r="K118" s="41"/>
      <c r="L118" s="45"/>
      <c r="M118" s="239"/>
      <c r="N118" s="240"/>
      <c r="O118" s="85"/>
      <c r="P118" s="85"/>
      <c r="Q118" s="85"/>
      <c r="R118" s="85"/>
      <c r="S118" s="85"/>
      <c r="T118" s="86"/>
      <c r="U118" s="39"/>
      <c r="V118" s="39"/>
      <c r="W118" s="39"/>
      <c r="X118" s="39"/>
      <c r="Y118" s="39"/>
      <c r="Z118" s="39"/>
      <c r="AA118" s="39"/>
      <c r="AB118" s="39"/>
      <c r="AC118" s="39"/>
      <c r="AD118" s="39"/>
      <c r="AE118" s="39"/>
      <c r="AT118" s="18" t="s">
        <v>176</v>
      </c>
      <c r="AU118" s="18" t="s">
        <v>82</v>
      </c>
    </row>
    <row r="119" s="13" customFormat="1">
      <c r="A119" s="13"/>
      <c r="B119" s="241"/>
      <c r="C119" s="242"/>
      <c r="D119" s="237" t="s">
        <v>178</v>
      </c>
      <c r="E119" s="243" t="s">
        <v>20</v>
      </c>
      <c r="F119" s="244" t="s">
        <v>219</v>
      </c>
      <c r="G119" s="242"/>
      <c r="H119" s="243" t="s">
        <v>20</v>
      </c>
      <c r="I119" s="245"/>
      <c r="J119" s="242"/>
      <c r="K119" s="242"/>
      <c r="L119" s="246"/>
      <c r="M119" s="247"/>
      <c r="N119" s="248"/>
      <c r="O119" s="248"/>
      <c r="P119" s="248"/>
      <c r="Q119" s="248"/>
      <c r="R119" s="248"/>
      <c r="S119" s="248"/>
      <c r="T119" s="249"/>
      <c r="U119" s="13"/>
      <c r="V119" s="13"/>
      <c r="W119" s="13"/>
      <c r="X119" s="13"/>
      <c r="Y119" s="13"/>
      <c r="Z119" s="13"/>
      <c r="AA119" s="13"/>
      <c r="AB119" s="13"/>
      <c r="AC119" s="13"/>
      <c r="AD119" s="13"/>
      <c r="AE119" s="13"/>
      <c r="AT119" s="250" t="s">
        <v>178</v>
      </c>
      <c r="AU119" s="250" t="s">
        <v>82</v>
      </c>
      <c r="AV119" s="13" t="s">
        <v>22</v>
      </c>
      <c r="AW119" s="13" t="s">
        <v>34</v>
      </c>
      <c r="AX119" s="13" t="s">
        <v>73</v>
      </c>
      <c r="AY119" s="250" t="s">
        <v>124</v>
      </c>
    </row>
    <row r="120" s="14" customFormat="1">
      <c r="A120" s="14"/>
      <c r="B120" s="251"/>
      <c r="C120" s="252"/>
      <c r="D120" s="237" t="s">
        <v>178</v>
      </c>
      <c r="E120" s="253" t="s">
        <v>20</v>
      </c>
      <c r="F120" s="254" t="s">
        <v>220</v>
      </c>
      <c r="G120" s="252"/>
      <c r="H120" s="255">
        <v>8.2300000000000004</v>
      </c>
      <c r="I120" s="256"/>
      <c r="J120" s="252"/>
      <c r="K120" s="252"/>
      <c r="L120" s="257"/>
      <c r="M120" s="258"/>
      <c r="N120" s="259"/>
      <c r="O120" s="259"/>
      <c r="P120" s="259"/>
      <c r="Q120" s="259"/>
      <c r="R120" s="259"/>
      <c r="S120" s="259"/>
      <c r="T120" s="260"/>
      <c r="U120" s="14"/>
      <c r="V120" s="14"/>
      <c r="W120" s="14"/>
      <c r="X120" s="14"/>
      <c r="Y120" s="14"/>
      <c r="Z120" s="14"/>
      <c r="AA120" s="14"/>
      <c r="AB120" s="14"/>
      <c r="AC120" s="14"/>
      <c r="AD120" s="14"/>
      <c r="AE120" s="14"/>
      <c r="AT120" s="261" t="s">
        <v>178</v>
      </c>
      <c r="AU120" s="261" t="s">
        <v>82</v>
      </c>
      <c r="AV120" s="14" t="s">
        <v>82</v>
      </c>
      <c r="AW120" s="14" t="s">
        <v>34</v>
      </c>
      <c r="AX120" s="14" t="s">
        <v>22</v>
      </c>
      <c r="AY120" s="261" t="s">
        <v>124</v>
      </c>
    </row>
    <row r="121" s="2" customFormat="1" ht="21.75" customHeight="1">
      <c r="A121" s="39"/>
      <c r="B121" s="40"/>
      <c r="C121" s="217" t="s">
        <v>221</v>
      </c>
      <c r="D121" s="217" t="s">
        <v>125</v>
      </c>
      <c r="E121" s="218" t="s">
        <v>222</v>
      </c>
      <c r="F121" s="219" t="s">
        <v>223</v>
      </c>
      <c r="G121" s="220" t="s">
        <v>224</v>
      </c>
      <c r="H121" s="221">
        <v>49.904000000000003</v>
      </c>
      <c r="I121" s="222"/>
      <c r="J121" s="223">
        <f>ROUND(I121*H121,2)</f>
        <v>0</v>
      </c>
      <c r="K121" s="219" t="s">
        <v>139</v>
      </c>
      <c r="L121" s="45"/>
      <c r="M121" s="224" t="s">
        <v>20</v>
      </c>
      <c r="N121" s="225" t="s">
        <v>44</v>
      </c>
      <c r="O121" s="85"/>
      <c r="P121" s="226">
        <f>O121*H121</f>
        <v>0</v>
      </c>
      <c r="Q121" s="226">
        <v>0</v>
      </c>
      <c r="R121" s="226">
        <f>Q121*H121</f>
        <v>0</v>
      </c>
      <c r="S121" s="226">
        <v>0</v>
      </c>
      <c r="T121" s="227">
        <f>S121*H121</f>
        <v>0</v>
      </c>
      <c r="U121" s="39"/>
      <c r="V121" s="39"/>
      <c r="W121" s="39"/>
      <c r="X121" s="39"/>
      <c r="Y121" s="39"/>
      <c r="Z121" s="39"/>
      <c r="AA121" s="39"/>
      <c r="AB121" s="39"/>
      <c r="AC121" s="39"/>
      <c r="AD121" s="39"/>
      <c r="AE121" s="39"/>
      <c r="AR121" s="228" t="s">
        <v>129</v>
      </c>
      <c r="AT121" s="228" t="s">
        <v>125</v>
      </c>
      <c r="AU121" s="228" t="s">
        <v>82</v>
      </c>
      <c r="AY121" s="18" t="s">
        <v>124</v>
      </c>
      <c r="BE121" s="229">
        <f>IF(N121="základní",J121,0)</f>
        <v>0</v>
      </c>
      <c r="BF121" s="229">
        <f>IF(N121="snížená",J121,0)</f>
        <v>0</v>
      </c>
      <c r="BG121" s="229">
        <f>IF(N121="zákl. přenesená",J121,0)</f>
        <v>0</v>
      </c>
      <c r="BH121" s="229">
        <f>IF(N121="sníž. přenesená",J121,0)</f>
        <v>0</v>
      </c>
      <c r="BI121" s="229">
        <f>IF(N121="nulová",J121,0)</f>
        <v>0</v>
      </c>
      <c r="BJ121" s="18" t="s">
        <v>22</v>
      </c>
      <c r="BK121" s="229">
        <f>ROUND(I121*H121,2)</f>
        <v>0</v>
      </c>
      <c r="BL121" s="18" t="s">
        <v>129</v>
      </c>
      <c r="BM121" s="228" t="s">
        <v>225</v>
      </c>
    </row>
    <row r="122" s="2" customFormat="1">
      <c r="A122" s="39"/>
      <c r="B122" s="40"/>
      <c r="C122" s="41"/>
      <c r="D122" s="237" t="s">
        <v>176</v>
      </c>
      <c r="E122" s="41"/>
      <c r="F122" s="238" t="s">
        <v>226</v>
      </c>
      <c r="G122" s="41"/>
      <c r="H122" s="41"/>
      <c r="I122" s="137"/>
      <c r="J122" s="41"/>
      <c r="K122" s="41"/>
      <c r="L122" s="45"/>
      <c r="M122" s="239"/>
      <c r="N122" s="240"/>
      <c r="O122" s="85"/>
      <c r="P122" s="85"/>
      <c r="Q122" s="85"/>
      <c r="R122" s="85"/>
      <c r="S122" s="85"/>
      <c r="T122" s="86"/>
      <c r="U122" s="39"/>
      <c r="V122" s="39"/>
      <c r="W122" s="39"/>
      <c r="X122" s="39"/>
      <c r="Y122" s="39"/>
      <c r="Z122" s="39"/>
      <c r="AA122" s="39"/>
      <c r="AB122" s="39"/>
      <c r="AC122" s="39"/>
      <c r="AD122" s="39"/>
      <c r="AE122" s="39"/>
      <c r="AT122" s="18" t="s">
        <v>176</v>
      </c>
      <c r="AU122" s="18" t="s">
        <v>82</v>
      </c>
    </row>
    <row r="123" s="13" customFormat="1">
      <c r="A123" s="13"/>
      <c r="B123" s="241"/>
      <c r="C123" s="242"/>
      <c r="D123" s="237" t="s">
        <v>178</v>
      </c>
      <c r="E123" s="243" t="s">
        <v>20</v>
      </c>
      <c r="F123" s="244" t="s">
        <v>227</v>
      </c>
      <c r="G123" s="242"/>
      <c r="H123" s="243" t="s">
        <v>20</v>
      </c>
      <c r="I123" s="245"/>
      <c r="J123" s="242"/>
      <c r="K123" s="242"/>
      <c r="L123" s="246"/>
      <c r="M123" s="247"/>
      <c r="N123" s="248"/>
      <c r="O123" s="248"/>
      <c r="P123" s="248"/>
      <c r="Q123" s="248"/>
      <c r="R123" s="248"/>
      <c r="S123" s="248"/>
      <c r="T123" s="249"/>
      <c r="U123" s="13"/>
      <c r="V123" s="13"/>
      <c r="W123" s="13"/>
      <c r="X123" s="13"/>
      <c r="Y123" s="13"/>
      <c r="Z123" s="13"/>
      <c r="AA123" s="13"/>
      <c r="AB123" s="13"/>
      <c r="AC123" s="13"/>
      <c r="AD123" s="13"/>
      <c r="AE123" s="13"/>
      <c r="AT123" s="250" t="s">
        <v>178</v>
      </c>
      <c r="AU123" s="250" t="s">
        <v>82</v>
      </c>
      <c r="AV123" s="13" t="s">
        <v>22</v>
      </c>
      <c r="AW123" s="13" t="s">
        <v>34</v>
      </c>
      <c r="AX123" s="13" t="s">
        <v>73</v>
      </c>
      <c r="AY123" s="250" t="s">
        <v>124</v>
      </c>
    </row>
    <row r="124" s="14" customFormat="1">
      <c r="A124" s="14"/>
      <c r="B124" s="251"/>
      <c r="C124" s="252"/>
      <c r="D124" s="237" t="s">
        <v>178</v>
      </c>
      <c r="E124" s="253" t="s">
        <v>20</v>
      </c>
      <c r="F124" s="254" t="s">
        <v>228</v>
      </c>
      <c r="G124" s="252"/>
      <c r="H124" s="255">
        <v>49.904000000000003</v>
      </c>
      <c r="I124" s="256"/>
      <c r="J124" s="252"/>
      <c r="K124" s="252"/>
      <c r="L124" s="257"/>
      <c r="M124" s="258"/>
      <c r="N124" s="259"/>
      <c r="O124" s="259"/>
      <c r="P124" s="259"/>
      <c r="Q124" s="259"/>
      <c r="R124" s="259"/>
      <c r="S124" s="259"/>
      <c r="T124" s="260"/>
      <c r="U124" s="14"/>
      <c r="V124" s="14"/>
      <c r="W124" s="14"/>
      <c r="X124" s="14"/>
      <c r="Y124" s="14"/>
      <c r="Z124" s="14"/>
      <c r="AA124" s="14"/>
      <c r="AB124" s="14"/>
      <c r="AC124" s="14"/>
      <c r="AD124" s="14"/>
      <c r="AE124" s="14"/>
      <c r="AT124" s="261" t="s">
        <v>178</v>
      </c>
      <c r="AU124" s="261" t="s">
        <v>82</v>
      </c>
      <c r="AV124" s="14" t="s">
        <v>82</v>
      </c>
      <c r="AW124" s="14" t="s">
        <v>34</v>
      </c>
      <c r="AX124" s="14" t="s">
        <v>22</v>
      </c>
      <c r="AY124" s="261" t="s">
        <v>124</v>
      </c>
    </row>
    <row r="125" s="2" customFormat="1" ht="21.75" customHeight="1">
      <c r="A125" s="39"/>
      <c r="B125" s="40"/>
      <c r="C125" s="217" t="s">
        <v>27</v>
      </c>
      <c r="D125" s="217" t="s">
        <v>125</v>
      </c>
      <c r="E125" s="218" t="s">
        <v>229</v>
      </c>
      <c r="F125" s="219" t="s">
        <v>230</v>
      </c>
      <c r="G125" s="220" t="s">
        <v>224</v>
      </c>
      <c r="H125" s="221">
        <v>161.21000000000001</v>
      </c>
      <c r="I125" s="222"/>
      <c r="J125" s="223">
        <f>ROUND(I125*H125,2)</f>
        <v>0</v>
      </c>
      <c r="K125" s="219" t="s">
        <v>139</v>
      </c>
      <c r="L125" s="45"/>
      <c r="M125" s="224" t="s">
        <v>20</v>
      </c>
      <c r="N125" s="225" t="s">
        <v>44</v>
      </c>
      <c r="O125" s="85"/>
      <c r="P125" s="226">
        <f>O125*H125</f>
        <v>0</v>
      </c>
      <c r="Q125" s="226">
        <v>0</v>
      </c>
      <c r="R125" s="226">
        <f>Q125*H125</f>
        <v>0</v>
      </c>
      <c r="S125" s="226">
        <v>0</v>
      </c>
      <c r="T125" s="227">
        <f>S125*H125</f>
        <v>0</v>
      </c>
      <c r="U125" s="39"/>
      <c r="V125" s="39"/>
      <c r="W125" s="39"/>
      <c r="X125" s="39"/>
      <c r="Y125" s="39"/>
      <c r="Z125" s="39"/>
      <c r="AA125" s="39"/>
      <c r="AB125" s="39"/>
      <c r="AC125" s="39"/>
      <c r="AD125" s="39"/>
      <c r="AE125" s="39"/>
      <c r="AR125" s="228" t="s">
        <v>129</v>
      </c>
      <c r="AT125" s="228" t="s">
        <v>125</v>
      </c>
      <c r="AU125" s="228" t="s">
        <v>82</v>
      </c>
      <c r="AY125" s="18" t="s">
        <v>124</v>
      </c>
      <c r="BE125" s="229">
        <f>IF(N125="základní",J125,0)</f>
        <v>0</v>
      </c>
      <c r="BF125" s="229">
        <f>IF(N125="snížená",J125,0)</f>
        <v>0</v>
      </c>
      <c r="BG125" s="229">
        <f>IF(N125="zákl. přenesená",J125,0)</f>
        <v>0</v>
      </c>
      <c r="BH125" s="229">
        <f>IF(N125="sníž. přenesená",J125,0)</f>
        <v>0</v>
      </c>
      <c r="BI125" s="229">
        <f>IF(N125="nulová",J125,0)</f>
        <v>0</v>
      </c>
      <c r="BJ125" s="18" t="s">
        <v>22</v>
      </c>
      <c r="BK125" s="229">
        <f>ROUND(I125*H125,2)</f>
        <v>0</v>
      </c>
      <c r="BL125" s="18" t="s">
        <v>129</v>
      </c>
      <c r="BM125" s="228" t="s">
        <v>231</v>
      </c>
    </row>
    <row r="126" s="2" customFormat="1">
      <c r="A126" s="39"/>
      <c r="B126" s="40"/>
      <c r="C126" s="41"/>
      <c r="D126" s="237" t="s">
        <v>176</v>
      </c>
      <c r="E126" s="41"/>
      <c r="F126" s="238" t="s">
        <v>232</v>
      </c>
      <c r="G126" s="41"/>
      <c r="H126" s="41"/>
      <c r="I126" s="137"/>
      <c r="J126" s="41"/>
      <c r="K126" s="41"/>
      <c r="L126" s="45"/>
      <c r="M126" s="239"/>
      <c r="N126" s="240"/>
      <c r="O126" s="85"/>
      <c r="P126" s="85"/>
      <c r="Q126" s="85"/>
      <c r="R126" s="85"/>
      <c r="S126" s="85"/>
      <c r="T126" s="86"/>
      <c r="U126" s="39"/>
      <c r="V126" s="39"/>
      <c r="W126" s="39"/>
      <c r="X126" s="39"/>
      <c r="Y126" s="39"/>
      <c r="Z126" s="39"/>
      <c r="AA126" s="39"/>
      <c r="AB126" s="39"/>
      <c r="AC126" s="39"/>
      <c r="AD126" s="39"/>
      <c r="AE126" s="39"/>
      <c r="AT126" s="18" t="s">
        <v>176</v>
      </c>
      <c r="AU126" s="18" t="s">
        <v>82</v>
      </c>
    </row>
    <row r="127" s="13" customFormat="1">
      <c r="A127" s="13"/>
      <c r="B127" s="241"/>
      <c r="C127" s="242"/>
      <c r="D127" s="237" t="s">
        <v>178</v>
      </c>
      <c r="E127" s="243" t="s">
        <v>20</v>
      </c>
      <c r="F127" s="244" t="s">
        <v>233</v>
      </c>
      <c r="G127" s="242"/>
      <c r="H127" s="243" t="s">
        <v>20</v>
      </c>
      <c r="I127" s="245"/>
      <c r="J127" s="242"/>
      <c r="K127" s="242"/>
      <c r="L127" s="246"/>
      <c r="M127" s="247"/>
      <c r="N127" s="248"/>
      <c r="O127" s="248"/>
      <c r="P127" s="248"/>
      <c r="Q127" s="248"/>
      <c r="R127" s="248"/>
      <c r="S127" s="248"/>
      <c r="T127" s="249"/>
      <c r="U127" s="13"/>
      <c r="V127" s="13"/>
      <c r="W127" s="13"/>
      <c r="X127" s="13"/>
      <c r="Y127" s="13"/>
      <c r="Z127" s="13"/>
      <c r="AA127" s="13"/>
      <c r="AB127" s="13"/>
      <c r="AC127" s="13"/>
      <c r="AD127" s="13"/>
      <c r="AE127" s="13"/>
      <c r="AT127" s="250" t="s">
        <v>178</v>
      </c>
      <c r="AU127" s="250" t="s">
        <v>82</v>
      </c>
      <c r="AV127" s="13" t="s">
        <v>22</v>
      </c>
      <c r="AW127" s="13" t="s">
        <v>34</v>
      </c>
      <c r="AX127" s="13" t="s">
        <v>73</v>
      </c>
      <c r="AY127" s="250" t="s">
        <v>124</v>
      </c>
    </row>
    <row r="128" s="14" customFormat="1">
      <c r="A128" s="14"/>
      <c r="B128" s="251"/>
      <c r="C128" s="252"/>
      <c r="D128" s="237" t="s">
        <v>178</v>
      </c>
      <c r="E128" s="253" t="s">
        <v>20</v>
      </c>
      <c r="F128" s="254" t="s">
        <v>234</v>
      </c>
      <c r="G128" s="252"/>
      <c r="H128" s="255">
        <v>161.21000000000001</v>
      </c>
      <c r="I128" s="256"/>
      <c r="J128" s="252"/>
      <c r="K128" s="252"/>
      <c r="L128" s="257"/>
      <c r="M128" s="258"/>
      <c r="N128" s="259"/>
      <c r="O128" s="259"/>
      <c r="P128" s="259"/>
      <c r="Q128" s="259"/>
      <c r="R128" s="259"/>
      <c r="S128" s="259"/>
      <c r="T128" s="260"/>
      <c r="U128" s="14"/>
      <c r="V128" s="14"/>
      <c r="W128" s="14"/>
      <c r="X128" s="14"/>
      <c r="Y128" s="14"/>
      <c r="Z128" s="14"/>
      <c r="AA128" s="14"/>
      <c r="AB128" s="14"/>
      <c r="AC128" s="14"/>
      <c r="AD128" s="14"/>
      <c r="AE128" s="14"/>
      <c r="AT128" s="261" t="s">
        <v>178</v>
      </c>
      <c r="AU128" s="261" t="s">
        <v>82</v>
      </c>
      <c r="AV128" s="14" t="s">
        <v>82</v>
      </c>
      <c r="AW128" s="14" t="s">
        <v>34</v>
      </c>
      <c r="AX128" s="14" t="s">
        <v>22</v>
      </c>
      <c r="AY128" s="261" t="s">
        <v>124</v>
      </c>
    </row>
    <row r="129" s="2" customFormat="1" ht="21.75" customHeight="1">
      <c r="A129" s="39"/>
      <c r="B129" s="40"/>
      <c r="C129" s="217" t="s">
        <v>235</v>
      </c>
      <c r="D129" s="217" t="s">
        <v>125</v>
      </c>
      <c r="E129" s="218" t="s">
        <v>236</v>
      </c>
      <c r="F129" s="219" t="s">
        <v>237</v>
      </c>
      <c r="G129" s="220" t="s">
        <v>224</v>
      </c>
      <c r="H129" s="221">
        <v>80.605000000000004</v>
      </c>
      <c r="I129" s="222"/>
      <c r="J129" s="223">
        <f>ROUND(I129*H129,2)</f>
        <v>0</v>
      </c>
      <c r="K129" s="219" t="s">
        <v>139</v>
      </c>
      <c r="L129" s="45"/>
      <c r="M129" s="224" t="s">
        <v>20</v>
      </c>
      <c r="N129" s="225" t="s">
        <v>44</v>
      </c>
      <c r="O129" s="85"/>
      <c r="P129" s="226">
        <f>O129*H129</f>
        <v>0</v>
      </c>
      <c r="Q129" s="226">
        <v>0</v>
      </c>
      <c r="R129" s="226">
        <f>Q129*H129</f>
        <v>0</v>
      </c>
      <c r="S129" s="226">
        <v>0</v>
      </c>
      <c r="T129" s="227">
        <f>S129*H129</f>
        <v>0</v>
      </c>
      <c r="U129" s="39"/>
      <c r="V129" s="39"/>
      <c r="W129" s="39"/>
      <c r="X129" s="39"/>
      <c r="Y129" s="39"/>
      <c r="Z129" s="39"/>
      <c r="AA129" s="39"/>
      <c r="AB129" s="39"/>
      <c r="AC129" s="39"/>
      <c r="AD129" s="39"/>
      <c r="AE129" s="39"/>
      <c r="AR129" s="228" t="s">
        <v>129</v>
      </c>
      <c r="AT129" s="228" t="s">
        <v>125</v>
      </c>
      <c r="AU129" s="228" t="s">
        <v>82</v>
      </c>
      <c r="AY129" s="18" t="s">
        <v>124</v>
      </c>
      <c r="BE129" s="229">
        <f>IF(N129="základní",J129,0)</f>
        <v>0</v>
      </c>
      <c r="BF129" s="229">
        <f>IF(N129="snížená",J129,0)</f>
        <v>0</v>
      </c>
      <c r="BG129" s="229">
        <f>IF(N129="zákl. přenesená",J129,0)</f>
        <v>0</v>
      </c>
      <c r="BH129" s="229">
        <f>IF(N129="sníž. přenesená",J129,0)</f>
        <v>0</v>
      </c>
      <c r="BI129" s="229">
        <f>IF(N129="nulová",J129,0)</f>
        <v>0</v>
      </c>
      <c r="BJ129" s="18" t="s">
        <v>22</v>
      </c>
      <c r="BK129" s="229">
        <f>ROUND(I129*H129,2)</f>
        <v>0</v>
      </c>
      <c r="BL129" s="18" t="s">
        <v>129</v>
      </c>
      <c r="BM129" s="228" t="s">
        <v>238</v>
      </c>
    </row>
    <row r="130" s="2" customFormat="1">
      <c r="A130" s="39"/>
      <c r="B130" s="40"/>
      <c r="C130" s="41"/>
      <c r="D130" s="237" t="s">
        <v>176</v>
      </c>
      <c r="E130" s="41"/>
      <c r="F130" s="238" t="s">
        <v>232</v>
      </c>
      <c r="G130" s="41"/>
      <c r="H130" s="41"/>
      <c r="I130" s="137"/>
      <c r="J130" s="41"/>
      <c r="K130" s="41"/>
      <c r="L130" s="45"/>
      <c r="M130" s="239"/>
      <c r="N130" s="240"/>
      <c r="O130" s="85"/>
      <c r="P130" s="85"/>
      <c r="Q130" s="85"/>
      <c r="R130" s="85"/>
      <c r="S130" s="85"/>
      <c r="T130" s="86"/>
      <c r="U130" s="39"/>
      <c r="V130" s="39"/>
      <c r="W130" s="39"/>
      <c r="X130" s="39"/>
      <c r="Y130" s="39"/>
      <c r="Z130" s="39"/>
      <c r="AA130" s="39"/>
      <c r="AB130" s="39"/>
      <c r="AC130" s="39"/>
      <c r="AD130" s="39"/>
      <c r="AE130" s="39"/>
      <c r="AT130" s="18" t="s">
        <v>176</v>
      </c>
      <c r="AU130" s="18" t="s">
        <v>82</v>
      </c>
    </row>
    <row r="131" s="13" customFormat="1">
      <c r="A131" s="13"/>
      <c r="B131" s="241"/>
      <c r="C131" s="242"/>
      <c r="D131" s="237" t="s">
        <v>178</v>
      </c>
      <c r="E131" s="243" t="s">
        <v>20</v>
      </c>
      <c r="F131" s="244" t="s">
        <v>233</v>
      </c>
      <c r="G131" s="242"/>
      <c r="H131" s="243" t="s">
        <v>20</v>
      </c>
      <c r="I131" s="245"/>
      <c r="J131" s="242"/>
      <c r="K131" s="242"/>
      <c r="L131" s="246"/>
      <c r="M131" s="247"/>
      <c r="N131" s="248"/>
      <c r="O131" s="248"/>
      <c r="P131" s="248"/>
      <c r="Q131" s="248"/>
      <c r="R131" s="248"/>
      <c r="S131" s="248"/>
      <c r="T131" s="249"/>
      <c r="U131" s="13"/>
      <c r="V131" s="13"/>
      <c r="W131" s="13"/>
      <c r="X131" s="13"/>
      <c r="Y131" s="13"/>
      <c r="Z131" s="13"/>
      <c r="AA131" s="13"/>
      <c r="AB131" s="13"/>
      <c r="AC131" s="13"/>
      <c r="AD131" s="13"/>
      <c r="AE131" s="13"/>
      <c r="AT131" s="250" t="s">
        <v>178</v>
      </c>
      <c r="AU131" s="250" t="s">
        <v>82</v>
      </c>
      <c r="AV131" s="13" t="s">
        <v>22</v>
      </c>
      <c r="AW131" s="13" t="s">
        <v>34</v>
      </c>
      <c r="AX131" s="13" t="s">
        <v>73</v>
      </c>
      <c r="AY131" s="250" t="s">
        <v>124</v>
      </c>
    </row>
    <row r="132" s="14" customFormat="1">
      <c r="A132" s="14"/>
      <c r="B132" s="251"/>
      <c r="C132" s="252"/>
      <c r="D132" s="237" t="s">
        <v>178</v>
      </c>
      <c r="E132" s="253" t="s">
        <v>20</v>
      </c>
      <c r="F132" s="254" t="s">
        <v>234</v>
      </c>
      <c r="G132" s="252"/>
      <c r="H132" s="255">
        <v>161.21000000000001</v>
      </c>
      <c r="I132" s="256"/>
      <c r="J132" s="252"/>
      <c r="K132" s="252"/>
      <c r="L132" s="257"/>
      <c r="M132" s="258"/>
      <c r="N132" s="259"/>
      <c r="O132" s="259"/>
      <c r="P132" s="259"/>
      <c r="Q132" s="259"/>
      <c r="R132" s="259"/>
      <c r="S132" s="259"/>
      <c r="T132" s="260"/>
      <c r="U132" s="14"/>
      <c r="V132" s="14"/>
      <c r="W132" s="14"/>
      <c r="X132" s="14"/>
      <c r="Y132" s="14"/>
      <c r="Z132" s="14"/>
      <c r="AA132" s="14"/>
      <c r="AB132" s="14"/>
      <c r="AC132" s="14"/>
      <c r="AD132" s="14"/>
      <c r="AE132" s="14"/>
      <c r="AT132" s="261" t="s">
        <v>178</v>
      </c>
      <c r="AU132" s="261" t="s">
        <v>82</v>
      </c>
      <c r="AV132" s="14" t="s">
        <v>82</v>
      </c>
      <c r="AW132" s="14" t="s">
        <v>34</v>
      </c>
      <c r="AX132" s="14" t="s">
        <v>22</v>
      </c>
      <c r="AY132" s="261" t="s">
        <v>124</v>
      </c>
    </row>
    <row r="133" s="14" customFormat="1">
      <c r="A133" s="14"/>
      <c r="B133" s="251"/>
      <c r="C133" s="252"/>
      <c r="D133" s="237" t="s">
        <v>178</v>
      </c>
      <c r="E133" s="252"/>
      <c r="F133" s="254" t="s">
        <v>239</v>
      </c>
      <c r="G133" s="252"/>
      <c r="H133" s="255">
        <v>80.605000000000004</v>
      </c>
      <c r="I133" s="256"/>
      <c r="J133" s="252"/>
      <c r="K133" s="252"/>
      <c r="L133" s="257"/>
      <c r="M133" s="258"/>
      <c r="N133" s="259"/>
      <c r="O133" s="259"/>
      <c r="P133" s="259"/>
      <c r="Q133" s="259"/>
      <c r="R133" s="259"/>
      <c r="S133" s="259"/>
      <c r="T133" s="260"/>
      <c r="U133" s="14"/>
      <c r="V133" s="14"/>
      <c r="W133" s="14"/>
      <c r="X133" s="14"/>
      <c r="Y133" s="14"/>
      <c r="Z133" s="14"/>
      <c r="AA133" s="14"/>
      <c r="AB133" s="14"/>
      <c r="AC133" s="14"/>
      <c r="AD133" s="14"/>
      <c r="AE133" s="14"/>
      <c r="AT133" s="261" t="s">
        <v>178</v>
      </c>
      <c r="AU133" s="261" t="s">
        <v>82</v>
      </c>
      <c r="AV133" s="14" t="s">
        <v>82</v>
      </c>
      <c r="AW133" s="14" t="s">
        <v>4</v>
      </c>
      <c r="AX133" s="14" t="s">
        <v>22</v>
      </c>
      <c r="AY133" s="261" t="s">
        <v>124</v>
      </c>
    </row>
    <row r="134" s="2" customFormat="1" ht="21.75" customHeight="1">
      <c r="A134" s="39"/>
      <c r="B134" s="40"/>
      <c r="C134" s="217" t="s">
        <v>240</v>
      </c>
      <c r="D134" s="217" t="s">
        <v>125</v>
      </c>
      <c r="E134" s="218" t="s">
        <v>241</v>
      </c>
      <c r="F134" s="219" t="s">
        <v>242</v>
      </c>
      <c r="G134" s="220" t="s">
        <v>224</v>
      </c>
      <c r="H134" s="221">
        <v>3.7919999999999998</v>
      </c>
      <c r="I134" s="222"/>
      <c r="J134" s="223">
        <f>ROUND(I134*H134,2)</f>
        <v>0</v>
      </c>
      <c r="K134" s="219" t="s">
        <v>139</v>
      </c>
      <c r="L134" s="45"/>
      <c r="M134" s="224" t="s">
        <v>20</v>
      </c>
      <c r="N134" s="225" t="s">
        <v>44</v>
      </c>
      <c r="O134" s="85"/>
      <c r="P134" s="226">
        <f>O134*H134</f>
        <v>0</v>
      </c>
      <c r="Q134" s="226">
        <v>0</v>
      </c>
      <c r="R134" s="226">
        <f>Q134*H134</f>
        <v>0</v>
      </c>
      <c r="S134" s="226">
        <v>0</v>
      </c>
      <c r="T134" s="227">
        <f>S134*H134</f>
        <v>0</v>
      </c>
      <c r="U134" s="39"/>
      <c r="V134" s="39"/>
      <c r="W134" s="39"/>
      <c r="X134" s="39"/>
      <c r="Y134" s="39"/>
      <c r="Z134" s="39"/>
      <c r="AA134" s="39"/>
      <c r="AB134" s="39"/>
      <c r="AC134" s="39"/>
      <c r="AD134" s="39"/>
      <c r="AE134" s="39"/>
      <c r="AR134" s="228" t="s">
        <v>129</v>
      </c>
      <c r="AT134" s="228" t="s">
        <v>125</v>
      </c>
      <c r="AU134" s="228" t="s">
        <v>82</v>
      </c>
      <c r="AY134" s="18" t="s">
        <v>124</v>
      </c>
      <c r="BE134" s="229">
        <f>IF(N134="základní",J134,0)</f>
        <v>0</v>
      </c>
      <c r="BF134" s="229">
        <f>IF(N134="snížená",J134,0)</f>
        <v>0</v>
      </c>
      <c r="BG134" s="229">
        <f>IF(N134="zákl. přenesená",J134,0)</f>
        <v>0</v>
      </c>
      <c r="BH134" s="229">
        <f>IF(N134="sníž. přenesená",J134,0)</f>
        <v>0</v>
      </c>
      <c r="BI134" s="229">
        <f>IF(N134="nulová",J134,0)</f>
        <v>0</v>
      </c>
      <c r="BJ134" s="18" t="s">
        <v>22</v>
      </c>
      <c r="BK134" s="229">
        <f>ROUND(I134*H134,2)</f>
        <v>0</v>
      </c>
      <c r="BL134" s="18" t="s">
        <v>129</v>
      </c>
      <c r="BM134" s="228" t="s">
        <v>243</v>
      </c>
    </row>
    <row r="135" s="2" customFormat="1">
      <c r="A135" s="39"/>
      <c r="B135" s="40"/>
      <c r="C135" s="41"/>
      <c r="D135" s="237" t="s">
        <v>176</v>
      </c>
      <c r="E135" s="41"/>
      <c r="F135" s="238" t="s">
        <v>244</v>
      </c>
      <c r="G135" s="41"/>
      <c r="H135" s="41"/>
      <c r="I135" s="137"/>
      <c r="J135" s="41"/>
      <c r="K135" s="41"/>
      <c r="L135" s="45"/>
      <c r="M135" s="239"/>
      <c r="N135" s="240"/>
      <c r="O135" s="85"/>
      <c r="P135" s="85"/>
      <c r="Q135" s="85"/>
      <c r="R135" s="85"/>
      <c r="S135" s="85"/>
      <c r="T135" s="86"/>
      <c r="U135" s="39"/>
      <c r="V135" s="39"/>
      <c r="W135" s="39"/>
      <c r="X135" s="39"/>
      <c r="Y135" s="39"/>
      <c r="Z135" s="39"/>
      <c r="AA135" s="39"/>
      <c r="AB135" s="39"/>
      <c r="AC135" s="39"/>
      <c r="AD135" s="39"/>
      <c r="AE135" s="39"/>
      <c r="AT135" s="18" t="s">
        <v>176</v>
      </c>
      <c r="AU135" s="18" t="s">
        <v>82</v>
      </c>
    </row>
    <row r="136" s="14" customFormat="1">
      <c r="A136" s="14"/>
      <c r="B136" s="251"/>
      <c r="C136" s="252"/>
      <c r="D136" s="237" t="s">
        <v>178</v>
      </c>
      <c r="E136" s="253" t="s">
        <v>20</v>
      </c>
      <c r="F136" s="254" t="s">
        <v>245</v>
      </c>
      <c r="G136" s="252"/>
      <c r="H136" s="255">
        <v>0.51200000000000001</v>
      </c>
      <c r="I136" s="256"/>
      <c r="J136" s="252"/>
      <c r="K136" s="252"/>
      <c r="L136" s="257"/>
      <c r="M136" s="258"/>
      <c r="N136" s="259"/>
      <c r="O136" s="259"/>
      <c r="P136" s="259"/>
      <c r="Q136" s="259"/>
      <c r="R136" s="259"/>
      <c r="S136" s="259"/>
      <c r="T136" s="260"/>
      <c r="U136" s="14"/>
      <c r="V136" s="14"/>
      <c r="W136" s="14"/>
      <c r="X136" s="14"/>
      <c r="Y136" s="14"/>
      <c r="Z136" s="14"/>
      <c r="AA136" s="14"/>
      <c r="AB136" s="14"/>
      <c r="AC136" s="14"/>
      <c r="AD136" s="14"/>
      <c r="AE136" s="14"/>
      <c r="AT136" s="261" t="s">
        <v>178</v>
      </c>
      <c r="AU136" s="261" t="s">
        <v>82</v>
      </c>
      <c r="AV136" s="14" t="s">
        <v>82</v>
      </c>
      <c r="AW136" s="14" t="s">
        <v>34</v>
      </c>
      <c r="AX136" s="14" t="s">
        <v>73</v>
      </c>
      <c r="AY136" s="261" t="s">
        <v>124</v>
      </c>
    </row>
    <row r="137" s="14" customFormat="1">
      <c r="A137" s="14"/>
      <c r="B137" s="251"/>
      <c r="C137" s="252"/>
      <c r="D137" s="237" t="s">
        <v>178</v>
      </c>
      <c r="E137" s="253" t="s">
        <v>20</v>
      </c>
      <c r="F137" s="254" t="s">
        <v>246</v>
      </c>
      <c r="G137" s="252"/>
      <c r="H137" s="255">
        <v>3.2799999999999998</v>
      </c>
      <c r="I137" s="256"/>
      <c r="J137" s="252"/>
      <c r="K137" s="252"/>
      <c r="L137" s="257"/>
      <c r="M137" s="258"/>
      <c r="N137" s="259"/>
      <c r="O137" s="259"/>
      <c r="P137" s="259"/>
      <c r="Q137" s="259"/>
      <c r="R137" s="259"/>
      <c r="S137" s="259"/>
      <c r="T137" s="260"/>
      <c r="U137" s="14"/>
      <c r="V137" s="14"/>
      <c r="W137" s="14"/>
      <c r="X137" s="14"/>
      <c r="Y137" s="14"/>
      <c r="Z137" s="14"/>
      <c r="AA137" s="14"/>
      <c r="AB137" s="14"/>
      <c r="AC137" s="14"/>
      <c r="AD137" s="14"/>
      <c r="AE137" s="14"/>
      <c r="AT137" s="261" t="s">
        <v>178</v>
      </c>
      <c r="AU137" s="261" t="s">
        <v>82</v>
      </c>
      <c r="AV137" s="14" t="s">
        <v>82</v>
      </c>
      <c r="AW137" s="14" t="s">
        <v>34</v>
      </c>
      <c r="AX137" s="14" t="s">
        <v>73</v>
      </c>
      <c r="AY137" s="261" t="s">
        <v>124</v>
      </c>
    </row>
    <row r="138" s="15" customFormat="1">
      <c r="A138" s="15"/>
      <c r="B138" s="262"/>
      <c r="C138" s="263"/>
      <c r="D138" s="237" t="s">
        <v>178</v>
      </c>
      <c r="E138" s="264" t="s">
        <v>20</v>
      </c>
      <c r="F138" s="265" t="s">
        <v>247</v>
      </c>
      <c r="G138" s="263"/>
      <c r="H138" s="266">
        <v>3.7919999999999998</v>
      </c>
      <c r="I138" s="267"/>
      <c r="J138" s="263"/>
      <c r="K138" s="263"/>
      <c r="L138" s="268"/>
      <c r="M138" s="269"/>
      <c r="N138" s="270"/>
      <c r="O138" s="270"/>
      <c r="P138" s="270"/>
      <c r="Q138" s="270"/>
      <c r="R138" s="270"/>
      <c r="S138" s="270"/>
      <c r="T138" s="271"/>
      <c r="U138" s="15"/>
      <c r="V138" s="15"/>
      <c r="W138" s="15"/>
      <c r="X138" s="15"/>
      <c r="Y138" s="15"/>
      <c r="Z138" s="15"/>
      <c r="AA138" s="15"/>
      <c r="AB138" s="15"/>
      <c r="AC138" s="15"/>
      <c r="AD138" s="15"/>
      <c r="AE138" s="15"/>
      <c r="AT138" s="272" t="s">
        <v>178</v>
      </c>
      <c r="AU138" s="272" t="s">
        <v>82</v>
      </c>
      <c r="AV138" s="15" t="s">
        <v>129</v>
      </c>
      <c r="AW138" s="15" t="s">
        <v>34</v>
      </c>
      <c r="AX138" s="15" t="s">
        <v>22</v>
      </c>
      <c r="AY138" s="272" t="s">
        <v>124</v>
      </c>
    </row>
    <row r="139" s="2" customFormat="1" ht="21.75" customHeight="1">
      <c r="A139" s="39"/>
      <c r="B139" s="40"/>
      <c r="C139" s="217" t="s">
        <v>248</v>
      </c>
      <c r="D139" s="217" t="s">
        <v>125</v>
      </c>
      <c r="E139" s="218" t="s">
        <v>249</v>
      </c>
      <c r="F139" s="219" t="s">
        <v>250</v>
      </c>
      <c r="G139" s="220" t="s">
        <v>224</v>
      </c>
      <c r="H139" s="221">
        <v>266.05200000000002</v>
      </c>
      <c r="I139" s="222"/>
      <c r="J139" s="223">
        <f>ROUND(I139*H139,2)</f>
        <v>0</v>
      </c>
      <c r="K139" s="219" t="s">
        <v>139</v>
      </c>
      <c r="L139" s="45"/>
      <c r="M139" s="224" t="s">
        <v>20</v>
      </c>
      <c r="N139" s="225" t="s">
        <v>44</v>
      </c>
      <c r="O139" s="85"/>
      <c r="P139" s="226">
        <f>O139*H139</f>
        <v>0</v>
      </c>
      <c r="Q139" s="226">
        <v>0</v>
      </c>
      <c r="R139" s="226">
        <f>Q139*H139</f>
        <v>0</v>
      </c>
      <c r="S139" s="226">
        <v>0</v>
      </c>
      <c r="T139" s="227">
        <f>S139*H139</f>
        <v>0</v>
      </c>
      <c r="U139" s="39"/>
      <c r="V139" s="39"/>
      <c r="W139" s="39"/>
      <c r="X139" s="39"/>
      <c r="Y139" s="39"/>
      <c r="Z139" s="39"/>
      <c r="AA139" s="39"/>
      <c r="AB139" s="39"/>
      <c r="AC139" s="39"/>
      <c r="AD139" s="39"/>
      <c r="AE139" s="39"/>
      <c r="AR139" s="228" t="s">
        <v>129</v>
      </c>
      <c r="AT139" s="228" t="s">
        <v>125</v>
      </c>
      <c r="AU139" s="228" t="s">
        <v>82</v>
      </c>
      <c r="AY139" s="18" t="s">
        <v>124</v>
      </c>
      <c r="BE139" s="229">
        <f>IF(N139="základní",J139,0)</f>
        <v>0</v>
      </c>
      <c r="BF139" s="229">
        <f>IF(N139="snížená",J139,0)</f>
        <v>0</v>
      </c>
      <c r="BG139" s="229">
        <f>IF(N139="zákl. přenesená",J139,0)</f>
        <v>0</v>
      </c>
      <c r="BH139" s="229">
        <f>IF(N139="sníž. přenesená",J139,0)</f>
        <v>0</v>
      </c>
      <c r="BI139" s="229">
        <f>IF(N139="nulová",J139,0)</f>
        <v>0</v>
      </c>
      <c r="BJ139" s="18" t="s">
        <v>22</v>
      </c>
      <c r="BK139" s="229">
        <f>ROUND(I139*H139,2)</f>
        <v>0</v>
      </c>
      <c r="BL139" s="18" t="s">
        <v>129</v>
      </c>
      <c r="BM139" s="228" t="s">
        <v>251</v>
      </c>
    </row>
    <row r="140" s="2" customFormat="1">
      <c r="A140" s="39"/>
      <c r="B140" s="40"/>
      <c r="C140" s="41"/>
      <c r="D140" s="237" t="s">
        <v>176</v>
      </c>
      <c r="E140" s="41"/>
      <c r="F140" s="238" t="s">
        <v>252</v>
      </c>
      <c r="G140" s="41"/>
      <c r="H140" s="41"/>
      <c r="I140" s="137"/>
      <c r="J140" s="41"/>
      <c r="K140" s="41"/>
      <c r="L140" s="45"/>
      <c r="M140" s="239"/>
      <c r="N140" s="240"/>
      <c r="O140" s="85"/>
      <c r="P140" s="85"/>
      <c r="Q140" s="85"/>
      <c r="R140" s="85"/>
      <c r="S140" s="85"/>
      <c r="T140" s="86"/>
      <c r="U140" s="39"/>
      <c r="V140" s="39"/>
      <c r="W140" s="39"/>
      <c r="X140" s="39"/>
      <c r="Y140" s="39"/>
      <c r="Z140" s="39"/>
      <c r="AA140" s="39"/>
      <c r="AB140" s="39"/>
      <c r="AC140" s="39"/>
      <c r="AD140" s="39"/>
      <c r="AE140" s="39"/>
      <c r="AT140" s="18" t="s">
        <v>176</v>
      </c>
      <c r="AU140" s="18" t="s">
        <v>82</v>
      </c>
    </row>
    <row r="141" s="14" customFormat="1">
      <c r="A141" s="14"/>
      <c r="B141" s="251"/>
      <c r="C141" s="252"/>
      <c r="D141" s="237" t="s">
        <v>178</v>
      </c>
      <c r="E141" s="253" t="s">
        <v>20</v>
      </c>
      <c r="F141" s="254" t="s">
        <v>253</v>
      </c>
      <c r="G141" s="252"/>
      <c r="H141" s="255">
        <v>214.90199999999999</v>
      </c>
      <c r="I141" s="256"/>
      <c r="J141" s="252"/>
      <c r="K141" s="252"/>
      <c r="L141" s="257"/>
      <c r="M141" s="258"/>
      <c r="N141" s="259"/>
      <c r="O141" s="259"/>
      <c r="P141" s="259"/>
      <c r="Q141" s="259"/>
      <c r="R141" s="259"/>
      <c r="S141" s="259"/>
      <c r="T141" s="260"/>
      <c r="U141" s="14"/>
      <c r="V141" s="14"/>
      <c r="W141" s="14"/>
      <c r="X141" s="14"/>
      <c r="Y141" s="14"/>
      <c r="Z141" s="14"/>
      <c r="AA141" s="14"/>
      <c r="AB141" s="14"/>
      <c r="AC141" s="14"/>
      <c r="AD141" s="14"/>
      <c r="AE141" s="14"/>
      <c r="AT141" s="261" t="s">
        <v>178</v>
      </c>
      <c r="AU141" s="261" t="s">
        <v>82</v>
      </c>
      <c r="AV141" s="14" t="s">
        <v>82</v>
      </c>
      <c r="AW141" s="14" t="s">
        <v>34</v>
      </c>
      <c r="AX141" s="14" t="s">
        <v>73</v>
      </c>
      <c r="AY141" s="261" t="s">
        <v>124</v>
      </c>
    </row>
    <row r="142" s="14" customFormat="1">
      <c r="A142" s="14"/>
      <c r="B142" s="251"/>
      <c r="C142" s="252"/>
      <c r="D142" s="237" t="s">
        <v>178</v>
      </c>
      <c r="E142" s="253" t="s">
        <v>20</v>
      </c>
      <c r="F142" s="254" t="s">
        <v>254</v>
      </c>
      <c r="G142" s="252"/>
      <c r="H142" s="255">
        <v>51.149999999999999</v>
      </c>
      <c r="I142" s="256"/>
      <c r="J142" s="252"/>
      <c r="K142" s="252"/>
      <c r="L142" s="257"/>
      <c r="M142" s="258"/>
      <c r="N142" s="259"/>
      <c r="O142" s="259"/>
      <c r="P142" s="259"/>
      <c r="Q142" s="259"/>
      <c r="R142" s="259"/>
      <c r="S142" s="259"/>
      <c r="T142" s="260"/>
      <c r="U142" s="14"/>
      <c r="V142" s="14"/>
      <c r="W142" s="14"/>
      <c r="X142" s="14"/>
      <c r="Y142" s="14"/>
      <c r="Z142" s="14"/>
      <c r="AA142" s="14"/>
      <c r="AB142" s="14"/>
      <c r="AC142" s="14"/>
      <c r="AD142" s="14"/>
      <c r="AE142" s="14"/>
      <c r="AT142" s="261" t="s">
        <v>178</v>
      </c>
      <c r="AU142" s="261" t="s">
        <v>82</v>
      </c>
      <c r="AV142" s="14" t="s">
        <v>82</v>
      </c>
      <c r="AW142" s="14" t="s">
        <v>34</v>
      </c>
      <c r="AX142" s="14" t="s">
        <v>73</v>
      </c>
      <c r="AY142" s="261" t="s">
        <v>124</v>
      </c>
    </row>
    <row r="143" s="15" customFormat="1">
      <c r="A143" s="15"/>
      <c r="B143" s="262"/>
      <c r="C143" s="263"/>
      <c r="D143" s="237" t="s">
        <v>178</v>
      </c>
      <c r="E143" s="264" t="s">
        <v>20</v>
      </c>
      <c r="F143" s="265" t="s">
        <v>247</v>
      </c>
      <c r="G143" s="263"/>
      <c r="H143" s="266">
        <v>266.05200000000002</v>
      </c>
      <c r="I143" s="267"/>
      <c r="J143" s="263"/>
      <c r="K143" s="263"/>
      <c r="L143" s="268"/>
      <c r="M143" s="269"/>
      <c r="N143" s="270"/>
      <c r="O143" s="270"/>
      <c r="P143" s="270"/>
      <c r="Q143" s="270"/>
      <c r="R143" s="270"/>
      <c r="S143" s="270"/>
      <c r="T143" s="271"/>
      <c r="U143" s="15"/>
      <c r="V143" s="15"/>
      <c r="W143" s="15"/>
      <c r="X143" s="15"/>
      <c r="Y143" s="15"/>
      <c r="Z143" s="15"/>
      <c r="AA143" s="15"/>
      <c r="AB143" s="15"/>
      <c r="AC143" s="15"/>
      <c r="AD143" s="15"/>
      <c r="AE143" s="15"/>
      <c r="AT143" s="272" t="s">
        <v>178</v>
      </c>
      <c r="AU143" s="272" t="s">
        <v>82</v>
      </c>
      <c r="AV143" s="15" t="s">
        <v>129</v>
      </c>
      <c r="AW143" s="15" t="s">
        <v>34</v>
      </c>
      <c r="AX143" s="15" t="s">
        <v>22</v>
      </c>
      <c r="AY143" s="272" t="s">
        <v>124</v>
      </c>
    </row>
    <row r="144" s="2" customFormat="1" ht="21.75" customHeight="1">
      <c r="A144" s="39"/>
      <c r="B144" s="40"/>
      <c r="C144" s="217" t="s">
        <v>255</v>
      </c>
      <c r="D144" s="217" t="s">
        <v>125</v>
      </c>
      <c r="E144" s="218" t="s">
        <v>256</v>
      </c>
      <c r="F144" s="219" t="s">
        <v>257</v>
      </c>
      <c r="G144" s="220" t="s">
        <v>224</v>
      </c>
      <c r="H144" s="221">
        <v>51.149999999999999</v>
      </c>
      <c r="I144" s="222"/>
      <c r="J144" s="223">
        <f>ROUND(I144*H144,2)</f>
        <v>0</v>
      </c>
      <c r="K144" s="219" t="s">
        <v>139</v>
      </c>
      <c r="L144" s="45"/>
      <c r="M144" s="224" t="s">
        <v>20</v>
      </c>
      <c r="N144" s="225" t="s">
        <v>44</v>
      </c>
      <c r="O144" s="85"/>
      <c r="P144" s="226">
        <f>O144*H144</f>
        <v>0</v>
      </c>
      <c r="Q144" s="226">
        <v>0</v>
      </c>
      <c r="R144" s="226">
        <f>Q144*H144</f>
        <v>0</v>
      </c>
      <c r="S144" s="226">
        <v>0</v>
      </c>
      <c r="T144" s="227">
        <f>S144*H144</f>
        <v>0</v>
      </c>
      <c r="U144" s="39"/>
      <c r="V144" s="39"/>
      <c r="W144" s="39"/>
      <c r="X144" s="39"/>
      <c r="Y144" s="39"/>
      <c r="Z144" s="39"/>
      <c r="AA144" s="39"/>
      <c r="AB144" s="39"/>
      <c r="AC144" s="39"/>
      <c r="AD144" s="39"/>
      <c r="AE144" s="39"/>
      <c r="AR144" s="228" t="s">
        <v>129</v>
      </c>
      <c r="AT144" s="228" t="s">
        <v>125</v>
      </c>
      <c r="AU144" s="228" t="s">
        <v>82</v>
      </c>
      <c r="AY144" s="18" t="s">
        <v>124</v>
      </c>
      <c r="BE144" s="229">
        <f>IF(N144="základní",J144,0)</f>
        <v>0</v>
      </c>
      <c r="BF144" s="229">
        <f>IF(N144="snížená",J144,0)</f>
        <v>0</v>
      </c>
      <c r="BG144" s="229">
        <f>IF(N144="zákl. přenesená",J144,0)</f>
        <v>0</v>
      </c>
      <c r="BH144" s="229">
        <f>IF(N144="sníž. přenesená",J144,0)</f>
        <v>0</v>
      </c>
      <c r="BI144" s="229">
        <f>IF(N144="nulová",J144,0)</f>
        <v>0</v>
      </c>
      <c r="BJ144" s="18" t="s">
        <v>22</v>
      </c>
      <c r="BK144" s="229">
        <f>ROUND(I144*H144,2)</f>
        <v>0</v>
      </c>
      <c r="BL144" s="18" t="s">
        <v>129</v>
      </c>
      <c r="BM144" s="228" t="s">
        <v>258</v>
      </c>
    </row>
    <row r="145" s="2" customFormat="1">
      <c r="A145" s="39"/>
      <c r="B145" s="40"/>
      <c r="C145" s="41"/>
      <c r="D145" s="237" t="s">
        <v>176</v>
      </c>
      <c r="E145" s="41"/>
      <c r="F145" s="238" t="s">
        <v>259</v>
      </c>
      <c r="G145" s="41"/>
      <c r="H145" s="41"/>
      <c r="I145" s="137"/>
      <c r="J145" s="41"/>
      <c r="K145" s="41"/>
      <c r="L145" s="45"/>
      <c r="M145" s="239"/>
      <c r="N145" s="240"/>
      <c r="O145" s="85"/>
      <c r="P145" s="85"/>
      <c r="Q145" s="85"/>
      <c r="R145" s="85"/>
      <c r="S145" s="85"/>
      <c r="T145" s="86"/>
      <c r="U145" s="39"/>
      <c r="V145" s="39"/>
      <c r="W145" s="39"/>
      <c r="X145" s="39"/>
      <c r="Y145" s="39"/>
      <c r="Z145" s="39"/>
      <c r="AA145" s="39"/>
      <c r="AB145" s="39"/>
      <c r="AC145" s="39"/>
      <c r="AD145" s="39"/>
      <c r="AE145" s="39"/>
      <c r="AT145" s="18" t="s">
        <v>176</v>
      </c>
      <c r="AU145" s="18" t="s">
        <v>82</v>
      </c>
    </row>
    <row r="146" s="14" customFormat="1">
      <c r="A146" s="14"/>
      <c r="B146" s="251"/>
      <c r="C146" s="252"/>
      <c r="D146" s="237" t="s">
        <v>178</v>
      </c>
      <c r="E146" s="253" t="s">
        <v>20</v>
      </c>
      <c r="F146" s="254" t="s">
        <v>254</v>
      </c>
      <c r="G146" s="252"/>
      <c r="H146" s="255">
        <v>51.149999999999999</v>
      </c>
      <c r="I146" s="256"/>
      <c r="J146" s="252"/>
      <c r="K146" s="252"/>
      <c r="L146" s="257"/>
      <c r="M146" s="258"/>
      <c r="N146" s="259"/>
      <c r="O146" s="259"/>
      <c r="P146" s="259"/>
      <c r="Q146" s="259"/>
      <c r="R146" s="259"/>
      <c r="S146" s="259"/>
      <c r="T146" s="260"/>
      <c r="U146" s="14"/>
      <c r="V146" s="14"/>
      <c r="W146" s="14"/>
      <c r="X146" s="14"/>
      <c r="Y146" s="14"/>
      <c r="Z146" s="14"/>
      <c r="AA146" s="14"/>
      <c r="AB146" s="14"/>
      <c r="AC146" s="14"/>
      <c r="AD146" s="14"/>
      <c r="AE146" s="14"/>
      <c r="AT146" s="261" t="s">
        <v>178</v>
      </c>
      <c r="AU146" s="261" t="s">
        <v>82</v>
      </c>
      <c r="AV146" s="14" t="s">
        <v>82</v>
      </c>
      <c r="AW146" s="14" t="s">
        <v>34</v>
      </c>
      <c r="AX146" s="14" t="s">
        <v>22</v>
      </c>
      <c r="AY146" s="261" t="s">
        <v>124</v>
      </c>
    </row>
    <row r="147" s="2" customFormat="1" ht="33" customHeight="1">
      <c r="A147" s="39"/>
      <c r="B147" s="40"/>
      <c r="C147" s="217" t="s">
        <v>8</v>
      </c>
      <c r="D147" s="217" t="s">
        <v>125</v>
      </c>
      <c r="E147" s="218" t="s">
        <v>260</v>
      </c>
      <c r="F147" s="219" t="s">
        <v>261</v>
      </c>
      <c r="G147" s="220" t="s">
        <v>224</v>
      </c>
      <c r="H147" s="221">
        <v>11.43</v>
      </c>
      <c r="I147" s="222"/>
      <c r="J147" s="223">
        <f>ROUND(I147*H147,2)</f>
        <v>0</v>
      </c>
      <c r="K147" s="219" t="s">
        <v>139</v>
      </c>
      <c r="L147" s="45"/>
      <c r="M147" s="224" t="s">
        <v>20</v>
      </c>
      <c r="N147" s="225" t="s">
        <v>44</v>
      </c>
      <c r="O147" s="85"/>
      <c r="P147" s="226">
        <f>O147*H147</f>
        <v>0</v>
      </c>
      <c r="Q147" s="226">
        <v>0</v>
      </c>
      <c r="R147" s="226">
        <f>Q147*H147</f>
        <v>0</v>
      </c>
      <c r="S147" s="226">
        <v>0</v>
      </c>
      <c r="T147" s="227">
        <f>S147*H147</f>
        <v>0</v>
      </c>
      <c r="U147" s="39"/>
      <c r="V147" s="39"/>
      <c r="W147" s="39"/>
      <c r="X147" s="39"/>
      <c r="Y147" s="39"/>
      <c r="Z147" s="39"/>
      <c r="AA147" s="39"/>
      <c r="AB147" s="39"/>
      <c r="AC147" s="39"/>
      <c r="AD147" s="39"/>
      <c r="AE147" s="39"/>
      <c r="AR147" s="228" t="s">
        <v>129</v>
      </c>
      <c r="AT147" s="228" t="s">
        <v>125</v>
      </c>
      <c r="AU147" s="228" t="s">
        <v>82</v>
      </c>
      <c r="AY147" s="18" t="s">
        <v>124</v>
      </c>
      <c r="BE147" s="229">
        <f>IF(N147="základní",J147,0)</f>
        <v>0</v>
      </c>
      <c r="BF147" s="229">
        <f>IF(N147="snížená",J147,0)</f>
        <v>0</v>
      </c>
      <c r="BG147" s="229">
        <f>IF(N147="zákl. přenesená",J147,0)</f>
        <v>0</v>
      </c>
      <c r="BH147" s="229">
        <f>IF(N147="sníž. přenesená",J147,0)</f>
        <v>0</v>
      </c>
      <c r="BI147" s="229">
        <f>IF(N147="nulová",J147,0)</f>
        <v>0</v>
      </c>
      <c r="BJ147" s="18" t="s">
        <v>22</v>
      </c>
      <c r="BK147" s="229">
        <f>ROUND(I147*H147,2)</f>
        <v>0</v>
      </c>
      <c r="BL147" s="18" t="s">
        <v>129</v>
      </c>
      <c r="BM147" s="228" t="s">
        <v>262</v>
      </c>
    </row>
    <row r="148" s="2" customFormat="1">
      <c r="A148" s="39"/>
      <c r="B148" s="40"/>
      <c r="C148" s="41"/>
      <c r="D148" s="237" t="s">
        <v>176</v>
      </c>
      <c r="E148" s="41"/>
      <c r="F148" s="238" t="s">
        <v>263</v>
      </c>
      <c r="G148" s="41"/>
      <c r="H148" s="41"/>
      <c r="I148" s="137"/>
      <c r="J148" s="41"/>
      <c r="K148" s="41"/>
      <c r="L148" s="45"/>
      <c r="M148" s="239"/>
      <c r="N148" s="240"/>
      <c r="O148" s="85"/>
      <c r="P148" s="85"/>
      <c r="Q148" s="85"/>
      <c r="R148" s="85"/>
      <c r="S148" s="85"/>
      <c r="T148" s="86"/>
      <c r="U148" s="39"/>
      <c r="V148" s="39"/>
      <c r="W148" s="39"/>
      <c r="X148" s="39"/>
      <c r="Y148" s="39"/>
      <c r="Z148" s="39"/>
      <c r="AA148" s="39"/>
      <c r="AB148" s="39"/>
      <c r="AC148" s="39"/>
      <c r="AD148" s="39"/>
      <c r="AE148" s="39"/>
      <c r="AT148" s="18" t="s">
        <v>176</v>
      </c>
      <c r="AU148" s="18" t="s">
        <v>82</v>
      </c>
    </row>
    <row r="149" s="2" customFormat="1" ht="21.75" customHeight="1">
      <c r="A149" s="39"/>
      <c r="B149" s="40"/>
      <c r="C149" s="217" t="s">
        <v>264</v>
      </c>
      <c r="D149" s="217" t="s">
        <v>125</v>
      </c>
      <c r="E149" s="218" t="s">
        <v>265</v>
      </c>
      <c r="F149" s="219" t="s">
        <v>266</v>
      </c>
      <c r="G149" s="220" t="s">
        <v>267</v>
      </c>
      <c r="H149" s="221">
        <v>313.50400000000002</v>
      </c>
      <c r="I149" s="222"/>
      <c r="J149" s="223">
        <f>ROUND(I149*H149,2)</f>
        <v>0</v>
      </c>
      <c r="K149" s="219" t="s">
        <v>139</v>
      </c>
      <c r="L149" s="45"/>
      <c r="M149" s="224" t="s">
        <v>20</v>
      </c>
      <c r="N149" s="225" t="s">
        <v>44</v>
      </c>
      <c r="O149" s="85"/>
      <c r="P149" s="226">
        <f>O149*H149</f>
        <v>0</v>
      </c>
      <c r="Q149" s="226">
        <v>0</v>
      </c>
      <c r="R149" s="226">
        <f>Q149*H149</f>
        <v>0</v>
      </c>
      <c r="S149" s="226">
        <v>0</v>
      </c>
      <c r="T149" s="227">
        <f>S149*H149</f>
        <v>0</v>
      </c>
      <c r="U149" s="39"/>
      <c r="V149" s="39"/>
      <c r="W149" s="39"/>
      <c r="X149" s="39"/>
      <c r="Y149" s="39"/>
      <c r="Z149" s="39"/>
      <c r="AA149" s="39"/>
      <c r="AB149" s="39"/>
      <c r="AC149" s="39"/>
      <c r="AD149" s="39"/>
      <c r="AE149" s="39"/>
      <c r="AR149" s="228" t="s">
        <v>129</v>
      </c>
      <c r="AT149" s="228" t="s">
        <v>125</v>
      </c>
      <c r="AU149" s="228" t="s">
        <v>82</v>
      </c>
      <c r="AY149" s="18" t="s">
        <v>124</v>
      </c>
      <c r="BE149" s="229">
        <f>IF(N149="základní",J149,0)</f>
        <v>0</v>
      </c>
      <c r="BF149" s="229">
        <f>IF(N149="snížená",J149,0)</f>
        <v>0</v>
      </c>
      <c r="BG149" s="229">
        <f>IF(N149="zákl. přenesená",J149,0)</f>
        <v>0</v>
      </c>
      <c r="BH149" s="229">
        <f>IF(N149="sníž. přenesená",J149,0)</f>
        <v>0</v>
      </c>
      <c r="BI149" s="229">
        <f>IF(N149="nulová",J149,0)</f>
        <v>0</v>
      </c>
      <c r="BJ149" s="18" t="s">
        <v>22</v>
      </c>
      <c r="BK149" s="229">
        <f>ROUND(I149*H149,2)</f>
        <v>0</v>
      </c>
      <c r="BL149" s="18" t="s">
        <v>129</v>
      </c>
      <c r="BM149" s="228" t="s">
        <v>268</v>
      </c>
    </row>
    <row r="150" s="2" customFormat="1">
      <c r="A150" s="39"/>
      <c r="B150" s="40"/>
      <c r="C150" s="41"/>
      <c r="D150" s="237" t="s">
        <v>176</v>
      </c>
      <c r="E150" s="41"/>
      <c r="F150" s="238" t="s">
        <v>269</v>
      </c>
      <c r="G150" s="41"/>
      <c r="H150" s="41"/>
      <c r="I150" s="137"/>
      <c r="J150" s="41"/>
      <c r="K150" s="41"/>
      <c r="L150" s="45"/>
      <c r="M150" s="239"/>
      <c r="N150" s="240"/>
      <c r="O150" s="85"/>
      <c r="P150" s="85"/>
      <c r="Q150" s="85"/>
      <c r="R150" s="85"/>
      <c r="S150" s="85"/>
      <c r="T150" s="86"/>
      <c r="U150" s="39"/>
      <c r="V150" s="39"/>
      <c r="W150" s="39"/>
      <c r="X150" s="39"/>
      <c r="Y150" s="39"/>
      <c r="Z150" s="39"/>
      <c r="AA150" s="39"/>
      <c r="AB150" s="39"/>
      <c r="AC150" s="39"/>
      <c r="AD150" s="39"/>
      <c r="AE150" s="39"/>
      <c r="AT150" s="18" t="s">
        <v>176</v>
      </c>
      <c r="AU150" s="18" t="s">
        <v>82</v>
      </c>
    </row>
    <row r="151" s="14" customFormat="1">
      <c r="A151" s="14"/>
      <c r="B151" s="251"/>
      <c r="C151" s="252"/>
      <c r="D151" s="237" t="s">
        <v>178</v>
      </c>
      <c r="E151" s="253" t="s">
        <v>20</v>
      </c>
      <c r="F151" s="254" t="s">
        <v>270</v>
      </c>
      <c r="G151" s="252"/>
      <c r="H151" s="255">
        <v>165.00200000000001</v>
      </c>
      <c r="I151" s="256"/>
      <c r="J151" s="252"/>
      <c r="K151" s="252"/>
      <c r="L151" s="257"/>
      <c r="M151" s="258"/>
      <c r="N151" s="259"/>
      <c r="O151" s="259"/>
      <c r="P151" s="259"/>
      <c r="Q151" s="259"/>
      <c r="R151" s="259"/>
      <c r="S151" s="259"/>
      <c r="T151" s="260"/>
      <c r="U151" s="14"/>
      <c r="V151" s="14"/>
      <c r="W151" s="14"/>
      <c r="X151" s="14"/>
      <c r="Y151" s="14"/>
      <c r="Z151" s="14"/>
      <c r="AA151" s="14"/>
      <c r="AB151" s="14"/>
      <c r="AC151" s="14"/>
      <c r="AD151" s="14"/>
      <c r="AE151" s="14"/>
      <c r="AT151" s="261" t="s">
        <v>178</v>
      </c>
      <c r="AU151" s="261" t="s">
        <v>82</v>
      </c>
      <c r="AV151" s="14" t="s">
        <v>82</v>
      </c>
      <c r="AW151" s="14" t="s">
        <v>34</v>
      </c>
      <c r="AX151" s="14" t="s">
        <v>22</v>
      </c>
      <c r="AY151" s="261" t="s">
        <v>124</v>
      </c>
    </row>
    <row r="152" s="14" customFormat="1">
      <c r="A152" s="14"/>
      <c r="B152" s="251"/>
      <c r="C152" s="252"/>
      <c r="D152" s="237" t="s">
        <v>178</v>
      </c>
      <c r="E152" s="252"/>
      <c r="F152" s="254" t="s">
        <v>271</v>
      </c>
      <c r="G152" s="252"/>
      <c r="H152" s="255">
        <v>313.50400000000002</v>
      </c>
      <c r="I152" s="256"/>
      <c r="J152" s="252"/>
      <c r="K152" s="252"/>
      <c r="L152" s="257"/>
      <c r="M152" s="258"/>
      <c r="N152" s="259"/>
      <c r="O152" s="259"/>
      <c r="P152" s="259"/>
      <c r="Q152" s="259"/>
      <c r="R152" s="259"/>
      <c r="S152" s="259"/>
      <c r="T152" s="260"/>
      <c r="U152" s="14"/>
      <c r="V152" s="14"/>
      <c r="W152" s="14"/>
      <c r="X152" s="14"/>
      <c r="Y152" s="14"/>
      <c r="Z152" s="14"/>
      <c r="AA152" s="14"/>
      <c r="AB152" s="14"/>
      <c r="AC152" s="14"/>
      <c r="AD152" s="14"/>
      <c r="AE152" s="14"/>
      <c r="AT152" s="261" t="s">
        <v>178</v>
      </c>
      <c r="AU152" s="261" t="s">
        <v>82</v>
      </c>
      <c r="AV152" s="14" t="s">
        <v>82</v>
      </c>
      <c r="AW152" s="14" t="s">
        <v>4</v>
      </c>
      <c r="AX152" s="14" t="s">
        <v>22</v>
      </c>
      <c r="AY152" s="261" t="s">
        <v>124</v>
      </c>
    </row>
    <row r="153" s="2" customFormat="1" ht="21.75" customHeight="1">
      <c r="A153" s="39"/>
      <c r="B153" s="40"/>
      <c r="C153" s="217" t="s">
        <v>272</v>
      </c>
      <c r="D153" s="217" t="s">
        <v>125</v>
      </c>
      <c r="E153" s="218" t="s">
        <v>273</v>
      </c>
      <c r="F153" s="219" t="s">
        <v>274</v>
      </c>
      <c r="G153" s="220" t="s">
        <v>224</v>
      </c>
      <c r="H153" s="221">
        <v>3.6320000000000001</v>
      </c>
      <c r="I153" s="222"/>
      <c r="J153" s="223">
        <f>ROUND(I153*H153,2)</f>
        <v>0</v>
      </c>
      <c r="K153" s="219" t="s">
        <v>139</v>
      </c>
      <c r="L153" s="45"/>
      <c r="M153" s="224" t="s">
        <v>20</v>
      </c>
      <c r="N153" s="225" t="s">
        <v>44</v>
      </c>
      <c r="O153" s="85"/>
      <c r="P153" s="226">
        <f>O153*H153</f>
        <v>0</v>
      </c>
      <c r="Q153" s="226">
        <v>0</v>
      </c>
      <c r="R153" s="226">
        <f>Q153*H153</f>
        <v>0</v>
      </c>
      <c r="S153" s="226">
        <v>0</v>
      </c>
      <c r="T153" s="227">
        <f>S153*H153</f>
        <v>0</v>
      </c>
      <c r="U153" s="39"/>
      <c r="V153" s="39"/>
      <c r="W153" s="39"/>
      <c r="X153" s="39"/>
      <c r="Y153" s="39"/>
      <c r="Z153" s="39"/>
      <c r="AA153" s="39"/>
      <c r="AB153" s="39"/>
      <c r="AC153" s="39"/>
      <c r="AD153" s="39"/>
      <c r="AE153" s="39"/>
      <c r="AR153" s="228" t="s">
        <v>129</v>
      </c>
      <c r="AT153" s="228" t="s">
        <v>125</v>
      </c>
      <c r="AU153" s="228" t="s">
        <v>82</v>
      </c>
      <c r="AY153" s="18" t="s">
        <v>124</v>
      </c>
      <c r="BE153" s="229">
        <f>IF(N153="základní",J153,0)</f>
        <v>0</v>
      </c>
      <c r="BF153" s="229">
        <f>IF(N153="snížená",J153,0)</f>
        <v>0</v>
      </c>
      <c r="BG153" s="229">
        <f>IF(N153="zákl. přenesená",J153,0)</f>
        <v>0</v>
      </c>
      <c r="BH153" s="229">
        <f>IF(N153="sníž. přenesená",J153,0)</f>
        <v>0</v>
      </c>
      <c r="BI153" s="229">
        <f>IF(N153="nulová",J153,0)</f>
        <v>0</v>
      </c>
      <c r="BJ153" s="18" t="s">
        <v>22</v>
      </c>
      <c r="BK153" s="229">
        <f>ROUND(I153*H153,2)</f>
        <v>0</v>
      </c>
      <c r="BL153" s="18" t="s">
        <v>129</v>
      </c>
      <c r="BM153" s="228" t="s">
        <v>275</v>
      </c>
    </row>
    <row r="154" s="2" customFormat="1">
      <c r="A154" s="39"/>
      <c r="B154" s="40"/>
      <c r="C154" s="41"/>
      <c r="D154" s="237" t="s">
        <v>176</v>
      </c>
      <c r="E154" s="41"/>
      <c r="F154" s="238" t="s">
        <v>276</v>
      </c>
      <c r="G154" s="41"/>
      <c r="H154" s="41"/>
      <c r="I154" s="137"/>
      <c r="J154" s="41"/>
      <c r="K154" s="41"/>
      <c r="L154" s="45"/>
      <c r="M154" s="239"/>
      <c r="N154" s="240"/>
      <c r="O154" s="85"/>
      <c r="P154" s="85"/>
      <c r="Q154" s="85"/>
      <c r="R154" s="85"/>
      <c r="S154" s="85"/>
      <c r="T154" s="86"/>
      <c r="U154" s="39"/>
      <c r="V154" s="39"/>
      <c r="W154" s="39"/>
      <c r="X154" s="39"/>
      <c r="Y154" s="39"/>
      <c r="Z154" s="39"/>
      <c r="AA154" s="39"/>
      <c r="AB154" s="39"/>
      <c r="AC154" s="39"/>
      <c r="AD154" s="39"/>
      <c r="AE154" s="39"/>
      <c r="AT154" s="18" t="s">
        <v>176</v>
      </c>
      <c r="AU154" s="18" t="s">
        <v>82</v>
      </c>
    </row>
    <row r="155" s="14" customFormat="1">
      <c r="A155" s="14"/>
      <c r="B155" s="251"/>
      <c r="C155" s="252"/>
      <c r="D155" s="237" t="s">
        <v>178</v>
      </c>
      <c r="E155" s="253" t="s">
        <v>20</v>
      </c>
      <c r="F155" s="254" t="s">
        <v>277</v>
      </c>
      <c r="G155" s="252"/>
      <c r="H155" s="255">
        <v>3.6320000000000001</v>
      </c>
      <c r="I155" s="256"/>
      <c r="J155" s="252"/>
      <c r="K155" s="252"/>
      <c r="L155" s="257"/>
      <c r="M155" s="258"/>
      <c r="N155" s="259"/>
      <c r="O155" s="259"/>
      <c r="P155" s="259"/>
      <c r="Q155" s="259"/>
      <c r="R155" s="259"/>
      <c r="S155" s="259"/>
      <c r="T155" s="260"/>
      <c r="U155" s="14"/>
      <c r="V155" s="14"/>
      <c r="W155" s="14"/>
      <c r="X155" s="14"/>
      <c r="Y155" s="14"/>
      <c r="Z155" s="14"/>
      <c r="AA155" s="14"/>
      <c r="AB155" s="14"/>
      <c r="AC155" s="14"/>
      <c r="AD155" s="14"/>
      <c r="AE155" s="14"/>
      <c r="AT155" s="261" t="s">
        <v>178</v>
      </c>
      <c r="AU155" s="261" t="s">
        <v>82</v>
      </c>
      <c r="AV155" s="14" t="s">
        <v>82</v>
      </c>
      <c r="AW155" s="14" t="s">
        <v>34</v>
      </c>
      <c r="AX155" s="14" t="s">
        <v>22</v>
      </c>
      <c r="AY155" s="261" t="s">
        <v>124</v>
      </c>
    </row>
    <row r="156" s="2" customFormat="1" ht="16.5" customHeight="1">
      <c r="A156" s="39"/>
      <c r="B156" s="40"/>
      <c r="C156" s="273" t="s">
        <v>278</v>
      </c>
      <c r="D156" s="273" t="s">
        <v>279</v>
      </c>
      <c r="E156" s="274" t="s">
        <v>280</v>
      </c>
      <c r="F156" s="275" t="s">
        <v>281</v>
      </c>
      <c r="G156" s="276" t="s">
        <v>267</v>
      </c>
      <c r="H156" s="277">
        <v>7.2640000000000002</v>
      </c>
      <c r="I156" s="278"/>
      <c r="J156" s="279">
        <f>ROUND(I156*H156,2)</f>
        <v>0</v>
      </c>
      <c r="K156" s="275" t="s">
        <v>139</v>
      </c>
      <c r="L156" s="280"/>
      <c r="M156" s="281" t="s">
        <v>20</v>
      </c>
      <c r="N156" s="282" t="s">
        <v>44</v>
      </c>
      <c r="O156" s="85"/>
      <c r="P156" s="226">
        <f>O156*H156</f>
        <v>0</v>
      </c>
      <c r="Q156" s="226">
        <v>1</v>
      </c>
      <c r="R156" s="226">
        <f>Q156*H156</f>
        <v>7.2640000000000002</v>
      </c>
      <c r="S156" s="226">
        <v>0</v>
      </c>
      <c r="T156" s="227">
        <f>S156*H156</f>
        <v>0</v>
      </c>
      <c r="U156" s="39"/>
      <c r="V156" s="39"/>
      <c r="W156" s="39"/>
      <c r="X156" s="39"/>
      <c r="Y156" s="39"/>
      <c r="Z156" s="39"/>
      <c r="AA156" s="39"/>
      <c r="AB156" s="39"/>
      <c r="AC156" s="39"/>
      <c r="AD156" s="39"/>
      <c r="AE156" s="39"/>
      <c r="AR156" s="228" t="s">
        <v>215</v>
      </c>
      <c r="AT156" s="228" t="s">
        <v>279</v>
      </c>
      <c r="AU156" s="228" t="s">
        <v>82</v>
      </c>
      <c r="AY156" s="18" t="s">
        <v>124</v>
      </c>
      <c r="BE156" s="229">
        <f>IF(N156="základní",J156,0)</f>
        <v>0</v>
      </c>
      <c r="BF156" s="229">
        <f>IF(N156="snížená",J156,0)</f>
        <v>0</v>
      </c>
      <c r="BG156" s="229">
        <f>IF(N156="zákl. přenesená",J156,0)</f>
        <v>0</v>
      </c>
      <c r="BH156" s="229">
        <f>IF(N156="sníž. přenesená",J156,0)</f>
        <v>0</v>
      </c>
      <c r="BI156" s="229">
        <f>IF(N156="nulová",J156,0)</f>
        <v>0</v>
      </c>
      <c r="BJ156" s="18" t="s">
        <v>22</v>
      </c>
      <c r="BK156" s="229">
        <f>ROUND(I156*H156,2)</f>
        <v>0</v>
      </c>
      <c r="BL156" s="18" t="s">
        <v>129</v>
      </c>
      <c r="BM156" s="228" t="s">
        <v>282</v>
      </c>
    </row>
    <row r="157" s="14" customFormat="1">
      <c r="A157" s="14"/>
      <c r="B157" s="251"/>
      <c r="C157" s="252"/>
      <c r="D157" s="237" t="s">
        <v>178</v>
      </c>
      <c r="E157" s="252"/>
      <c r="F157" s="254" t="s">
        <v>283</v>
      </c>
      <c r="G157" s="252"/>
      <c r="H157" s="255">
        <v>7.2640000000000002</v>
      </c>
      <c r="I157" s="256"/>
      <c r="J157" s="252"/>
      <c r="K157" s="252"/>
      <c r="L157" s="257"/>
      <c r="M157" s="258"/>
      <c r="N157" s="259"/>
      <c r="O157" s="259"/>
      <c r="P157" s="259"/>
      <c r="Q157" s="259"/>
      <c r="R157" s="259"/>
      <c r="S157" s="259"/>
      <c r="T157" s="260"/>
      <c r="U157" s="14"/>
      <c r="V157" s="14"/>
      <c r="W157" s="14"/>
      <c r="X157" s="14"/>
      <c r="Y157" s="14"/>
      <c r="Z157" s="14"/>
      <c r="AA157" s="14"/>
      <c r="AB157" s="14"/>
      <c r="AC157" s="14"/>
      <c r="AD157" s="14"/>
      <c r="AE157" s="14"/>
      <c r="AT157" s="261" t="s">
        <v>178</v>
      </c>
      <c r="AU157" s="261" t="s">
        <v>82</v>
      </c>
      <c r="AV157" s="14" t="s">
        <v>82</v>
      </c>
      <c r="AW157" s="14" t="s">
        <v>4</v>
      </c>
      <c r="AX157" s="14" t="s">
        <v>22</v>
      </c>
      <c r="AY157" s="261" t="s">
        <v>124</v>
      </c>
    </row>
    <row r="158" s="2" customFormat="1" ht="21.75" customHeight="1">
      <c r="A158" s="39"/>
      <c r="B158" s="40"/>
      <c r="C158" s="217" t="s">
        <v>284</v>
      </c>
      <c r="D158" s="217" t="s">
        <v>125</v>
      </c>
      <c r="E158" s="218" t="s">
        <v>285</v>
      </c>
      <c r="F158" s="219" t="s">
        <v>286</v>
      </c>
      <c r="G158" s="220" t="s">
        <v>174</v>
      </c>
      <c r="H158" s="221">
        <v>264.80000000000001</v>
      </c>
      <c r="I158" s="222"/>
      <c r="J158" s="223">
        <f>ROUND(I158*H158,2)</f>
        <v>0</v>
      </c>
      <c r="K158" s="219" t="s">
        <v>139</v>
      </c>
      <c r="L158" s="45"/>
      <c r="M158" s="224" t="s">
        <v>20</v>
      </c>
      <c r="N158" s="225" t="s">
        <v>44</v>
      </c>
      <c r="O158" s="85"/>
      <c r="P158" s="226">
        <f>O158*H158</f>
        <v>0</v>
      </c>
      <c r="Q158" s="226">
        <v>0</v>
      </c>
      <c r="R158" s="226">
        <f>Q158*H158</f>
        <v>0</v>
      </c>
      <c r="S158" s="226">
        <v>0</v>
      </c>
      <c r="T158" s="227">
        <f>S158*H158</f>
        <v>0</v>
      </c>
      <c r="U158" s="39"/>
      <c r="V158" s="39"/>
      <c r="W158" s="39"/>
      <c r="X158" s="39"/>
      <c r="Y158" s="39"/>
      <c r="Z158" s="39"/>
      <c r="AA158" s="39"/>
      <c r="AB158" s="39"/>
      <c r="AC158" s="39"/>
      <c r="AD158" s="39"/>
      <c r="AE158" s="39"/>
      <c r="AR158" s="228" t="s">
        <v>129</v>
      </c>
      <c r="AT158" s="228" t="s">
        <v>125</v>
      </c>
      <c r="AU158" s="228" t="s">
        <v>82</v>
      </c>
      <c r="AY158" s="18" t="s">
        <v>124</v>
      </c>
      <c r="BE158" s="229">
        <f>IF(N158="základní",J158,0)</f>
        <v>0</v>
      </c>
      <c r="BF158" s="229">
        <f>IF(N158="snížená",J158,0)</f>
        <v>0</v>
      </c>
      <c r="BG158" s="229">
        <f>IF(N158="zákl. přenesená",J158,0)</f>
        <v>0</v>
      </c>
      <c r="BH158" s="229">
        <f>IF(N158="sníž. přenesená",J158,0)</f>
        <v>0</v>
      </c>
      <c r="BI158" s="229">
        <f>IF(N158="nulová",J158,0)</f>
        <v>0</v>
      </c>
      <c r="BJ158" s="18" t="s">
        <v>22</v>
      </c>
      <c r="BK158" s="229">
        <f>ROUND(I158*H158,2)</f>
        <v>0</v>
      </c>
      <c r="BL158" s="18" t="s">
        <v>129</v>
      </c>
      <c r="BM158" s="228" t="s">
        <v>287</v>
      </c>
    </row>
    <row r="159" s="2" customFormat="1">
      <c r="A159" s="39"/>
      <c r="B159" s="40"/>
      <c r="C159" s="41"/>
      <c r="D159" s="237" t="s">
        <v>176</v>
      </c>
      <c r="E159" s="41"/>
      <c r="F159" s="238" t="s">
        <v>288</v>
      </c>
      <c r="G159" s="41"/>
      <c r="H159" s="41"/>
      <c r="I159" s="137"/>
      <c r="J159" s="41"/>
      <c r="K159" s="41"/>
      <c r="L159" s="45"/>
      <c r="M159" s="239"/>
      <c r="N159" s="240"/>
      <c r="O159" s="85"/>
      <c r="P159" s="85"/>
      <c r="Q159" s="85"/>
      <c r="R159" s="85"/>
      <c r="S159" s="85"/>
      <c r="T159" s="86"/>
      <c r="U159" s="39"/>
      <c r="V159" s="39"/>
      <c r="W159" s="39"/>
      <c r="X159" s="39"/>
      <c r="Y159" s="39"/>
      <c r="Z159" s="39"/>
      <c r="AA159" s="39"/>
      <c r="AB159" s="39"/>
      <c r="AC159" s="39"/>
      <c r="AD159" s="39"/>
      <c r="AE159" s="39"/>
      <c r="AT159" s="18" t="s">
        <v>176</v>
      </c>
      <c r="AU159" s="18" t="s">
        <v>82</v>
      </c>
    </row>
    <row r="160" s="14" customFormat="1">
      <c r="A160" s="14"/>
      <c r="B160" s="251"/>
      <c r="C160" s="252"/>
      <c r="D160" s="237" t="s">
        <v>178</v>
      </c>
      <c r="E160" s="253" t="s">
        <v>20</v>
      </c>
      <c r="F160" s="254" t="s">
        <v>289</v>
      </c>
      <c r="G160" s="252"/>
      <c r="H160" s="255">
        <v>264.80000000000001</v>
      </c>
      <c r="I160" s="256"/>
      <c r="J160" s="252"/>
      <c r="K160" s="252"/>
      <c r="L160" s="257"/>
      <c r="M160" s="258"/>
      <c r="N160" s="259"/>
      <c r="O160" s="259"/>
      <c r="P160" s="259"/>
      <c r="Q160" s="259"/>
      <c r="R160" s="259"/>
      <c r="S160" s="259"/>
      <c r="T160" s="260"/>
      <c r="U160" s="14"/>
      <c r="V160" s="14"/>
      <c r="W160" s="14"/>
      <c r="X160" s="14"/>
      <c r="Y160" s="14"/>
      <c r="Z160" s="14"/>
      <c r="AA160" s="14"/>
      <c r="AB160" s="14"/>
      <c r="AC160" s="14"/>
      <c r="AD160" s="14"/>
      <c r="AE160" s="14"/>
      <c r="AT160" s="261" t="s">
        <v>178</v>
      </c>
      <c r="AU160" s="261" t="s">
        <v>82</v>
      </c>
      <c r="AV160" s="14" t="s">
        <v>82</v>
      </c>
      <c r="AW160" s="14" t="s">
        <v>34</v>
      </c>
      <c r="AX160" s="14" t="s">
        <v>22</v>
      </c>
      <c r="AY160" s="261" t="s">
        <v>124</v>
      </c>
    </row>
    <row r="161" s="2" customFormat="1" ht="21.75" customHeight="1">
      <c r="A161" s="39"/>
      <c r="B161" s="40"/>
      <c r="C161" s="217" t="s">
        <v>290</v>
      </c>
      <c r="D161" s="217" t="s">
        <v>125</v>
      </c>
      <c r="E161" s="218" t="s">
        <v>291</v>
      </c>
      <c r="F161" s="219" t="s">
        <v>292</v>
      </c>
      <c r="G161" s="220" t="s">
        <v>174</v>
      </c>
      <c r="H161" s="221">
        <v>264.80000000000001</v>
      </c>
      <c r="I161" s="222"/>
      <c r="J161" s="223">
        <f>ROUND(I161*H161,2)</f>
        <v>0</v>
      </c>
      <c r="K161" s="219" t="s">
        <v>139</v>
      </c>
      <c r="L161" s="45"/>
      <c r="M161" s="224" t="s">
        <v>20</v>
      </c>
      <c r="N161" s="225" t="s">
        <v>44</v>
      </c>
      <c r="O161" s="85"/>
      <c r="P161" s="226">
        <f>O161*H161</f>
        <v>0</v>
      </c>
      <c r="Q161" s="226">
        <v>0</v>
      </c>
      <c r="R161" s="226">
        <f>Q161*H161</f>
        <v>0</v>
      </c>
      <c r="S161" s="226">
        <v>0</v>
      </c>
      <c r="T161" s="227">
        <f>S161*H161</f>
        <v>0</v>
      </c>
      <c r="U161" s="39"/>
      <c r="V161" s="39"/>
      <c r="W161" s="39"/>
      <c r="X161" s="39"/>
      <c r="Y161" s="39"/>
      <c r="Z161" s="39"/>
      <c r="AA161" s="39"/>
      <c r="AB161" s="39"/>
      <c r="AC161" s="39"/>
      <c r="AD161" s="39"/>
      <c r="AE161" s="39"/>
      <c r="AR161" s="228" t="s">
        <v>129</v>
      </c>
      <c r="AT161" s="228" t="s">
        <v>125</v>
      </c>
      <c r="AU161" s="228" t="s">
        <v>82</v>
      </c>
      <c r="AY161" s="18" t="s">
        <v>124</v>
      </c>
      <c r="BE161" s="229">
        <f>IF(N161="základní",J161,0)</f>
        <v>0</v>
      </c>
      <c r="BF161" s="229">
        <f>IF(N161="snížená",J161,0)</f>
        <v>0</v>
      </c>
      <c r="BG161" s="229">
        <f>IF(N161="zákl. přenesená",J161,0)</f>
        <v>0</v>
      </c>
      <c r="BH161" s="229">
        <f>IF(N161="sníž. přenesená",J161,0)</f>
        <v>0</v>
      </c>
      <c r="BI161" s="229">
        <f>IF(N161="nulová",J161,0)</f>
        <v>0</v>
      </c>
      <c r="BJ161" s="18" t="s">
        <v>22</v>
      </c>
      <c r="BK161" s="229">
        <f>ROUND(I161*H161,2)</f>
        <v>0</v>
      </c>
      <c r="BL161" s="18" t="s">
        <v>129</v>
      </c>
      <c r="BM161" s="228" t="s">
        <v>293</v>
      </c>
    </row>
    <row r="162" s="2" customFormat="1">
      <c r="A162" s="39"/>
      <c r="B162" s="40"/>
      <c r="C162" s="41"/>
      <c r="D162" s="237" t="s">
        <v>176</v>
      </c>
      <c r="E162" s="41"/>
      <c r="F162" s="238" t="s">
        <v>294</v>
      </c>
      <c r="G162" s="41"/>
      <c r="H162" s="41"/>
      <c r="I162" s="137"/>
      <c r="J162" s="41"/>
      <c r="K162" s="41"/>
      <c r="L162" s="45"/>
      <c r="M162" s="239"/>
      <c r="N162" s="240"/>
      <c r="O162" s="85"/>
      <c r="P162" s="85"/>
      <c r="Q162" s="85"/>
      <c r="R162" s="85"/>
      <c r="S162" s="85"/>
      <c r="T162" s="86"/>
      <c r="U162" s="39"/>
      <c r="V162" s="39"/>
      <c r="W162" s="39"/>
      <c r="X162" s="39"/>
      <c r="Y162" s="39"/>
      <c r="Z162" s="39"/>
      <c r="AA162" s="39"/>
      <c r="AB162" s="39"/>
      <c r="AC162" s="39"/>
      <c r="AD162" s="39"/>
      <c r="AE162" s="39"/>
      <c r="AT162" s="18" t="s">
        <v>176</v>
      </c>
      <c r="AU162" s="18" t="s">
        <v>82</v>
      </c>
    </row>
    <row r="163" s="14" customFormat="1">
      <c r="A163" s="14"/>
      <c r="B163" s="251"/>
      <c r="C163" s="252"/>
      <c r="D163" s="237" t="s">
        <v>178</v>
      </c>
      <c r="E163" s="253" t="s">
        <v>20</v>
      </c>
      <c r="F163" s="254" t="s">
        <v>289</v>
      </c>
      <c r="G163" s="252"/>
      <c r="H163" s="255">
        <v>264.80000000000001</v>
      </c>
      <c r="I163" s="256"/>
      <c r="J163" s="252"/>
      <c r="K163" s="252"/>
      <c r="L163" s="257"/>
      <c r="M163" s="258"/>
      <c r="N163" s="259"/>
      <c r="O163" s="259"/>
      <c r="P163" s="259"/>
      <c r="Q163" s="259"/>
      <c r="R163" s="259"/>
      <c r="S163" s="259"/>
      <c r="T163" s="260"/>
      <c r="U163" s="14"/>
      <c r="V163" s="14"/>
      <c r="W163" s="14"/>
      <c r="X163" s="14"/>
      <c r="Y163" s="14"/>
      <c r="Z163" s="14"/>
      <c r="AA163" s="14"/>
      <c r="AB163" s="14"/>
      <c r="AC163" s="14"/>
      <c r="AD163" s="14"/>
      <c r="AE163" s="14"/>
      <c r="AT163" s="261" t="s">
        <v>178</v>
      </c>
      <c r="AU163" s="261" t="s">
        <v>82</v>
      </c>
      <c r="AV163" s="14" t="s">
        <v>82</v>
      </c>
      <c r="AW163" s="14" t="s">
        <v>34</v>
      </c>
      <c r="AX163" s="14" t="s">
        <v>22</v>
      </c>
      <c r="AY163" s="261" t="s">
        <v>124</v>
      </c>
    </row>
    <row r="164" s="2" customFormat="1" ht="16.5" customHeight="1">
      <c r="A164" s="39"/>
      <c r="B164" s="40"/>
      <c r="C164" s="273" t="s">
        <v>7</v>
      </c>
      <c r="D164" s="273" t="s">
        <v>279</v>
      </c>
      <c r="E164" s="274" t="s">
        <v>295</v>
      </c>
      <c r="F164" s="275" t="s">
        <v>296</v>
      </c>
      <c r="G164" s="276" t="s">
        <v>297</v>
      </c>
      <c r="H164" s="277">
        <v>3.972</v>
      </c>
      <c r="I164" s="278"/>
      <c r="J164" s="279">
        <f>ROUND(I164*H164,2)</f>
        <v>0</v>
      </c>
      <c r="K164" s="275" t="s">
        <v>139</v>
      </c>
      <c r="L164" s="280"/>
      <c r="M164" s="281" t="s">
        <v>20</v>
      </c>
      <c r="N164" s="282" t="s">
        <v>44</v>
      </c>
      <c r="O164" s="85"/>
      <c r="P164" s="226">
        <f>O164*H164</f>
        <v>0</v>
      </c>
      <c r="Q164" s="226">
        <v>0.001</v>
      </c>
      <c r="R164" s="226">
        <f>Q164*H164</f>
        <v>0.0039719999999999998</v>
      </c>
      <c r="S164" s="226">
        <v>0</v>
      </c>
      <c r="T164" s="227">
        <f>S164*H164</f>
        <v>0</v>
      </c>
      <c r="U164" s="39"/>
      <c r="V164" s="39"/>
      <c r="W164" s="39"/>
      <c r="X164" s="39"/>
      <c r="Y164" s="39"/>
      <c r="Z164" s="39"/>
      <c r="AA164" s="39"/>
      <c r="AB164" s="39"/>
      <c r="AC164" s="39"/>
      <c r="AD164" s="39"/>
      <c r="AE164" s="39"/>
      <c r="AR164" s="228" t="s">
        <v>215</v>
      </c>
      <c r="AT164" s="228" t="s">
        <v>279</v>
      </c>
      <c r="AU164" s="228" t="s">
        <v>82</v>
      </c>
      <c r="AY164" s="18" t="s">
        <v>124</v>
      </c>
      <c r="BE164" s="229">
        <f>IF(N164="základní",J164,0)</f>
        <v>0</v>
      </c>
      <c r="BF164" s="229">
        <f>IF(N164="snížená",J164,0)</f>
        <v>0</v>
      </c>
      <c r="BG164" s="229">
        <f>IF(N164="zákl. přenesená",J164,0)</f>
        <v>0</v>
      </c>
      <c r="BH164" s="229">
        <f>IF(N164="sníž. přenesená",J164,0)</f>
        <v>0</v>
      </c>
      <c r="BI164" s="229">
        <f>IF(N164="nulová",J164,0)</f>
        <v>0</v>
      </c>
      <c r="BJ164" s="18" t="s">
        <v>22</v>
      </c>
      <c r="BK164" s="229">
        <f>ROUND(I164*H164,2)</f>
        <v>0</v>
      </c>
      <c r="BL164" s="18" t="s">
        <v>129</v>
      </c>
      <c r="BM164" s="228" t="s">
        <v>298</v>
      </c>
    </row>
    <row r="165" s="14" customFormat="1">
      <c r="A165" s="14"/>
      <c r="B165" s="251"/>
      <c r="C165" s="252"/>
      <c r="D165" s="237" t="s">
        <v>178</v>
      </c>
      <c r="E165" s="252"/>
      <c r="F165" s="254" t="s">
        <v>299</v>
      </c>
      <c r="G165" s="252"/>
      <c r="H165" s="255">
        <v>3.972</v>
      </c>
      <c r="I165" s="256"/>
      <c r="J165" s="252"/>
      <c r="K165" s="252"/>
      <c r="L165" s="257"/>
      <c r="M165" s="258"/>
      <c r="N165" s="259"/>
      <c r="O165" s="259"/>
      <c r="P165" s="259"/>
      <c r="Q165" s="259"/>
      <c r="R165" s="259"/>
      <c r="S165" s="259"/>
      <c r="T165" s="260"/>
      <c r="U165" s="14"/>
      <c r="V165" s="14"/>
      <c r="W165" s="14"/>
      <c r="X165" s="14"/>
      <c r="Y165" s="14"/>
      <c r="Z165" s="14"/>
      <c r="AA165" s="14"/>
      <c r="AB165" s="14"/>
      <c r="AC165" s="14"/>
      <c r="AD165" s="14"/>
      <c r="AE165" s="14"/>
      <c r="AT165" s="261" t="s">
        <v>178</v>
      </c>
      <c r="AU165" s="261" t="s">
        <v>82</v>
      </c>
      <c r="AV165" s="14" t="s">
        <v>82</v>
      </c>
      <c r="AW165" s="14" t="s">
        <v>4</v>
      </c>
      <c r="AX165" s="14" t="s">
        <v>22</v>
      </c>
      <c r="AY165" s="261" t="s">
        <v>124</v>
      </c>
    </row>
    <row r="166" s="2" customFormat="1" ht="16.5" customHeight="1">
      <c r="A166" s="39"/>
      <c r="B166" s="40"/>
      <c r="C166" s="217" t="s">
        <v>300</v>
      </c>
      <c r="D166" s="217" t="s">
        <v>125</v>
      </c>
      <c r="E166" s="218" t="s">
        <v>301</v>
      </c>
      <c r="F166" s="219" t="s">
        <v>302</v>
      </c>
      <c r="G166" s="220" t="s">
        <v>174</v>
      </c>
      <c r="H166" s="221">
        <v>724.60000000000002</v>
      </c>
      <c r="I166" s="222"/>
      <c r="J166" s="223">
        <f>ROUND(I166*H166,2)</f>
        <v>0</v>
      </c>
      <c r="K166" s="219" t="s">
        <v>139</v>
      </c>
      <c r="L166" s="45"/>
      <c r="M166" s="224" t="s">
        <v>20</v>
      </c>
      <c r="N166" s="225" t="s">
        <v>44</v>
      </c>
      <c r="O166" s="85"/>
      <c r="P166" s="226">
        <f>O166*H166</f>
        <v>0</v>
      </c>
      <c r="Q166" s="226">
        <v>0</v>
      </c>
      <c r="R166" s="226">
        <f>Q166*H166</f>
        <v>0</v>
      </c>
      <c r="S166" s="226">
        <v>0</v>
      </c>
      <c r="T166" s="227">
        <f>S166*H166</f>
        <v>0</v>
      </c>
      <c r="U166" s="39"/>
      <c r="V166" s="39"/>
      <c r="W166" s="39"/>
      <c r="X166" s="39"/>
      <c r="Y166" s="39"/>
      <c r="Z166" s="39"/>
      <c r="AA166" s="39"/>
      <c r="AB166" s="39"/>
      <c r="AC166" s="39"/>
      <c r="AD166" s="39"/>
      <c r="AE166" s="39"/>
      <c r="AR166" s="228" t="s">
        <v>129</v>
      </c>
      <c r="AT166" s="228" t="s">
        <v>125</v>
      </c>
      <c r="AU166" s="228" t="s">
        <v>82</v>
      </c>
      <c r="AY166" s="18" t="s">
        <v>124</v>
      </c>
      <c r="BE166" s="229">
        <f>IF(N166="základní",J166,0)</f>
        <v>0</v>
      </c>
      <c r="BF166" s="229">
        <f>IF(N166="snížená",J166,0)</f>
        <v>0</v>
      </c>
      <c r="BG166" s="229">
        <f>IF(N166="zákl. přenesená",J166,0)</f>
        <v>0</v>
      </c>
      <c r="BH166" s="229">
        <f>IF(N166="sníž. přenesená",J166,0)</f>
        <v>0</v>
      </c>
      <c r="BI166" s="229">
        <f>IF(N166="nulová",J166,0)</f>
        <v>0</v>
      </c>
      <c r="BJ166" s="18" t="s">
        <v>22</v>
      </c>
      <c r="BK166" s="229">
        <f>ROUND(I166*H166,2)</f>
        <v>0</v>
      </c>
      <c r="BL166" s="18" t="s">
        <v>129</v>
      </c>
      <c r="BM166" s="228" t="s">
        <v>303</v>
      </c>
    </row>
    <row r="167" s="2" customFormat="1">
      <c r="A167" s="39"/>
      <c r="B167" s="40"/>
      <c r="C167" s="41"/>
      <c r="D167" s="237" t="s">
        <v>176</v>
      </c>
      <c r="E167" s="41"/>
      <c r="F167" s="238" t="s">
        <v>304</v>
      </c>
      <c r="G167" s="41"/>
      <c r="H167" s="41"/>
      <c r="I167" s="137"/>
      <c r="J167" s="41"/>
      <c r="K167" s="41"/>
      <c r="L167" s="45"/>
      <c r="M167" s="239"/>
      <c r="N167" s="240"/>
      <c r="O167" s="85"/>
      <c r="P167" s="85"/>
      <c r="Q167" s="85"/>
      <c r="R167" s="85"/>
      <c r="S167" s="85"/>
      <c r="T167" s="86"/>
      <c r="U167" s="39"/>
      <c r="V167" s="39"/>
      <c r="W167" s="39"/>
      <c r="X167" s="39"/>
      <c r="Y167" s="39"/>
      <c r="Z167" s="39"/>
      <c r="AA167" s="39"/>
      <c r="AB167" s="39"/>
      <c r="AC167" s="39"/>
      <c r="AD167" s="39"/>
      <c r="AE167" s="39"/>
      <c r="AT167" s="18" t="s">
        <v>176</v>
      </c>
      <c r="AU167" s="18" t="s">
        <v>82</v>
      </c>
    </row>
    <row r="168" s="14" customFormat="1">
      <c r="A168" s="14"/>
      <c r="B168" s="251"/>
      <c r="C168" s="252"/>
      <c r="D168" s="237" t="s">
        <v>178</v>
      </c>
      <c r="E168" s="253" t="s">
        <v>20</v>
      </c>
      <c r="F168" s="254" t="s">
        <v>305</v>
      </c>
      <c r="G168" s="252"/>
      <c r="H168" s="255">
        <v>724.60000000000002</v>
      </c>
      <c r="I168" s="256"/>
      <c r="J168" s="252"/>
      <c r="K168" s="252"/>
      <c r="L168" s="257"/>
      <c r="M168" s="258"/>
      <c r="N168" s="259"/>
      <c r="O168" s="259"/>
      <c r="P168" s="259"/>
      <c r="Q168" s="259"/>
      <c r="R168" s="259"/>
      <c r="S168" s="259"/>
      <c r="T168" s="260"/>
      <c r="U168" s="14"/>
      <c r="V168" s="14"/>
      <c r="W168" s="14"/>
      <c r="X168" s="14"/>
      <c r="Y168" s="14"/>
      <c r="Z168" s="14"/>
      <c r="AA168" s="14"/>
      <c r="AB168" s="14"/>
      <c r="AC168" s="14"/>
      <c r="AD168" s="14"/>
      <c r="AE168" s="14"/>
      <c r="AT168" s="261" t="s">
        <v>178</v>
      </c>
      <c r="AU168" s="261" t="s">
        <v>82</v>
      </c>
      <c r="AV168" s="14" t="s">
        <v>82</v>
      </c>
      <c r="AW168" s="14" t="s">
        <v>34</v>
      </c>
      <c r="AX168" s="14" t="s">
        <v>22</v>
      </c>
      <c r="AY168" s="261" t="s">
        <v>124</v>
      </c>
    </row>
    <row r="169" s="2" customFormat="1" ht="21.75" customHeight="1">
      <c r="A169" s="39"/>
      <c r="B169" s="40"/>
      <c r="C169" s="217" t="s">
        <v>306</v>
      </c>
      <c r="D169" s="217" t="s">
        <v>125</v>
      </c>
      <c r="E169" s="218" t="s">
        <v>307</v>
      </c>
      <c r="F169" s="219" t="s">
        <v>308</v>
      </c>
      <c r="G169" s="220" t="s">
        <v>309</v>
      </c>
      <c r="H169" s="221">
        <v>3</v>
      </c>
      <c r="I169" s="222"/>
      <c r="J169" s="223">
        <f>ROUND(I169*H169,2)</f>
        <v>0</v>
      </c>
      <c r="K169" s="219" t="s">
        <v>139</v>
      </c>
      <c r="L169" s="45"/>
      <c r="M169" s="224" t="s">
        <v>20</v>
      </c>
      <c r="N169" s="225" t="s">
        <v>44</v>
      </c>
      <c r="O169" s="85"/>
      <c r="P169" s="226">
        <f>O169*H169</f>
        <v>0</v>
      </c>
      <c r="Q169" s="226">
        <v>0</v>
      </c>
      <c r="R169" s="226">
        <f>Q169*H169</f>
        <v>0</v>
      </c>
      <c r="S169" s="226">
        <v>0</v>
      </c>
      <c r="T169" s="227">
        <f>S169*H169</f>
        <v>0</v>
      </c>
      <c r="U169" s="39"/>
      <c r="V169" s="39"/>
      <c r="W169" s="39"/>
      <c r="X169" s="39"/>
      <c r="Y169" s="39"/>
      <c r="Z169" s="39"/>
      <c r="AA169" s="39"/>
      <c r="AB169" s="39"/>
      <c r="AC169" s="39"/>
      <c r="AD169" s="39"/>
      <c r="AE169" s="39"/>
      <c r="AR169" s="228" t="s">
        <v>129</v>
      </c>
      <c r="AT169" s="228" t="s">
        <v>125</v>
      </c>
      <c r="AU169" s="228" t="s">
        <v>82</v>
      </c>
      <c r="AY169" s="18" t="s">
        <v>124</v>
      </c>
      <c r="BE169" s="229">
        <f>IF(N169="základní",J169,0)</f>
        <v>0</v>
      </c>
      <c r="BF169" s="229">
        <f>IF(N169="snížená",J169,0)</f>
        <v>0</v>
      </c>
      <c r="BG169" s="229">
        <f>IF(N169="zákl. přenesená",J169,0)</f>
        <v>0</v>
      </c>
      <c r="BH169" s="229">
        <f>IF(N169="sníž. přenesená",J169,0)</f>
        <v>0</v>
      </c>
      <c r="BI169" s="229">
        <f>IF(N169="nulová",J169,0)</f>
        <v>0</v>
      </c>
      <c r="BJ169" s="18" t="s">
        <v>22</v>
      </c>
      <c r="BK169" s="229">
        <f>ROUND(I169*H169,2)</f>
        <v>0</v>
      </c>
      <c r="BL169" s="18" t="s">
        <v>129</v>
      </c>
      <c r="BM169" s="228" t="s">
        <v>310</v>
      </c>
    </row>
    <row r="170" s="2" customFormat="1">
      <c r="A170" s="39"/>
      <c r="B170" s="40"/>
      <c r="C170" s="41"/>
      <c r="D170" s="237" t="s">
        <v>176</v>
      </c>
      <c r="E170" s="41"/>
      <c r="F170" s="238" t="s">
        <v>311</v>
      </c>
      <c r="G170" s="41"/>
      <c r="H170" s="41"/>
      <c r="I170" s="137"/>
      <c r="J170" s="41"/>
      <c r="K170" s="41"/>
      <c r="L170" s="45"/>
      <c r="M170" s="239"/>
      <c r="N170" s="240"/>
      <c r="O170" s="85"/>
      <c r="P170" s="85"/>
      <c r="Q170" s="85"/>
      <c r="R170" s="85"/>
      <c r="S170" s="85"/>
      <c r="T170" s="86"/>
      <c r="U170" s="39"/>
      <c r="V170" s="39"/>
      <c r="W170" s="39"/>
      <c r="X170" s="39"/>
      <c r="Y170" s="39"/>
      <c r="Z170" s="39"/>
      <c r="AA170" s="39"/>
      <c r="AB170" s="39"/>
      <c r="AC170" s="39"/>
      <c r="AD170" s="39"/>
      <c r="AE170" s="39"/>
      <c r="AT170" s="18" t="s">
        <v>176</v>
      </c>
      <c r="AU170" s="18" t="s">
        <v>82</v>
      </c>
    </row>
    <row r="171" s="2" customFormat="1" ht="21.75" customHeight="1">
      <c r="A171" s="39"/>
      <c r="B171" s="40"/>
      <c r="C171" s="217" t="s">
        <v>312</v>
      </c>
      <c r="D171" s="217" t="s">
        <v>125</v>
      </c>
      <c r="E171" s="218" t="s">
        <v>313</v>
      </c>
      <c r="F171" s="219" t="s">
        <v>314</v>
      </c>
      <c r="G171" s="220" t="s">
        <v>309</v>
      </c>
      <c r="H171" s="221">
        <v>9</v>
      </c>
      <c r="I171" s="222"/>
      <c r="J171" s="223">
        <f>ROUND(I171*H171,2)</f>
        <v>0</v>
      </c>
      <c r="K171" s="219" t="s">
        <v>139</v>
      </c>
      <c r="L171" s="45"/>
      <c r="M171" s="224" t="s">
        <v>20</v>
      </c>
      <c r="N171" s="225" t="s">
        <v>44</v>
      </c>
      <c r="O171" s="85"/>
      <c r="P171" s="226">
        <f>O171*H171</f>
        <v>0</v>
      </c>
      <c r="Q171" s="226">
        <v>0.0025999999999999999</v>
      </c>
      <c r="R171" s="226">
        <f>Q171*H171</f>
        <v>0.023399999999999997</v>
      </c>
      <c r="S171" s="226">
        <v>0</v>
      </c>
      <c r="T171" s="227">
        <f>S171*H171</f>
        <v>0</v>
      </c>
      <c r="U171" s="39"/>
      <c r="V171" s="39"/>
      <c r="W171" s="39"/>
      <c r="X171" s="39"/>
      <c r="Y171" s="39"/>
      <c r="Z171" s="39"/>
      <c r="AA171" s="39"/>
      <c r="AB171" s="39"/>
      <c r="AC171" s="39"/>
      <c r="AD171" s="39"/>
      <c r="AE171" s="39"/>
      <c r="AR171" s="228" t="s">
        <v>129</v>
      </c>
      <c r="AT171" s="228" t="s">
        <v>125</v>
      </c>
      <c r="AU171" s="228" t="s">
        <v>82</v>
      </c>
      <c r="AY171" s="18" t="s">
        <v>124</v>
      </c>
      <c r="BE171" s="229">
        <f>IF(N171="základní",J171,0)</f>
        <v>0</v>
      </c>
      <c r="BF171" s="229">
        <f>IF(N171="snížená",J171,0)</f>
        <v>0</v>
      </c>
      <c r="BG171" s="229">
        <f>IF(N171="zákl. přenesená",J171,0)</f>
        <v>0</v>
      </c>
      <c r="BH171" s="229">
        <f>IF(N171="sníž. přenesená",J171,0)</f>
        <v>0</v>
      </c>
      <c r="BI171" s="229">
        <f>IF(N171="nulová",J171,0)</f>
        <v>0</v>
      </c>
      <c r="BJ171" s="18" t="s">
        <v>22</v>
      </c>
      <c r="BK171" s="229">
        <f>ROUND(I171*H171,2)</f>
        <v>0</v>
      </c>
      <c r="BL171" s="18" t="s">
        <v>129</v>
      </c>
      <c r="BM171" s="228" t="s">
        <v>315</v>
      </c>
    </row>
    <row r="172" s="2" customFormat="1">
      <c r="A172" s="39"/>
      <c r="B172" s="40"/>
      <c r="C172" s="41"/>
      <c r="D172" s="237" t="s">
        <v>176</v>
      </c>
      <c r="E172" s="41"/>
      <c r="F172" s="238" t="s">
        <v>316</v>
      </c>
      <c r="G172" s="41"/>
      <c r="H172" s="41"/>
      <c r="I172" s="137"/>
      <c r="J172" s="41"/>
      <c r="K172" s="41"/>
      <c r="L172" s="45"/>
      <c r="M172" s="239"/>
      <c r="N172" s="240"/>
      <c r="O172" s="85"/>
      <c r="P172" s="85"/>
      <c r="Q172" s="85"/>
      <c r="R172" s="85"/>
      <c r="S172" s="85"/>
      <c r="T172" s="86"/>
      <c r="U172" s="39"/>
      <c r="V172" s="39"/>
      <c r="W172" s="39"/>
      <c r="X172" s="39"/>
      <c r="Y172" s="39"/>
      <c r="Z172" s="39"/>
      <c r="AA172" s="39"/>
      <c r="AB172" s="39"/>
      <c r="AC172" s="39"/>
      <c r="AD172" s="39"/>
      <c r="AE172" s="39"/>
      <c r="AT172" s="18" t="s">
        <v>176</v>
      </c>
      <c r="AU172" s="18" t="s">
        <v>82</v>
      </c>
    </row>
    <row r="173" s="14" customFormat="1">
      <c r="A173" s="14"/>
      <c r="B173" s="251"/>
      <c r="C173" s="252"/>
      <c r="D173" s="237" t="s">
        <v>178</v>
      </c>
      <c r="E173" s="253" t="s">
        <v>20</v>
      </c>
      <c r="F173" s="254" t="s">
        <v>317</v>
      </c>
      <c r="G173" s="252"/>
      <c r="H173" s="255">
        <v>9</v>
      </c>
      <c r="I173" s="256"/>
      <c r="J173" s="252"/>
      <c r="K173" s="252"/>
      <c r="L173" s="257"/>
      <c r="M173" s="258"/>
      <c r="N173" s="259"/>
      <c r="O173" s="259"/>
      <c r="P173" s="259"/>
      <c r="Q173" s="259"/>
      <c r="R173" s="259"/>
      <c r="S173" s="259"/>
      <c r="T173" s="260"/>
      <c r="U173" s="14"/>
      <c r="V173" s="14"/>
      <c r="W173" s="14"/>
      <c r="X173" s="14"/>
      <c r="Y173" s="14"/>
      <c r="Z173" s="14"/>
      <c r="AA173" s="14"/>
      <c r="AB173" s="14"/>
      <c r="AC173" s="14"/>
      <c r="AD173" s="14"/>
      <c r="AE173" s="14"/>
      <c r="AT173" s="261" t="s">
        <v>178</v>
      </c>
      <c r="AU173" s="261" t="s">
        <v>82</v>
      </c>
      <c r="AV173" s="14" t="s">
        <v>82</v>
      </c>
      <c r="AW173" s="14" t="s">
        <v>34</v>
      </c>
      <c r="AX173" s="14" t="s">
        <v>22</v>
      </c>
      <c r="AY173" s="261" t="s">
        <v>124</v>
      </c>
    </row>
    <row r="174" s="2" customFormat="1" ht="16.5" customHeight="1">
      <c r="A174" s="39"/>
      <c r="B174" s="40"/>
      <c r="C174" s="217" t="s">
        <v>318</v>
      </c>
      <c r="D174" s="217" t="s">
        <v>125</v>
      </c>
      <c r="E174" s="218" t="s">
        <v>319</v>
      </c>
      <c r="F174" s="219" t="s">
        <v>320</v>
      </c>
      <c r="G174" s="220" t="s">
        <v>174</v>
      </c>
      <c r="H174" s="221">
        <v>3</v>
      </c>
      <c r="I174" s="222"/>
      <c r="J174" s="223">
        <f>ROUND(I174*H174,2)</f>
        <v>0</v>
      </c>
      <c r="K174" s="219" t="s">
        <v>139</v>
      </c>
      <c r="L174" s="45"/>
      <c r="M174" s="224" t="s">
        <v>20</v>
      </c>
      <c r="N174" s="225" t="s">
        <v>44</v>
      </c>
      <c r="O174" s="85"/>
      <c r="P174" s="226">
        <f>O174*H174</f>
        <v>0</v>
      </c>
      <c r="Q174" s="226">
        <v>0</v>
      </c>
      <c r="R174" s="226">
        <f>Q174*H174</f>
        <v>0</v>
      </c>
      <c r="S174" s="226">
        <v>0</v>
      </c>
      <c r="T174" s="227">
        <f>S174*H174</f>
        <v>0</v>
      </c>
      <c r="U174" s="39"/>
      <c r="V174" s="39"/>
      <c r="W174" s="39"/>
      <c r="X174" s="39"/>
      <c r="Y174" s="39"/>
      <c r="Z174" s="39"/>
      <c r="AA174" s="39"/>
      <c r="AB174" s="39"/>
      <c r="AC174" s="39"/>
      <c r="AD174" s="39"/>
      <c r="AE174" s="39"/>
      <c r="AR174" s="228" t="s">
        <v>129</v>
      </c>
      <c r="AT174" s="228" t="s">
        <v>125</v>
      </c>
      <c r="AU174" s="228" t="s">
        <v>82</v>
      </c>
      <c r="AY174" s="18" t="s">
        <v>124</v>
      </c>
      <c r="BE174" s="229">
        <f>IF(N174="základní",J174,0)</f>
        <v>0</v>
      </c>
      <c r="BF174" s="229">
        <f>IF(N174="snížená",J174,0)</f>
        <v>0</v>
      </c>
      <c r="BG174" s="229">
        <f>IF(N174="zákl. přenesená",J174,0)</f>
        <v>0</v>
      </c>
      <c r="BH174" s="229">
        <f>IF(N174="sníž. přenesená",J174,0)</f>
        <v>0</v>
      </c>
      <c r="BI174" s="229">
        <f>IF(N174="nulová",J174,0)</f>
        <v>0</v>
      </c>
      <c r="BJ174" s="18" t="s">
        <v>22</v>
      </c>
      <c r="BK174" s="229">
        <f>ROUND(I174*H174,2)</f>
        <v>0</v>
      </c>
      <c r="BL174" s="18" t="s">
        <v>129</v>
      </c>
      <c r="BM174" s="228" t="s">
        <v>321</v>
      </c>
    </row>
    <row r="175" s="2" customFormat="1">
      <c r="A175" s="39"/>
      <c r="B175" s="40"/>
      <c r="C175" s="41"/>
      <c r="D175" s="237" t="s">
        <v>176</v>
      </c>
      <c r="E175" s="41"/>
      <c r="F175" s="238" t="s">
        <v>322</v>
      </c>
      <c r="G175" s="41"/>
      <c r="H175" s="41"/>
      <c r="I175" s="137"/>
      <c r="J175" s="41"/>
      <c r="K175" s="41"/>
      <c r="L175" s="45"/>
      <c r="M175" s="239"/>
      <c r="N175" s="240"/>
      <c r="O175" s="85"/>
      <c r="P175" s="85"/>
      <c r="Q175" s="85"/>
      <c r="R175" s="85"/>
      <c r="S175" s="85"/>
      <c r="T175" s="86"/>
      <c r="U175" s="39"/>
      <c r="V175" s="39"/>
      <c r="W175" s="39"/>
      <c r="X175" s="39"/>
      <c r="Y175" s="39"/>
      <c r="Z175" s="39"/>
      <c r="AA175" s="39"/>
      <c r="AB175" s="39"/>
      <c r="AC175" s="39"/>
      <c r="AD175" s="39"/>
      <c r="AE175" s="39"/>
      <c r="AT175" s="18" t="s">
        <v>176</v>
      </c>
      <c r="AU175" s="18" t="s">
        <v>82</v>
      </c>
    </row>
    <row r="176" s="2" customFormat="1" ht="16.5" customHeight="1">
      <c r="A176" s="39"/>
      <c r="B176" s="40"/>
      <c r="C176" s="273" t="s">
        <v>323</v>
      </c>
      <c r="D176" s="273" t="s">
        <v>279</v>
      </c>
      <c r="E176" s="274" t="s">
        <v>324</v>
      </c>
      <c r="F176" s="275" t="s">
        <v>325</v>
      </c>
      <c r="G176" s="276" t="s">
        <v>224</v>
      </c>
      <c r="H176" s="277">
        <v>0.309</v>
      </c>
      <c r="I176" s="278"/>
      <c r="J176" s="279">
        <f>ROUND(I176*H176,2)</f>
        <v>0</v>
      </c>
      <c r="K176" s="275" t="s">
        <v>139</v>
      </c>
      <c r="L176" s="280"/>
      <c r="M176" s="281" t="s">
        <v>20</v>
      </c>
      <c r="N176" s="282" t="s">
        <v>44</v>
      </c>
      <c r="O176" s="85"/>
      <c r="P176" s="226">
        <f>O176*H176</f>
        <v>0</v>
      </c>
      <c r="Q176" s="226">
        <v>0.20000000000000001</v>
      </c>
      <c r="R176" s="226">
        <f>Q176*H176</f>
        <v>0.061800000000000001</v>
      </c>
      <c r="S176" s="226">
        <v>0</v>
      </c>
      <c r="T176" s="227">
        <f>S176*H176</f>
        <v>0</v>
      </c>
      <c r="U176" s="39"/>
      <c r="V176" s="39"/>
      <c r="W176" s="39"/>
      <c r="X176" s="39"/>
      <c r="Y176" s="39"/>
      <c r="Z176" s="39"/>
      <c r="AA176" s="39"/>
      <c r="AB176" s="39"/>
      <c r="AC176" s="39"/>
      <c r="AD176" s="39"/>
      <c r="AE176" s="39"/>
      <c r="AR176" s="228" t="s">
        <v>215</v>
      </c>
      <c r="AT176" s="228" t="s">
        <v>279</v>
      </c>
      <c r="AU176" s="228" t="s">
        <v>82</v>
      </c>
      <c r="AY176" s="18" t="s">
        <v>124</v>
      </c>
      <c r="BE176" s="229">
        <f>IF(N176="základní",J176,0)</f>
        <v>0</v>
      </c>
      <c r="BF176" s="229">
        <f>IF(N176="snížená",J176,0)</f>
        <v>0</v>
      </c>
      <c r="BG176" s="229">
        <f>IF(N176="zákl. přenesená",J176,0)</f>
        <v>0</v>
      </c>
      <c r="BH176" s="229">
        <f>IF(N176="sníž. přenesená",J176,0)</f>
        <v>0</v>
      </c>
      <c r="BI176" s="229">
        <f>IF(N176="nulová",J176,0)</f>
        <v>0</v>
      </c>
      <c r="BJ176" s="18" t="s">
        <v>22</v>
      </c>
      <c r="BK176" s="229">
        <f>ROUND(I176*H176,2)</f>
        <v>0</v>
      </c>
      <c r="BL176" s="18" t="s">
        <v>129</v>
      </c>
      <c r="BM176" s="228" t="s">
        <v>326</v>
      </c>
    </row>
    <row r="177" s="14" customFormat="1">
      <c r="A177" s="14"/>
      <c r="B177" s="251"/>
      <c r="C177" s="252"/>
      <c r="D177" s="237" t="s">
        <v>178</v>
      </c>
      <c r="E177" s="252"/>
      <c r="F177" s="254" t="s">
        <v>327</v>
      </c>
      <c r="G177" s="252"/>
      <c r="H177" s="255">
        <v>0.309</v>
      </c>
      <c r="I177" s="256"/>
      <c r="J177" s="252"/>
      <c r="K177" s="252"/>
      <c r="L177" s="257"/>
      <c r="M177" s="258"/>
      <c r="N177" s="259"/>
      <c r="O177" s="259"/>
      <c r="P177" s="259"/>
      <c r="Q177" s="259"/>
      <c r="R177" s="259"/>
      <c r="S177" s="259"/>
      <c r="T177" s="260"/>
      <c r="U177" s="14"/>
      <c r="V177" s="14"/>
      <c r="W177" s="14"/>
      <c r="X177" s="14"/>
      <c r="Y177" s="14"/>
      <c r="Z177" s="14"/>
      <c r="AA177" s="14"/>
      <c r="AB177" s="14"/>
      <c r="AC177" s="14"/>
      <c r="AD177" s="14"/>
      <c r="AE177" s="14"/>
      <c r="AT177" s="261" t="s">
        <v>178</v>
      </c>
      <c r="AU177" s="261" t="s">
        <v>82</v>
      </c>
      <c r="AV177" s="14" t="s">
        <v>82</v>
      </c>
      <c r="AW177" s="14" t="s">
        <v>4</v>
      </c>
      <c r="AX177" s="14" t="s">
        <v>22</v>
      </c>
      <c r="AY177" s="261" t="s">
        <v>124</v>
      </c>
    </row>
    <row r="178" s="2" customFormat="1" ht="21.75" customHeight="1">
      <c r="A178" s="39"/>
      <c r="B178" s="40"/>
      <c r="C178" s="217" t="s">
        <v>328</v>
      </c>
      <c r="D178" s="217" t="s">
        <v>125</v>
      </c>
      <c r="E178" s="218" t="s">
        <v>329</v>
      </c>
      <c r="F178" s="219" t="s">
        <v>330</v>
      </c>
      <c r="G178" s="220" t="s">
        <v>331</v>
      </c>
      <c r="H178" s="221">
        <v>3</v>
      </c>
      <c r="I178" s="222"/>
      <c r="J178" s="223">
        <f>ROUND(I178*H178,2)</f>
        <v>0</v>
      </c>
      <c r="K178" s="219" t="s">
        <v>20</v>
      </c>
      <c r="L178" s="45"/>
      <c r="M178" s="224" t="s">
        <v>20</v>
      </c>
      <c r="N178" s="225" t="s">
        <v>44</v>
      </c>
      <c r="O178" s="85"/>
      <c r="P178" s="226">
        <f>O178*H178</f>
        <v>0</v>
      </c>
      <c r="Q178" s="226">
        <v>0</v>
      </c>
      <c r="R178" s="226">
        <f>Q178*H178</f>
        <v>0</v>
      </c>
      <c r="S178" s="226">
        <v>0</v>
      </c>
      <c r="T178" s="227">
        <f>S178*H178</f>
        <v>0</v>
      </c>
      <c r="U178" s="39"/>
      <c r="V178" s="39"/>
      <c r="W178" s="39"/>
      <c r="X178" s="39"/>
      <c r="Y178" s="39"/>
      <c r="Z178" s="39"/>
      <c r="AA178" s="39"/>
      <c r="AB178" s="39"/>
      <c r="AC178" s="39"/>
      <c r="AD178" s="39"/>
      <c r="AE178" s="39"/>
      <c r="AR178" s="228" t="s">
        <v>129</v>
      </c>
      <c r="AT178" s="228" t="s">
        <v>125</v>
      </c>
      <c r="AU178" s="228" t="s">
        <v>82</v>
      </c>
      <c r="AY178" s="18" t="s">
        <v>124</v>
      </c>
      <c r="BE178" s="229">
        <f>IF(N178="základní",J178,0)</f>
        <v>0</v>
      </c>
      <c r="BF178" s="229">
        <f>IF(N178="snížená",J178,0)</f>
        <v>0</v>
      </c>
      <c r="BG178" s="229">
        <f>IF(N178="zákl. přenesená",J178,0)</f>
        <v>0</v>
      </c>
      <c r="BH178" s="229">
        <f>IF(N178="sníž. přenesená",J178,0)</f>
        <v>0</v>
      </c>
      <c r="BI178" s="229">
        <f>IF(N178="nulová",J178,0)</f>
        <v>0</v>
      </c>
      <c r="BJ178" s="18" t="s">
        <v>22</v>
      </c>
      <c r="BK178" s="229">
        <f>ROUND(I178*H178,2)</f>
        <v>0</v>
      </c>
      <c r="BL178" s="18" t="s">
        <v>129</v>
      </c>
      <c r="BM178" s="228" t="s">
        <v>332</v>
      </c>
    </row>
    <row r="179" s="14" customFormat="1">
      <c r="A179" s="14"/>
      <c r="B179" s="251"/>
      <c r="C179" s="252"/>
      <c r="D179" s="237" t="s">
        <v>178</v>
      </c>
      <c r="E179" s="253" t="s">
        <v>20</v>
      </c>
      <c r="F179" s="254" t="s">
        <v>333</v>
      </c>
      <c r="G179" s="252"/>
      <c r="H179" s="255">
        <v>3</v>
      </c>
      <c r="I179" s="256"/>
      <c r="J179" s="252"/>
      <c r="K179" s="252"/>
      <c r="L179" s="257"/>
      <c r="M179" s="258"/>
      <c r="N179" s="259"/>
      <c r="O179" s="259"/>
      <c r="P179" s="259"/>
      <c r="Q179" s="259"/>
      <c r="R179" s="259"/>
      <c r="S179" s="259"/>
      <c r="T179" s="260"/>
      <c r="U179" s="14"/>
      <c r="V179" s="14"/>
      <c r="W179" s="14"/>
      <c r="X179" s="14"/>
      <c r="Y179" s="14"/>
      <c r="Z179" s="14"/>
      <c r="AA179" s="14"/>
      <c r="AB179" s="14"/>
      <c r="AC179" s="14"/>
      <c r="AD179" s="14"/>
      <c r="AE179" s="14"/>
      <c r="AT179" s="261" t="s">
        <v>178</v>
      </c>
      <c r="AU179" s="261" t="s">
        <v>82</v>
      </c>
      <c r="AV179" s="14" t="s">
        <v>82</v>
      </c>
      <c r="AW179" s="14" t="s">
        <v>34</v>
      </c>
      <c r="AX179" s="14" t="s">
        <v>22</v>
      </c>
      <c r="AY179" s="261" t="s">
        <v>124</v>
      </c>
    </row>
    <row r="180" s="2" customFormat="1" ht="16.5" customHeight="1">
      <c r="A180" s="39"/>
      <c r="B180" s="40"/>
      <c r="C180" s="273" t="s">
        <v>334</v>
      </c>
      <c r="D180" s="273" t="s">
        <v>279</v>
      </c>
      <c r="E180" s="274" t="s">
        <v>335</v>
      </c>
      <c r="F180" s="275" t="s">
        <v>336</v>
      </c>
      <c r="G180" s="276" t="s">
        <v>331</v>
      </c>
      <c r="H180" s="277">
        <v>3</v>
      </c>
      <c r="I180" s="278"/>
      <c r="J180" s="279">
        <f>ROUND(I180*H180,2)</f>
        <v>0</v>
      </c>
      <c r="K180" s="275" t="s">
        <v>20</v>
      </c>
      <c r="L180" s="280"/>
      <c r="M180" s="281" t="s">
        <v>20</v>
      </c>
      <c r="N180" s="282" t="s">
        <v>44</v>
      </c>
      <c r="O180" s="85"/>
      <c r="P180" s="226">
        <f>O180*H180</f>
        <v>0</v>
      </c>
      <c r="Q180" s="226">
        <v>0</v>
      </c>
      <c r="R180" s="226">
        <f>Q180*H180</f>
        <v>0</v>
      </c>
      <c r="S180" s="226">
        <v>0</v>
      </c>
      <c r="T180" s="227">
        <f>S180*H180</f>
        <v>0</v>
      </c>
      <c r="U180" s="39"/>
      <c r="V180" s="39"/>
      <c r="W180" s="39"/>
      <c r="X180" s="39"/>
      <c r="Y180" s="39"/>
      <c r="Z180" s="39"/>
      <c r="AA180" s="39"/>
      <c r="AB180" s="39"/>
      <c r="AC180" s="39"/>
      <c r="AD180" s="39"/>
      <c r="AE180" s="39"/>
      <c r="AR180" s="228" t="s">
        <v>215</v>
      </c>
      <c r="AT180" s="228" t="s">
        <v>279</v>
      </c>
      <c r="AU180" s="228" t="s">
        <v>82</v>
      </c>
      <c r="AY180" s="18" t="s">
        <v>124</v>
      </c>
      <c r="BE180" s="229">
        <f>IF(N180="základní",J180,0)</f>
        <v>0</v>
      </c>
      <c r="BF180" s="229">
        <f>IF(N180="snížená",J180,0)</f>
        <v>0</v>
      </c>
      <c r="BG180" s="229">
        <f>IF(N180="zákl. přenesená",J180,0)</f>
        <v>0</v>
      </c>
      <c r="BH180" s="229">
        <f>IF(N180="sníž. přenesená",J180,0)</f>
        <v>0</v>
      </c>
      <c r="BI180" s="229">
        <f>IF(N180="nulová",J180,0)</f>
        <v>0</v>
      </c>
      <c r="BJ180" s="18" t="s">
        <v>22</v>
      </c>
      <c r="BK180" s="229">
        <f>ROUND(I180*H180,2)</f>
        <v>0</v>
      </c>
      <c r="BL180" s="18" t="s">
        <v>129</v>
      </c>
      <c r="BM180" s="228" t="s">
        <v>337</v>
      </c>
    </row>
    <row r="181" s="14" customFormat="1">
      <c r="A181" s="14"/>
      <c r="B181" s="251"/>
      <c r="C181" s="252"/>
      <c r="D181" s="237" t="s">
        <v>178</v>
      </c>
      <c r="E181" s="253" t="s">
        <v>20</v>
      </c>
      <c r="F181" s="254" t="s">
        <v>338</v>
      </c>
      <c r="G181" s="252"/>
      <c r="H181" s="255">
        <v>3</v>
      </c>
      <c r="I181" s="256"/>
      <c r="J181" s="252"/>
      <c r="K181" s="252"/>
      <c r="L181" s="257"/>
      <c r="M181" s="258"/>
      <c r="N181" s="259"/>
      <c r="O181" s="259"/>
      <c r="P181" s="259"/>
      <c r="Q181" s="259"/>
      <c r="R181" s="259"/>
      <c r="S181" s="259"/>
      <c r="T181" s="260"/>
      <c r="U181" s="14"/>
      <c r="V181" s="14"/>
      <c r="W181" s="14"/>
      <c r="X181" s="14"/>
      <c r="Y181" s="14"/>
      <c r="Z181" s="14"/>
      <c r="AA181" s="14"/>
      <c r="AB181" s="14"/>
      <c r="AC181" s="14"/>
      <c r="AD181" s="14"/>
      <c r="AE181" s="14"/>
      <c r="AT181" s="261" t="s">
        <v>178</v>
      </c>
      <c r="AU181" s="261" t="s">
        <v>82</v>
      </c>
      <c r="AV181" s="14" t="s">
        <v>82</v>
      </c>
      <c r="AW181" s="14" t="s">
        <v>34</v>
      </c>
      <c r="AX181" s="14" t="s">
        <v>22</v>
      </c>
      <c r="AY181" s="261" t="s">
        <v>124</v>
      </c>
    </row>
    <row r="182" s="12" customFormat="1" ht="22.8" customHeight="1">
      <c r="A182" s="12"/>
      <c r="B182" s="203"/>
      <c r="C182" s="204"/>
      <c r="D182" s="205" t="s">
        <v>72</v>
      </c>
      <c r="E182" s="230" t="s">
        <v>133</v>
      </c>
      <c r="F182" s="230" t="s">
        <v>339</v>
      </c>
      <c r="G182" s="204"/>
      <c r="H182" s="204"/>
      <c r="I182" s="207"/>
      <c r="J182" s="231">
        <f>BK182</f>
        <v>0</v>
      </c>
      <c r="K182" s="204"/>
      <c r="L182" s="209"/>
      <c r="M182" s="210"/>
      <c r="N182" s="211"/>
      <c r="O182" s="211"/>
      <c r="P182" s="212">
        <f>SUM(P183:P233)</f>
        <v>0</v>
      </c>
      <c r="Q182" s="211"/>
      <c r="R182" s="212">
        <f>SUM(R183:R233)</f>
        <v>97.989394599999997</v>
      </c>
      <c r="S182" s="211"/>
      <c r="T182" s="213">
        <f>SUM(T183:T233)</f>
        <v>0</v>
      </c>
      <c r="U182" s="12"/>
      <c r="V182" s="12"/>
      <c r="W182" s="12"/>
      <c r="X182" s="12"/>
      <c r="Y182" s="12"/>
      <c r="Z182" s="12"/>
      <c r="AA182" s="12"/>
      <c r="AB182" s="12"/>
      <c r="AC182" s="12"/>
      <c r="AD182" s="12"/>
      <c r="AE182" s="12"/>
      <c r="AR182" s="214" t="s">
        <v>22</v>
      </c>
      <c r="AT182" s="215" t="s">
        <v>72</v>
      </c>
      <c r="AU182" s="215" t="s">
        <v>22</v>
      </c>
      <c r="AY182" s="214" t="s">
        <v>124</v>
      </c>
      <c r="BK182" s="216">
        <f>SUM(BK183:BK233)</f>
        <v>0</v>
      </c>
    </row>
    <row r="183" s="2" customFormat="1" ht="33" customHeight="1">
      <c r="A183" s="39"/>
      <c r="B183" s="40"/>
      <c r="C183" s="217" t="s">
        <v>340</v>
      </c>
      <c r="D183" s="217" t="s">
        <v>125</v>
      </c>
      <c r="E183" s="218" t="s">
        <v>341</v>
      </c>
      <c r="F183" s="219" t="s">
        <v>342</v>
      </c>
      <c r="G183" s="220" t="s">
        <v>174</v>
      </c>
      <c r="H183" s="221">
        <v>461.81999999999999</v>
      </c>
      <c r="I183" s="222"/>
      <c r="J183" s="223">
        <f>ROUND(I183*H183,2)</f>
        <v>0</v>
      </c>
      <c r="K183" s="219" t="s">
        <v>139</v>
      </c>
      <c r="L183" s="45"/>
      <c r="M183" s="224" t="s">
        <v>20</v>
      </c>
      <c r="N183" s="225" t="s">
        <v>44</v>
      </c>
      <c r="O183" s="85"/>
      <c r="P183" s="226">
        <f>O183*H183</f>
        <v>0</v>
      </c>
      <c r="Q183" s="226">
        <v>0</v>
      </c>
      <c r="R183" s="226">
        <f>Q183*H183</f>
        <v>0</v>
      </c>
      <c r="S183" s="226">
        <v>0</v>
      </c>
      <c r="T183" s="227">
        <f>S183*H183</f>
        <v>0</v>
      </c>
      <c r="U183" s="39"/>
      <c r="V183" s="39"/>
      <c r="W183" s="39"/>
      <c r="X183" s="39"/>
      <c r="Y183" s="39"/>
      <c r="Z183" s="39"/>
      <c r="AA183" s="39"/>
      <c r="AB183" s="39"/>
      <c r="AC183" s="39"/>
      <c r="AD183" s="39"/>
      <c r="AE183" s="39"/>
      <c r="AR183" s="228" t="s">
        <v>129</v>
      </c>
      <c r="AT183" s="228" t="s">
        <v>125</v>
      </c>
      <c r="AU183" s="228" t="s">
        <v>82</v>
      </c>
      <c r="AY183" s="18" t="s">
        <v>124</v>
      </c>
      <c r="BE183" s="229">
        <f>IF(N183="základní",J183,0)</f>
        <v>0</v>
      </c>
      <c r="BF183" s="229">
        <f>IF(N183="snížená",J183,0)</f>
        <v>0</v>
      </c>
      <c r="BG183" s="229">
        <f>IF(N183="zákl. přenesená",J183,0)</f>
        <v>0</v>
      </c>
      <c r="BH183" s="229">
        <f>IF(N183="sníž. přenesená",J183,0)</f>
        <v>0</v>
      </c>
      <c r="BI183" s="229">
        <f>IF(N183="nulová",J183,0)</f>
        <v>0</v>
      </c>
      <c r="BJ183" s="18" t="s">
        <v>22</v>
      </c>
      <c r="BK183" s="229">
        <f>ROUND(I183*H183,2)</f>
        <v>0</v>
      </c>
      <c r="BL183" s="18" t="s">
        <v>129</v>
      </c>
      <c r="BM183" s="228" t="s">
        <v>343</v>
      </c>
    </row>
    <row r="184" s="2" customFormat="1">
      <c r="A184" s="39"/>
      <c r="B184" s="40"/>
      <c r="C184" s="41"/>
      <c r="D184" s="237" t="s">
        <v>176</v>
      </c>
      <c r="E184" s="41"/>
      <c r="F184" s="238" t="s">
        <v>344</v>
      </c>
      <c r="G184" s="41"/>
      <c r="H184" s="41"/>
      <c r="I184" s="137"/>
      <c r="J184" s="41"/>
      <c r="K184" s="41"/>
      <c r="L184" s="45"/>
      <c r="M184" s="239"/>
      <c r="N184" s="240"/>
      <c r="O184" s="85"/>
      <c r="P184" s="85"/>
      <c r="Q184" s="85"/>
      <c r="R184" s="85"/>
      <c r="S184" s="85"/>
      <c r="T184" s="86"/>
      <c r="U184" s="39"/>
      <c r="V184" s="39"/>
      <c r="W184" s="39"/>
      <c r="X184" s="39"/>
      <c r="Y184" s="39"/>
      <c r="Z184" s="39"/>
      <c r="AA184" s="39"/>
      <c r="AB184" s="39"/>
      <c r="AC184" s="39"/>
      <c r="AD184" s="39"/>
      <c r="AE184" s="39"/>
      <c r="AT184" s="18" t="s">
        <v>176</v>
      </c>
      <c r="AU184" s="18" t="s">
        <v>82</v>
      </c>
    </row>
    <row r="185" s="13" customFormat="1">
      <c r="A185" s="13"/>
      <c r="B185" s="241"/>
      <c r="C185" s="242"/>
      <c r="D185" s="237" t="s">
        <v>178</v>
      </c>
      <c r="E185" s="243" t="s">
        <v>20</v>
      </c>
      <c r="F185" s="244" t="s">
        <v>345</v>
      </c>
      <c r="G185" s="242"/>
      <c r="H185" s="243" t="s">
        <v>20</v>
      </c>
      <c r="I185" s="245"/>
      <c r="J185" s="242"/>
      <c r="K185" s="242"/>
      <c r="L185" s="246"/>
      <c r="M185" s="247"/>
      <c r="N185" s="248"/>
      <c r="O185" s="248"/>
      <c r="P185" s="248"/>
      <c r="Q185" s="248"/>
      <c r="R185" s="248"/>
      <c r="S185" s="248"/>
      <c r="T185" s="249"/>
      <c r="U185" s="13"/>
      <c r="V185" s="13"/>
      <c r="W185" s="13"/>
      <c r="X185" s="13"/>
      <c r="Y185" s="13"/>
      <c r="Z185" s="13"/>
      <c r="AA185" s="13"/>
      <c r="AB185" s="13"/>
      <c r="AC185" s="13"/>
      <c r="AD185" s="13"/>
      <c r="AE185" s="13"/>
      <c r="AT185" s="250" t="s">
        <v>178</v>
      </c>
      <c r="AU185" s="250" t="s">
        <v>82</v>
      </c>
      <c r="AV185" s="13" t="s">
        <v>22</v>
      </c>
      <c r="AW185" s="13" t="s">
        <v>34</v>
      </c>
      <c r="AX185" s="13" t="s">
        <v>73</v>
      </c>
      <c r="AY185" s="250" t="s">
        <v>124</v>
      </c>
    </row>
    <row r="186" s="14" customFormat="1">
      <c r="A186" s="14"/>
      <c r="B186" s="251"/>
      <c r="C186" s="252"/>
      <c r="D186" s="237" t="s">
        <v>178</v>
      </c>
      <c r="E186" s="253" t="s">
        <v>20</v>
      </c>
      <c r="F186" s="254" t="s">
        <v>346</v>
      </c>
      <c r="G186" s="252"/>
      <c r="H186" s="255">
        <v>461.81999999999999</v>
      </c>
      <c r="I186" s="256"/>
      <c r="J186" s="252"/>
      <c r="K186" s="252"/>
      <c r="L186" s="257"/>
      <c r="M186" s="258"/>
      <c r="N186" s="259"/>
      <c r="O186" s="259"/>
      <c r="P186" s="259"/>
      <c r="Q186" s="259"/>
      <c r="R186" s="259"/>
      <c r="S186" s="259"/>
      <c r="T186" s="260"/>
      <c r="U186" s="14"/>
      <c r="V186" s="14"/>
      <c r="W186" s="14"/>
      <c r="X186" s="14"/>
      <c r="Y186" s="14"/>
      <c r="Z186" s="14"/>
      <c r="AA186" s="14"/>
      <c r="AB186" s="14"/>
      <c r="AC186" s="14"/>
      <c r="AD186" s="14"/>
      <c r="AE186" s="14"/>
      <c r="AT186" s="261" t="s">
        <v>178</v>
      </c>
      <c r="AU186" s="261" t="s">
        <v>82</v>
      </c>
      <c r="AV186" s="14" t="s">
        <v>82</v>
      </c>
      <c r="AW186" s="14" t="s">
        <v>34</v>
      </c>
      <c r="AX186" s="14" t="s">
        <v>22</v>
      </c>
      <c r="AY186" s="261" t="s">
        <v>124</v>
      </c>
    </row>
    <row r="187" s="2" customFormat="1" ht="16.5" customHeight="1">
      <c r="A187" s="39"/>
      <c r="B187" s="40"/>
      <c r="C187" s="273" t="s">
        <v>347</v>
      </c>
      <c r="D187" s="273" t="s">
        <v>279</v>
      </c>
      <c r="E187" s="274" t="s">
        <v>348</v>
      </c>
      <c r="F187" s="275" t="s">
        <v>349</v>
      </c>
      <c r="G187" s="276" t="s">
        <v>267</v>
      </c>
      <c r="H187" s="277">
        <v>6.9269999999999996</v>
      </c>
      <c r="I187" s="278"/>
      <c r="J187" s="279">
        <f>ROUND(I187*H187,2)</f>
        <v>0</v>
      </c>
      <c r="K187" s="275" t="s">
        <v>139</v>
      </c>
      <c r="L187" s="280"/>
      <c r="M187" s="281" t="s">
        <v>20</v>
      </c>
      <c r="N187" s="282" t="s">
        <v>44</v>
      </c>
      <c r="O187" s="85"/>
      <c r="P187" s="226">
        <f>O187*H187</f>
        <v>0</v>
      </c>
      <c r="Q187" s="226">
        <v>1</v>
      </c>
      <c r="R187" s="226">
        <f>Q187*H187</f>
        <v>6.9269999999999996</v>
      </c>
      <c r="S187" s="226">
        <v>0</v>
      </c>
      <c r="T187" s="227">
        <f>S187*H187</f>
        <v>0</v>
      </c>
      <c r="U187" s="39"/>
      <c r="V187" s="39"/>
      <c r="W187" s="39"/>
      <c r="X187" s="39"/>
      <c r="Y187" s="39"/>
      <c r="Z187" s="39"/>
      <c r="AA187" s="39"/>
      <c r="AB187" s="39"/>
      <c r="AC187" s="39"/>
      <c r="AD187" s="39"/>
      <c r="AE187" s="39"/>
      <c r="AR187" s="228" t="s">
        <v>215</v>
      </c>
      <c r="AT187" s="228" t="s">
        <v>279</v>
      </c>
      <c r="AU187" s="228" t="s">
        <v>82</v>
      </c>
      <c r="AY187" s="18" t="s">
        <v>124</v>
      </c>
      <c r="BE187" s="229">
        <f>IF(N187="základní",J187,0)</f>
        <v>0</v>
      </c>
      <c r="BF187" s="229">
        <f>IF(N187="snížená",J187,0)</f>
        <v>0</v>
      </c>
      <c r="BG187" s="229">
        <f>IF(N187="zákl. přenesená",J187,0)</f>
        <v>0</v>
      </c>
      <c r="BH187" s="229">
        <f>IF(N187="sníž. přenesená",J187,0)</f>
        <v>0</v>
      </c>
      <c r="BI187" s="229">
        <f>IF(N187="nulová",J187,0)</f>
        <v>0</v>
      </c>
      <c r="BJ187" s="18" t="s">
        <v>22</v>
      </c>
      <c r="BK187" s="229">
        <f>ROUND(I187*H187,2)</f>
        <v>0</v>
      </c>
      <c r="BL187" s="18" t="s">
        <v>129</v>
      </c>
      <c r="BM187" s="228" t="s">
        <v>350</v>
      </c>
    </row>
    <row r="188" s="14" customFormat="1">
      <c r="A188" s="14"/>
      <c r="B188" s="251"/>
      <c r="C188" s="252"/>
      <c r="D188" s="237" t="s">
        <v>178</v>
      </c>
      <c r="E188" s="253" t="s">
        <v>20</v>
      </c>
      <c r="F188" s="254" t="s">
        <v>351</v>
      </c>
      <c r="G188" s="252"/>
      <c r="H188" s="255">
        <v>6.9269999999999996</v>
      </c>
      <c r="I188" s="256"/>
      <c r="J188" s="252"/>
      <c r="K188" s="252"/>
      <c r="L188" s="257"/>
      <c r="M188" s="258"/>
      <c r="N188" s="259"/>
      <c r="O188" s="259"/>
      <c r="P188" s="259"/>
      <c r="Q188" s="259"/>
      <c r="R188" s="259"/>
      <c r="S188" s="259"/>
      <c r="T188" s="260"/>
      <c r="U188" s="14"/>
      <c r="V188" s="14"/>
      <c r="W188" s="14"/>
      <c r="X188" s="14"/>
      <c r="Y188" s="14"/>
      <c r="Z188" s="14"/>
      <c r="AA188" s="14"/>
      <c r="AB188" s="14"/>
      <c r="AC188" s="14"/>
      <c r="AD188" s="14"/>
      <c r="AE188" s="14"/>
      <c r="AT188" s="261" t="s">
        <v>178</v>
      </c>
      <c r="AU188" s="261" t="s">
        <v>82</v>
      </c>
      <c r="AV188" s="14" t="s">
        <v>82</v>
      </c>
      <c r="AW188" s="14" t="s">
        <v>34</v>
      </c>
      <c r="AX188" s="14" t="s">
        <v>22</v>
      </c>
      <c r="AY188" s="261" t="s">
        <v>124</v>
      </c>
    </row>
    <row r="189" s="2" customFormat="1" ht="16.5" customHeight="1">
      <c r="A189" s="39"/>
      <c r="B189" s="40"/>
      <c r="C189" s="217" t="s">
        <v>352</v>
      </c>
      <c r="D189" s="217" t="s">
        <v>125</v>
      </c>
      <c r="E189" s="218" t="s">
        <v>353</v>
      </c>
      <c r="F189" s="219" t="s">
        <v>354</v>
      </c>
      <c r="G189" s="220" t="s">
        <v>174</v>
      </c>
      <c r="H189" s="221">
        <v>104</v>
      </c>
      <c r="I189" s="222"/>
      <c r="J189" s="223">
        <f>ROUND(I189*H189,2)</f>
        <v>0</v>
      </c>
      <c r="K189" s="219" t="s">
        <v>139</v>
      </c>
      <c r="L189" s="45"/>
      <c r="M189" s="224" t="s">
        <v>20</v>
      </c>
      <c r="N189" s="225" t="s">
        <v>44</v>
      </c>
      <c r="O189" s="85"/>
      <c r="P189" s="226">
        <f>O189*H189</f>
        <v>0</v>
      </c>
      <c r="Q189" s="226">
        <v>0</v>
      </c>
      <c r="R189" s="226">
        <f>Q189*H189</f>
        <v>0</v>
      </c>
      <c r="S189" s="226">
        <v>0</v>
      </c>
      <c r="T189" s="227">
        <f>S189*H189</f>
        <v>0</v>
      </c>
      <c r="U189" s="39"/>
      <c r="V189" s="39"/>
      <c r="W189" s="39"/>
      <c r="X189" s="39"/>
      <c r="Y189" s="39"/>
      <c r="Z189" s="39"/>
      <c r="AA189" s="39"/>
      <c r="AB189" s="39"/>
      <c r="AC189" s="39"/>
      <c r="AD189" s="39"/>
      <c r="AE189" s="39"/>
      <c r="AR189" s="228" t="s">
        <v>129</v>
      </c>
      <c r="AT189" s="228" t="s">
        <v>125</v>
      </c>
      <c r="AU189" s="228" t="s">
        <v>82</v>
      </c>
      <c r="AY189" s="18" t="s">
        <v>124</v>
      </c>
      <c r="BE189" s="229">
        <f>IF(N189="základní",J189,0)</f>
        <v>0</v>
      </c>
      <c r="BF189" s="229">
        <f>IF(N189="snížená",J189,0)</f>
        <v>0</v>
      </c>
      <c r="BG189" s="229">
        <f>IF(N189="zákl. přenesená",J189,0)</f>
        <v>0</v>
      </c>
      <c r="BH189" s="229">
        <f>IF(N189="sníž. přenesená",J189,0)</f>
        <v>0</v>
      </c>
      <c r="BI189" s="229">
        <f>IF(N189="nulová",J189,0)</f>
        <v>0</v>
      </c>
      <c r="BJ189" s="18" t="s">
        <v>22</v>
      </c>
      <c r="BK189" s="229">
        <f>ROUND(I189*H189,2)</f>
        <v>0</v>
      </c>
      <c r="BL189" s="18" t="s">
        <v>129</v>
      </c>
      <c r="BM189" s="228" t="s">
        <v>355</v>
      </c>
    </row>
    <row r="190" s="13" customFormat="1">
      <c r="A190" s="13"/>
      <c r="B190" s="241"/>
      <c r="C190" s="242"/>
      <c r="D190" s="237" t="s">
        <v>178</v>
      </c>
      <c r="E190" s="243" t="s">
        <v>20</v>
      </c>
      <c r="F190" s="244" t="s">
        <v>356</v>
      </c>
      <c r="G190" s="242"/>
      <c r="H190" s="243" t="s">
        <v>20</v>
      </c>
      <c r="I190" s="245"/>
      <c r="J190" s="242"/>
      <c r="K190" s="242"/>
      <c r="L190" s="246"/>
      <c r="M190" s="247"/>
      <c r="N190" s="248"/>
      <c r="O190" s="248"/>
      <c r="P190" s="248"/>
      <c r="Q190" s="248"/>
      <c r="R190" s="248"/>
      <c r="S190" s="248"/>
      <c r="T190" s="249"/>
      <c r="U190" s="13"/>
      <c r="V190" s="13"/>
      <c r="W190" s="13"/>
      <c r="X190" s="13"/>
      <c r="Y190" s="13"/>
      <c r="Z190" s="13"/>
      <c r="AA190" s="13"/>
      <c r="AB190" s="13"/>
      <c r="AC190" s="13"/>
      <c r="AD190" s="13"/>
      <c r="AE190" s="13"/>
      <c r="AT190" s="250" t="s">
        <v>178</v>
      </c>
      <c r="AU190" s="250" t="s">
        <v>82</v>
      </c>
      <c r="AV190" s="13" t="s">
        <v>22</v>
      </c>
      <c r="AW190" s="13" t="s">
        <v>34</v>
      </c>
      <c r="AX190" s="13" t="s">
        <v>73</v>
      </c>
      <c r="AY190" s="250" t="s">
        <v>124</v>
      </c>
    </row>
    <row r="191" s="14" customFormat="1">
      <c r="A191" s="14"/>
      <c r="B191" s="251"/>
      <c r="C191" s="252"/>
      <c r="D191" s="237" t="s">
        <v>178</v>
      </c>
      <c r="E191" s="253" t="s">
        <v>20</v>
      </c>
      <c r="F191" s="254" t="s">
        <v>357</v>
      </c>
      <c r="G191" s="252"/>
      <c r="H191" s="255">
        <v>104</v>
      </c>
      <c r="I191" s="256"/>
      <c r="J191" s="252"/>
      <c r="K191" s="252"/>
      <c r="L191" s="257"/>
      <c r="M191" s="258"/>
      <c r="N191" s="259"/>
      <c r="O191" s="259"/>
      <c r="P191" s="259"/>
      <c r="Q191" s="259"/>
      <c r="R191" s="259"/>
      <c r="S191" s="259"/>
      <c r="T191" s="260"/>
      <c r="U191" s="14"/>
      <c r="V191" s="14"/>
      <c r="W191" s="14"/>
      <c r="X191" s="14"/>
      <c r="Y191" s="14"/>
      <c r="Z191" s="14"/>
      <c r="AA191" s="14"/>
      <c r="AB191" s="14"/>
      <c r="AC191" s="14"/>
      <c r="AD191" s="14"/>
      <c r="AE191" s="14"/>
      <c r="AT191" s="261" t="s">
        <v>178</v>
      </c>
      <c r="AU191" s="261" t="s">
        <v>82</v>
      </c>
      <c r="AV191" s="14" t="s">
        <v>82</v>
      </c>
      <c r="AW191" s="14" t="s">
        <v>34</v>
      </c>
      <c r="AX191" s="14" t="s">
        <v>22</v>
      </c>
      <c r="AY191" s="261" t="s">
        <v>124</v>
      </c>
    </row>
    <row r="192" s="2" customFormat="1" ht="16.5" customHeight="1">
      <c r="A192" s="39"/>
      <c r="B192" s="40"/>
      <c r="C192" s="217" t="s">
        <v>358</v>
      </c>
      <c r="D192" s="217" t="s">
        <v>125</v>
      </c>
      <c r="E192" s="218" t="s">
        <v>359</v>
      </c>
      <c r="F192" s="219" t="s">
        <v>360</v>
      </c>
      <c r="G192" s="220" t="s">
        <v>174</v>
      </c>
      <c r="H192" s="221">
        <v>650.32000000000005</v>
      </c>
      <c r="I192" s="222"/>
      <c r="J192" s="223">
        <f>ROUND(I192*H192,2)</f>
        <v>0</v>
      </c>
      <c r="K192" s="219" t="s">
        <v>139</v>
      </c>
      <c r="L192" s="45"/>
      <c r="M192" s="224" t="s">
        <v>20</v>
      </c>
      <c r="N192" s="225" t="s">
        <v>44</v>
      </c>
      <c r="O192" s="85"/>
      <c r="P192" s="226">
        <f>O192*H192</f>
        <v>0</v>
      </c>
      <c r="Q192" s="226">
        <v>0</v>
      </c>
      <c r="R192" s="226">
        <f>Q192*H192</f>
        <v>0</v>
      </c>
      <c r="S192" s="226">
        <v>0</v>
      </c>
      <c r="T192" s="227">
        <f>S192*H192</f>
        <v>0</v>
      </c>
      <c r="U192" s="39"/>
      <c r="V192" s="39"/>
      <c r="W192" s="39"/>
      <c r="X192" s="39"/>
      <c r="Y192" s="39"/>
      <c r="Z192" s="39"/>
      <c r="AA192" s="39"/>
      <c r="AB192" s="39"/>
      <c r="AC192" s="39"/>
      <c r="AD192" s="39"/>
      <c r="AE192" s="39"/>
      <c r="AR192" s="228" t="s">
        <v>129</v>
      </c>
      <c r="AT192" s="228" t="s">
        <v>125</v>
      </c>
      <c r="AU192" s="228" t="s">
        <v>82</v>
      </c>
      <c r="AY192" s="18" t="s">
        <v>124</v>
      </c>
      <c r="BE192" s="229">
        <f>IF(N192="základní",J192,0)</f>
        <v>0</v>
      </c>
      <c r="BF192" s="229">
        <f>IF(N192="snížená",J192,0)</f>
        <v>0</v>
      </c>
      <c r="BG192" s="229">
        <f>IF(N192="zákl. přenesená",J192,0)</f>
        <v>0</v>
      </c>
      <c r="BH192" s="229">
        <f>IF(N192="sníž. přenesená",J192,0)</f>
        <v>0</v>
      </c>
      <c r="BI192" s="229">
        <f>IF(N192="nulová",J192,0)</f>
        <v>0</v>
      </c>
      <c r="BJ192" s="18" t="s">
        <v>22</v>
      </c>
      <c r="BK192" s="229">
        <f>ROUND(I192*H192,2)</f>
        <v>0</v>
      </c>
      <c r="BL192" s="18" t="s">
        <v>129</v>
      </c>
      <c r="BM192" s="228" t="s">
        <v>361</v>
      </c>
    </row>
    <row r="193" s="13" customFormat="1">
      <c r="A193" s="13"/>
      <c r="B193" s="241"/>
      <c r="C193" s="242"/>
      <c r="D193" s="237" t="s">
        <v>178</v>
      </c>
      <c r="E193" s="243" t="s">
        <v>20</v>
      </c>
      <c r="F193" s="244" t="s">
        <v>362</v>
      </c>
      <c r="G193" s="242"/>
      <c r="H193" s="243" t="s">
        <v>20</v>
      </c>
      <c r="I193" s="245"/>
      <c r="J193" s="242"/>
      <c r="K193" s="242"/>
      <c r="L193" s="246"/>
      <c r="M193" s="247"/>
      <c r="N193" s="248"/>
      <c r="O193" s="248"/>
      <c r="P193" s="248"/>
      <c r="Q193" s="248"/>
      <c r="R193" s="248"/>
      <c r="S193" s="248"/>
      <c r="T193" s="249"/>
      <c r="U193" s="13"/>
      <c r="V193" s="13"/>
      <c r="W193" s="13"/>
      <c r="X193" s="13"/>
      <c r="Y193" s="13"/>
      <c r="Z193" s="13"/>
      <c r="AA193" s="13"/>
      <c r="AB193" s="13"/>
      <c r="AC193" s="13"/>
      <c r="AD193" s="13"/>
      <c r="AE193" s="13"/>
      <c r="AT193" s="250" t="s">
        <v>178</v>
      </c>
      <c r="AU193" s="250" t="s">
        <v>82</v>
      </c>
      <c r="AV193" s="13" t="s">
        <v>22</v>
      </c>
      <c r="AW193" s="13" t="s">
        <v>34</v>
      </c>
      <c r="AX193" s="13" t="s">
        <v>73</v>
      </c>
      <c r="AY193" s="250" t="s">
        <v>124</v>
      </c>
    </row>
    <row r="194" s="14" customFormat="1">
      <c r="A194" s="14"/>
      <c r="B194" s="251"/>
      <c r="C194" s="252"/>
      <c r="D194" s="237" t="s">
        <v>178</v>
      </c>
      <c r="E194" s="253" t="s">
        <v>20</v>
      </c>
      <c r="F194" s="254" t="s">
        <v>363</v>
      </c>
      <c r="G194" s="252"/>
      <c r="H194" s="255">
        <v>650.32000000000005</v>
      </c>
      <c r="I194" s="256"/>
      <c r="J194" s="252"/>
      <c r="K194" s="252"/>
      <c r="L194" s="257"/>
      <c r="M194" s="258"/>
      <c r="N194" s="259"/>
      <c r="O194" s="259"/>
      <c r="P194" s="259"/>
      <c r="Q194" s="259"/>
      <c r="R194" s="259"/>
      <c r="S194" s="259"/>
      <c r="T194" s="260"/>
      <c r="U194" s="14"/>
      <c r="V194" s="14"/>
      <c r="W194" s="14"/>
      <c r="X194" s="14"/>
      <c r="Y194" s="14"/>
      <c r="Z194" s="14"/>
      <c r="AA194" s="14"/>
      <c r="AB194" s="14"/>
      <c r="AC194" s="14"/>
      <c r="AD194" s="14"/>
      <c r="AE194" s="14"/>
      <c r="AT194" s="261" t="s">
        <v>178</v>
      </c>
      <c r="AU194" s="261" t="s">
        <v>82</v>
      </c>
      <c r="AV194" s="14" t="s">
        <v>82</v>
      </c>
      <c r="AW194" s="14" t="s">
        <v>34</v>
      </c>
      <c r="AX194" s="14" t="s">
        <v>22</v>
      </c>
      <c r="AY194" s="261" t="s">
        <v>124</v>
      </c>
    </row>
    <row r="195" s="2" customFormat="1" ht="16.5" customHeight="1">
      <c r="A195" s="39"/>
      <c r="B195" s="40"/>
      <c r="C195" s="217" t="s">
        <v>364</v>
      </c>
      <c r="D195" s="217" t="s">
        <v>125</v>
      </c>
      <c r="E195" s="218" t="s">
        <v>365</v>
      </c>
      <c r="F195" s="219" t="s">
        <v>366</v>
      </c>
      <c r="G195" s="220" t="s">
        <v>174</v>
      </c>
      <c r="H195" s="221">
        <v>74.280000000000001</v>
      </c>
      <c r="I195" s="222"/>
      <c r="J195" s="223">
        <f>ROUND(I195*H195,2)</f>
        <v>0</v>
      </c>
      <c r="K195" s="219" t="s">
        <v>139</v>
      </c>
      <c r="L195" s="45"/>
      <c r="M195" s="224" t="s">
        <v>20</v>
      </c>
      <c r="N195" s="225" t="s">
        <v>44</v>
      </c>
      <c r="O195" s="85"/>
      <c r="P195" s="226">
        <f>O195*H195</f>
        <v>0</v>
      </c>
      <c r="Q195" s="226">
        <v>0</v>
      </c>
      <c r="R195" s="226">
        <f>Q195*H195</f>
        <v>0</v>
      </c>
      <c r="S195" s="226">
        <v>0</v>
      </c>
      <c r="T195" s="227">
        <f>S195*H195</f>
        <v>0</v>
      </c>
      <c r="U195" s="39"/>
      <c r="V195" s="39"/>
      <c r="W195" s="39"/>
      <c r="X195" s="39"/>
      <c r="Y195" s="39"/>
      <c r="Z195" s="39"/>
      <c r="AA195" s="39"/>
      <c r="AB195" s="39"/>
      <c r="AC195" s="39"/>
      <c r="AD195" s="39"/>
      <c r="AE195" s="39"/>
      <c r="AR195" s="228" t="s">
        <v>129</v>
      </c>
      <c r="AT195" s="228" t="s">
        <v>125</v>
      </c>
      <c r="AU195" s="228" t="s">
        <v>82</v>
      </c>
      <c r="AY195" s="18" t="s">
        <v>124</v>
      </c>
      <c r="BE195" s="229">
        <f>IF(N195="základní",J195,0)</f>
        <v>0</v>
      </c>
      <c r="BF195" s="229">
        <f>IF(N195="snížená",J195,0)</f>
        <v>0</v>
      </c>
      <c r="BG195" s="229">
        <f>IF(N195="zákl. přenesená",J195,0)</f>
        <v>0</v>
      </c>
      <c r="BH195" s="229">
        <f>IF(N195="sníž. přenesená",J195,0)</f>
        <v>0</v>
      </c>
      <c r="BI195" s="229">
        <f>IF(N195="nulová",J195,0)</f>
        <v>0</v>
      </c>
      <c r="BJ195" s="18" t="s">
        <v>22</v>
      </c>
      <c r="BK195" s="229">
        <f>ROUND(I195*H195,2)</f>
        <v>0</v>
      </c>
      <c r="BL195" s="18" t="s">
        <v>129</v>
      </c>
      <c r="BM195" s="228" t="s">
        <v>367</v>
      </c>
    </row>
    <row r="196" s="13" customFormat="1">
      <c r="A196" s="13"/>
      <c r="B196" s="241"/>
      <c r="C196" s="242"/>
      <c r="D196" s="237" t="s">
        <v>178</v>
      </c>
      <c r="E196" s="243" t="s">
        <v>20</v>
      </c>
      <c r="F196" s="244" t="s">
        <v>368</v>
      </c>
      <c r="G196" s="242"/>
      <c r="H196" s="243" t="s">
        <v>20</v>
      </c>
      <c r="I196" s="245"/>
      <c r="J196" s="242"/>
      <c r="K196" s="242"/>
      <c r="L196" s="246"/>
      <c r="M196" s="247"/>
      <c r="N196" s="248"/>
      <c r="O196" s="248"/>
      <c r="P196" s="248"/>
      <c r="Q196" s="248"/>
      <c r="R196" s="248"/>
      <c r="S196" s="248"/>
      <c r="T196" s="249"/>
      <c r="U196" s="13"/>
      <c r="V196" s="13"/>
      <c r="W196" s="13"/>
      <c r="X196" s="13"/>
      <c r="Y196" s="13"/>
      <c r="Z196" s="13"/>
      <c r="AA196" s="13"/>
      <c r="AB196" s="13"/>
      <c r="AC196" s="13"/>
      <c r="AD196" s="13"/>
      <c r="AE196" s="13"/>
      <c r="AT196" s="250" t="s">
        <v>178</v>
      </c>
      <c r="AU196" s="250" t="s">
        <v>82</v>
      </c>
      <c r="AV196" s="13" t="s">
        <v>22</v>
      </c>
      <c r="AW196" s="13" t="s">
        <v>34</v>
      </c>
      <c r="AX196" s="13" t="s">
        <v>73</v>
      </c>
      <c r="AY196" s="250" t="s">
        <v>124</v>
      </c>
    </row>
    <row r="197" s="14" customFormat="1">
      <c r="A197" s="14"/>
      <c r="B197" s="251"/>
      <c r="C197" s="252"/>
      <c r="D197" s="237" t="s">
        <v>178</v>
      </c>
      <c r="E197" s="253" t="s">
        <v>20</v>
      </c>
      <c r="F197" s="254" t="s">
        <v>369</v>
      </c>
      <c r="G197" s="252"/>
      <c r="H197" s="255">
        <v>74.280000000000001</v>
      </c>
      <c r="I197" s="256"/>
      <c r="J197" s="252"/>
      <c r="K197" s="252"/>
      <c r="L197" s="257"/>
      <c r="M197" s="258"/>
      <c r="N197" s="259"/>
      <c r="O197" s="259"/>
      <c r="P197" s="259"/>
      <c r="Q197" s="259"/>
      <c r="R197" s="259"/>
      <c r="S197" s="259"/>
      <c r="T197" s="260"/>
      <c r="U197" s="14"/>
      <c r="V197" s="14"/>
      <c r="W197" s="14"/>
      <c r="X197" s="14"/>
      <c r="Y197" s="14"/>
      <c r="Z197" s="14"/>
      <c r="AA197" s="14"/>
      <c r="AB197" s="14"/>
      <c r="AC197" s="14"/>
      <c r="AD197" s="14"/>
      <c r="AE197" s="14"/>
      <c r="AT197" s="261" t="s">
        <v>178</v>
      </c>
      <c r="AU197" s="261" t="s">
        <v>82</v>
      </c>
      <c r="AV197" s="14" t="s">
        <v>82</v>
      </c>
      <c r="AW197" s="14" t="s">
        <v>34</v>
      </c>
      <c r="AX197" s="14" t="s">
        <v>22</v>
      </c>
      <c r="AY197" s="261" t="s">
        <v>124</v>
      </c>
    </row>
    <row r="198" s="2" customFormat="1" ht="21.75" customHeight="1">
      <c r="A198" s="39"/>
      <c r="B198" s="40"/>
      <c r="C198" s="217" t="s">
        <v>370</v>
      </c>
      <c r="D198" s="217" t="s">
        <v>125</v>
      </c>
      <c r="E198" s="218" t="s">
        <v>371</v>
      </c>
      <c r="F198" s="219" t="s">
        <v>372</v>
      </c>
      <c r="G198" s="220" t="s">
        <v>174</v>
      </c>
      <c r="H198" s="221">
        <v>357.81999999999999</v>
      </c>
      <c r="I198" s="222"/>
      <c r="J198" s="223">
        <f>ROUND(I198*H198,2)</f>
        <v>0</v>
      </c>
      <c r="K198" s="219" t="s">
        <v>139</v>
      </c>
      <c r="L198" s="45"/>
      <c r="M198" s="224" t="s">
        <v>20</v>
      </c>
      <c r="N198" s="225" t="s">
        <v>44</v>
      </c>
      <c r="O198" s="85"/>
      <c r="P198" s="226">
        <f>O198*H198</f>
        <v>0</v>
      </c>
      <c r="Q198" s="226">
        <v>0</v>
      </c>
      <c r="R198" s="226">
        <f>Q198*H198</f>
        <v>0</v>
      </c>
      <c r="S198" s="226">
        <v>0</v>
      </c>
      <c r="T198" s="227">
        <f>S198*H198</f>
        <v>0</v>
      </c>
      <c r="U198" s="39"/>
      <c r="V198" s="39"/>
      <c r="W198" s="39"/>
      <c r="X198" s="39"/>
      <c r="Y198" s="39"/>
      <c r="Z198" s="39"/>
      <c r="AA198" s="39"/>
      <c r="AB198" s="39"/>
      <c r="AC198" s="39"/>
      <c r="AD198" s="39"/>
      <c r="AE198" s="39"/>
      <c r="AR198" s="228" t="s">
        <v>129</v>
      </c>
      <c r="AT198" s="228" t="s">
        <v>125</v>
      </c>
      <c r="AU198" s="228" t="s">
        <v>82</v>
      </c>
      <c r="AY198" s="18" t="s">
        <v>124</v>
      </c>
      <c r="BE198" s="229">
        <f>IF(N198="základní",J198,0)</f>
        <v>0</v>
      </c>
      <c r="BF198" s="229">
        <f>IF(N198="snížená",J198,0)</f>
        <v>0</v>
      </c>
      <c r="BG198" s="229">
        <f>IF(N198="zákl. přenesená",J198,0)</f>
        <v>0</v>
      </c>
      <c r="BH198" s="229">
        <f>IF(N198="sníž. přenesená",J198,0)</f>
        <v>0</v>
      </c>
      <c r="BI198" s="229">
        <f>IF(N198="nulová",J198,0)</f>
        <v>0</v>
      </c>
      <c r="BJ198" s="18" t="s">
        <v>22</v>
      </c>
      <c r="BK198" s="229">
        <f>ROUND(I198*H198,2)</f>
        <v>0</v>
      </c>
      <c r="BL198" s="18" t="s">
        <v>129</v>
      </c>
      <c r="BM198" s="228" t="s">
        <v>373</v>
      </c>
    </row>
    <row r="199" s="2" customFormat="1">
      <c r="A199" s="39"/>
      <c r="B199" s="40"/>
      <c r="C199" s="41"/>
      <c r="D199" s="237" t="s">
        <v>176</v>
      </c>
      <c r="E199" s="41"/>
      <c r="F199" s="238" t="s">
        <v>374</v>
      </c>
      <c r="G199" s="41"/>
      <c r="H199" s="41"/>
      <c r="I199" s="137"/>
      <c r="J199" s="41"/>
      <c r="K199" s="41"/>
      <c r="L199" s="45"/>
      <c r="M199" s="239"/>
      <c r="N199" s="240"/>
      <c r="O199" s="85"/>
      <c r="P199" s="85"/>
      <c r="Q199" s="85"/>
      <c r="R199" s="85"/>
      <c r="S199" s="85"/>
      <c r="T199" s="86"/>
      <c r="U199" s="39"/>
      <c r="V199" s="39"/>
      <c r="W199" s="39"/>
      <c r="X199" s="39"/>
      <c r="Y199" s="39"/>
      <c r="Z199" s="39"/>
      <c r="AA199" s="39"/>
      <c r="AB199" s="39"/>
      <c r="AC199" s="39"/>
      <c r="AD199" s="39"/>
      <c r="AE199" s="39"/>
      <c r="AT199" s="18" t="s">
        <v>176</v>
      </c>
      <c r="AU199" s="18" t="s">
        <v>82</v>
      </c>
    </row>
    <row r="200" s="13" customFormat="1">
      <c r="A200" s="13"/>
      <c r="B200" s="241"/>
      <c r="C200" s="242"/>
      <c r="D200" s="237" t="s">
        <v>178</v>
      </c>
      <c r="E200" s="243" t="s">
        <v>20</v>
      </c>
      <c r="F200" s="244" t="s">
        <v>375</v>
      </c>
      <c r="G200" s="242"/>
      <c r="H200" s="243" t="s">
        <v>20</v>
      </c>
      <c r="I200" s="245"/>
      <c r="J200" s="242"/>
      <c r="K200" s="242"/>
      <c r="L200" s="246"/>
      <c r="M200" s="247"/>
      <c r="N200" s="248"/>
      <c r="O200" s="248"/>
      <c r="P200" s="248"/>
      <c r="Q200" s="248"/>
      <c r="R200" s="248"/>
      <c r="S200" s="248"/>
      <c r="T200" s="249"/>
      <c r="U200" s="13"/>
      <c r="V200" s="13"/>
      <c r="W200" s="13"/>
      <c r="X200" s="13"/>
      <c r="Y200" s="13"/>
      <c r="Z200" s="13"/>
      <c r="AA200" s="13"/>
      <c r="AB200" s="13"/>
      <c r="AC200" s="13"/>
      <c r="AD200" s="13"/>
      <c r="AE200" s="13"/>
      <c r="AT200" s="250" t="s">
        <v>178</v>
      </c>
      <c r="AU200" s="250" t="s">
        <v>82</v>
      </c>
      <c r="AV200" s="13" t="s">
        <v>22</v>
      </c>
      <c r="AW200" s="13" t="s">
        <v>34</v>
      </c>
      <c r="AX200" s="13" t="s">
        <v>73</v>
      </c>
      <c r="AY200" s="250" t="s">
        <v>124</v>
      </c>
    </row>
    <row r="201" s="14" customFormat="1">
      <c r="A201" s="14"/>
      <c r="B201" s="251"/>
      <c r="C201" s="252"/>
      <c r="D201" s="237" t="s">
        <v>178</v>
      </c>
      <c r="E201" s="253" t="s">
        <v>20</v>
      </c>
      <c r="F201" s="254" t="s">
        <v>376</v>
      </c>
      <c r="G201" s="252"/>
      <c r="H201" s="255">
        <v>357.81999999999999</v>
      </c>
      <c r="I201" s="256"/>
      <c r="J201" s="252"/>
      <c r="K201" s="252"/>
      <c r="L201" s="257"/>
      <c r="M201" s="258"/>
      <c r="N201" s="259"/>
      <c r="O201" s="259"/>
      <c r="P201" s="259"/>
      <c r="Q201" s="259"/>
      <c r="R201" s="259"/>
      <c r="S201" s="259"/>
      <c r="T201" s="260"/>
      <c r="U201" s="14"/>
      <c r="V201" s="14"/>
      <c r="W201" s="14"/>
      <c r="X201" s="14"/>
      <c r="Y201" s="14"/>
      <c r="Z201" s="14"/>
      <c r="AA201" s="14"/>
      <c r="AB201" s="14"/>
      <c r="AC201" s="14"/>
      <c r="AD201" s="14"/>
      <c r="AE201" s="14"/>
      <c r="AT201" s="261" t="s">
        <v>178</v>
      </c>
      <c r="AU201" s="261" t="s">
        <v>82</v>
      </c>
      <c r="AV201" s="14" t="s">
        <v>82</v>
      </c>
      <c r="AW201" s="14" t="s">
        <v>34</v>
      </c>
      <c r="AX201" s="14" t="s">
        <v>22</v>
      </c>
      <c r="AY201" s="261" t="s">
        <v>124</v>
      </c>
    </row>
    <row r="202" s="2" customFormat="1" ht="21.75" customHeight="1">
      <c r="A202" s="39"/>
      <c r="B202" s="40"/>
      <c r="C202" s="217" t="s">
        <v>377</v>
      </c>
      <c r="D202" s="217" t="s">
        <v>125</v>
      </c>
      <c r="E202" s="218" t="s">
        <v>378</v>
      </c>
      <c r="F202" s="219" t="s">
        <v>379</v>
      </c>
      <c r="G202" s="220" t="s">
        <v>174</v>
      </c>
      <c r="H202" s="221">
        <v>436.56999999999999</v>
      </c>
      <c r="I202" s="222"/>
      <c r="J202" s="223">
        <f>ROUND(I202*H202,2)</f>
        <v>0</v>
      </c>
      <c r="K202" s="219" t="s">
        <v>139</v>
      </c>
      <c r="L202" s="45"/>
      <c r="M202" s="224" t="s">
        <v>20</v>
      </c>
      <c r="N202" s="225" t="s">
        <v>44</v>
      </c>
      <c r="O202" s="85"/>
      <c r="P202" s="226">
        <f>O202*H202</f>
        <v>0</v>
      </c>
      <c r="Q202" s="226">
        <v>0</v>
      </c>
      <c r="R202" s="226">
        <f>Q202*H202</f>
        <v>0</v>
      </c>
      <c r="S202" s="226">
        <v>0</v>
      </c>
      <c r="T202" s="227">
        <f>S202*H202</f>
        <v>0</v>
      </c>
      <c r="U202" s="39"/>
      <c r="V202" s="39"/>
      <c r="W202" s="39"/>
      <c r="X202" s="39"/>
      <c r="Y202" s="39"/>
      <c r="Z202" s="39"/>
      <c r="AA202" s="39"/>
      <c r="AB202" s="39"/>
      <c r="AC202" s="39"/>
      <c r="AD202" s="39"/>
      <c r="AE202" s="39"/>
      <c r="AR202" s="228" t="s">
        <v>129</v>
      </c>
      <c r="AT202" s="228" t="s">
        <v>125</v>
      </c>
      <c r="AU202" s="228" t="s">
        <v>82</v>
      </c>
      <c r="AY202" s="18" t="s">
        <v>124</v>
      </c>
      <c r="BE202" s="229">
        <f>IF(N202="základní",J202,0)</f>
        <v>0</v>
      </c>
      <c r="BF202" s="229">
        <f>IF(N202="snížená",J202,0)</f>
        <v>0</v>
      </c>
      <c r="BG202" s="229">
        <f>IF(N202="zákl. přenesená",J202,0)</f>
        <v>0</v>
      </c>
      <c r="BH202" s="229">
        <f>IF(N202="sníž. přenesená",J202,0)</f>
        <v>0</v>
      </c>
      <c r="BI202" s="229">
        <f>IF(N202="nulová",J202,0)</f>
        <v>0</v>
      </c>
      <c r="BJ202" s="18" t="s">
        <v>22</v>
      </c>
      <c r="BK202" s="229">
        <f>ROUND(I202*H202,2)</f>
        <v>0</v>
      </c>
      <c r="BL202" s="18" t="s">
        <v>129</v>
      </c>
      <c r="BM202" s="228" t="s">
        <v>380</v>
      </c>
    </row>
    <row r="203" s="2" customFormat="1">
      <c r="A203" s="39"/>
      <c r="B203" s="40"/>
      <c r="C203" s="41"/>
      <c r="D203" s="237" t="s">
        <v>176</v>
      </c>
      <c r="E203" s="41"/>
      <c r="F203" s="238" t="s">
        <v>381</v>
      </c>
      <c r="G203" s="41"/>
      <c r="H203" s="41"/>
      <c r="I203" s="137"/>
      <c r="J203" s="41"/>
      <c r="K203" s="41"/>
      <c r="L203" s="45"/>
      <c r="M203" s="239"/>
      <c r="N203" s="240"/>
      <c r="O203" s="85"/>
      <c r="P203" s="85"/>
      <c r="Q203" s="85"/>
      <c r="R203" s="85"/>
      <c r="S203" s="85"/>
      <c r="T203" s="86"/>
      <c r="U203" s="39"/>
      <c r="V203" s="39"/>
      <c r="W203" s="39"/>
      <c r="X203" s="39"/>
      <c r="Y203" s="39"/>
      <c r="Z203" s="39"/>
      <c r="AA203" s="39"/>
      <c r="AB203" s="39"/>
      <c r="AC203" s="39"/>
      <c r="AD203" s="39"/>
      <c r="AE203" s="39"/>
      <c r="AT203" s="18" t="s">
        <v>176</v>
      </c>
      <c r="AU203" s="18" t="s">
        <v>82</v>
      </c>
    </row>
    <row r="204" s="13" customFormat="1">
      <c r="A204" s="13"/>
      <c r="B204" s="241"/>
      <c r="C204" s="242"/>
      <c r="D204" s="237" t="s">
        <v>178</v>
      </c>
      <c r="E204" s="243" t="s">
        <v>20</v>
      </c>
      <c r="F204" s="244" t="s">
        <v>382</v>
      </c>
      <c r="G204" s="242"/>
      <c r="H204" s="243" t="s">
        <v>20</v>
      </c>
      <c r="I204" s="245"/>
      <c r="J204" s="242"/>
      <c r="K204" s="242"/>
      <c r="L204" s="246"/>
      <c r="M204" s="247"/>
      <c r="N204" s="248"/>
      <c r="O204" s="248"/>
      <c r="P204" s="248"/>
      <c r="Q204" s="248"/>
      <c r="R204" s="248"/>
      <c r="S204" s="248"/>
      <c r="T204" s="249"/>
      <c r="U204" s="13"/>
      <c r="V204" s="13"/>
      <c r="W204" s="13"/>
      <c r="X204" s="13"/>
      <c r="Y204" s="13"/>
      <c r="Z204" s="13"/>
      <c r="AA204" s="13"/>
      <c r="AB204" s="13"/>
      <c r="AC204" s="13"/>
      <c r="AD204" s="13"/>
      <c r="AE204" s="13"/>
      <c r="AT204" s="250" t="s">
        <v>178</v>
      </c>
      <c r="AU204" s="250" t="s">
        <v>82</v>
      </c>
      <c r="AV204" s="13" t="s">
        <v>22</v>
      </c>
      <c r="AW204" s="13" t="s">
        <v>34</v>
      </c>
      <c r="AX204" s="13" t="s">
        <v>73</v>
      </c>
      <c r="AY204" s="250" t="s">
        <v>124</v>
      </c>
    </row>
    <row r="205" s="14" customFormat="1">
      <c r="A205" s="14"/>
      <c r="B205" s="251"/>
      <c r="C205" s="252"/>
      <c r="D205" s="237" t="s">
        <v>178</v>
      </c>
      <c r="E205" s="253" t="s">
        <v>20</v>
      </c>
      <c r="F205" s="254" t="s">
        <v>383</v>
      </c>
      <c r="G205" s="252"/>
      <c r="H205" s="255">
        <v>436.56999999999999</v>
      </c>
      <c r="I205" s="256"/>
      <c r="J205" s="252"/>
      <c r="K205" s="252"/>
      <c r="L205" s="257"/>
      <c r="M205" s="258"/>
      <c r="N205" s="259"/>
      <c r="O205" s="259"/>
      <c r="P205" s="259"/>
      <c r="Q205" s="259"/>
      <c r="R205" s="259"/>
      <c r="S205" s="259"/>
      <c r="T205" s="260"/>
      <c r="U205" s="14"/>
      <c r="V205" s="14"/>
      <c r="W205" s="14"/>
      <c r="X205" s="14"/>
      <c r="Y205" s="14"/>
      <c r="Z205" s="14"/>
      <c r="AA205" s="14"/>
      <c r="AB205" s="14"/>
      <c r="AC205" s="14"/>
      <c r="AD205" s="14"/>
      <c r="AE205" s="14"/>
      <c r="AT205" s="261" t="s">
        <v>178</v>
      </c>
      <c r="AU205" s="261" t="s">
        <v>82</v>
      </c>
      <c r="AV205" s="14" t="s">
        <v>82</v>
      </c>
      <c r="AW205" s="14" t="s">
        <v>34</v>
      </c>
      <c r="AX205" s="14" t="s">
        <v>22</v>
      </c>
      <c r="AY205" s="261" t="s">
        <v>124</v>
      </c>
    </row>
    <row r="206" s="2" customFormat="1" ht="16.5" customHeight="1">
      <c r="A206" s="39"/>
      <c r="B206" s="40"/>
      <c r="C206" s="217" t="s">
        <v>384</v>
      </c>
      <c r="D206" s="217" t="s">
        <v>125</v>
      </c>
      <c r="E206" s="218" t="s">
        <v>385</v>
      </c>
      <c r="F206" s="219" t="s">
        <v>386</v>
      </c>
      <c r="G206" s="220" t="s">
        <v>174</v>
      </c>
      <c r="H206" s="221">
        <v>436.56999999999999</v>
      </c>
      <c r="I206" s="222"/>
      <c r="J206" s="223">
        <f>ROUND(I206*H206,2)</f>
        <v>0</v>
      </c>
      <c r="K206" s="219" t="s">
        <v>139</v>
      </c>
      <c r="L206" s="45"/>
      <c r="M206" s="224" t="s">
        <v>20</v>
      </c>
      <c r="N206" s="225" t="s">
        <v>44</v>
      </c>
      <c r="O206" s="85"/>
      <c r="P206" s="226">
        <f>O206*H206</f>
        <v>0</v>
      </c>
      <c r="Q206" s="226">
        <v>0</v>
      </c>
      <c r="R206" s="226">
        <f>Q206*H206</f>
        <v>0</v>
      </c>
      <c r="S206" s="226">
        <v>0</v>
      </c>
      <c r="T206" s="227">
        <f>S206*H206</f>
        <v>0</v>
      </c>
      <c r="U206" s="39"/>
      <c r="V206" s="39"/>
      <c r="W206" s="39"/>
      <c r="X206" s="39"/>
      <c r="Y206" s="39"/>
      <c r="Z206" s="39"/>
      <c r="AA206" s="39"/>
      <c r="AB206" s="39"/>
      <c r="AC206" s="39"/>
      <c r="AD206" s="39"/>
      <c r="AE206" s="39"/>
      <c r="AR206" s="228" t="s">
        <v>129</v>
      </c>
      <c r="AT206" s="228" t="s">
        <v>125</v>
      </c>
      <c r="AU206" s="228" t="s">
        <v>82</v>
      </c>
      <c r="AY206" s="18" t="s">
        <v>124</v>
      </c>
      <c r="BE206" s="229">
        <f>IF(N206="základní",J206,0)</f>
        <v>0</v>
      </c>
      <c r="BF206" s="229">
        <f>IF(N206="snížená",J206,0)</f>
        <v>0</v>
      </c>
      <c r="BG206" s="229">
        <f>IF(N206="zákl. přenesená",J206,0)</f>
        <v>0</v>
      </c>
      <c r="BH206" s="229">
        <f>IF(N206="sníž. přenesená",J206,0)</f>
        <v>0</v>
      </c>
      <c r="BI206" s="229">
        <f>IF(N206="nulová",J206,0)</f>
        <v>0</v>
      </c>
      <c r="BJ206" s="18" t="s">
        <v>22</v>
      </c>
      <c r="BK206" s="229">
        <f>ROUND(I206*H206,2)</f>
        <v>0</v>
      </c>
      <c r="BL206" s="18" t="s">
        <v>129</v>
      </c>
      <c r="BM206" s="228" t="s">
        <v>387</v>
      </c>
    </row>
    <row r="207" s="13" customFormat="1">
      <c r="A207" s="13"/>
      <c r="B207" s="241"/>
      <c r="C207" s="242"/>
      <c r="D207" s="237" t="s">
        <v>178</v>
      </c>
      <c r="E207" s="243" t="s">
        <v>20</v>
      </c>
      <c r="F207" s="244" t="s">
        <v>388</v>
      </c>
      <c r="G207" s="242"/>
      <c r="H207" s="243" t="s">
        <v>20</v>
      </c>
      <c r="I207" s="245"/>
      <c r="J207" s="242"/>
      <c r="K207" s="242"/>
      <c r="L207" s="246"/>
      <c r="M207" s="247"/>
      <c r="N207" s="248"/>
      <c r="O207" s="248"/>
      <c r="P207" s="248"/>
      <c r="Q207" s="248"/>
      <c r="R207" s="248"/>
      <c r="S207" s="248"/>
      <c r="T207" s="249"/>
      <c r="U207" s="13"/>
      <c r="V207" s="13"/>
      <c r="W207" s="13"/>
      <c r="X207" s="13"/>
      <c r="Y207" s="13"/>
      <c r="Z207" s="13"/>
      <c r="AA207" s="13"/>
      <c r="AB207" s="13"/>
      <c r="AC207" s="13"/>
      <c r="AD207" s="13"/>
      <c r="AE207" s="13"/>
      <c r="AT207" s="250" t="s">
        <v>178</v>
      </c>
      <c r="AU207" s="250" t="s">
        <v>82</v>
      </c>
      <c r="AV207" s="13" t="s">
        <v>22</v>
      </c>
      <c r="AW207" s="13" t="s">
        <v>34</v>
      </c>
      <c r="AX207" s="13" t="s">
        <v>73</v>
      </c>
      <c r="AY207" s="250" t="s">
        <v>124</v>
      </c>
    </row>
    <row r="208" s="14" customFormat="1">
      <c r="A208" s="14"/>
      <c r="B208" s="251"/>
      <c r="C208" s="252"/>
      <c r="D208" s="237" t="s">
        <v>178</v>
      </c>
      <c r="E208" s="253" t="s">
        <v>20</v>
      </c>
      <c r="F208" s="254" t="s">
        <v>383</v>
      </c>
      <c r="G208" s="252"/>
      <c r="H208" s="255">
        <v>436.56999999999999</v>
      </c>
      <c r="I208" s="256"/>
      <c r="J208" s="252"/>
      <c r="K208" s="252"/>
      <c r="L208" s="257"/>
      <c r="M208" s="258"/>
      <c r="N208" s="259"/>
      <c r="O208" s="259"/>
      <c r="P208" s="259"/>
      <c r="Q208" s="259"/>
      <c r="R208" s="259"/>
      <c r="S208" s="259"/>
      <c r="T208" s="260"/>
      <c r="U208" s="14"/>
      <c r="V208" s="14"/>
      <c r="W208" s="14"/>
      <c r="X208" s="14"/>
      <c r="Y208" s="14"/>
      <c r="Z208" s="14"/>
      <c r="AA208" s="14"/>
      <c r="AB208" s="14"/>
      <c r="AC208" s="14"/>
      <c r="AD208" s="14"/>
      <c r="AE208" s="14"/>
      <c r="AT208" s="261" t="s">
        <v>178</v>
      </c>
      <c r="AU208" s="261" t="s">
        <v>82</v>
      </c>
      <c r="AV208" s="14" t="s">
        <v>82</v>
      </c>
      <c r="AW208" s="14" t="s">
        <v>34</v>
      </c>
      <c r="AX208" s="14" t="s">
        <v>22</v>
      </c>
      <c r="AY208" s="261" t="s">
        <v>124</v>
      </c>
    </row>
    <row r="209" s="2" customFormat="1" ht="16.5" customHeight="1">
      <c r="A209" s="39"/>
      <c r="B209" s="40"/>
      <c r="C209" s="217" t="s">
        <v>389</v>
      </c>
      <c r="D209" s="217" t="s">
        <v>125</v>
      </c>
      <c r="E209" s="218" t="s">
        <v>390</v>
      </c>
      <c r="F209" s="219" t="s">
        <v>391</v>
      </c>
      <c r="G209" s="220" t="s">
        <v>174</v>
      </c>
      <c r="H209" s="221">
        <v>436.56999999999999</v>
      </c>
      <c r="I209" s="222"/>
      <c r="J209" s="223">
        <f>ROUND(I209*H209,2)</f>
        <v>0</v>
      </c>
      <c r="K209" s="219" t="s">
        <v>139</v>
      </c>
      <c r="L209" s="45"/>
      <c r="M209" s="224" t="s">
        <v>20</v>
      </c>
      <c r="N209" s="225" t="s">
        <v>44</v>
      </c>
      <c r="O209" s="85"/>
      <c r="P209" s="226">
        <f>O209*H209</f>
        <v>0</v>
      </c>
      <c r="Q209" s="226">
        <v>0</v>
      </c>
      <c r="R209" s="226">
        <f>Q209*H209</f>
        <v>0</v>
      </c>
      <c r="S209" s="226">
        <v>0</v>
      </c>
      <c r="T209" s="227">
        <f>S209*H209</f>
        <v>0</v>
      </c>
      <c r="U209" s="39"/>
      <c r="V209" s="39"/>
      <c r="W209" s="39"/>
      <c r="X209" s="39"/>
      <c r="Y209" s="39"/>
      <c r="Z209" s="39"/>
      <c r="AA209" s="39"/>
      <c r="AB209" s="39"/>
      <c r="AC209" s="39"/>
      <c r="AD209" s="39"/>
      <c r="AE209" s="39"/>
      <c r="AR209" s="228" t="s">
        <v>129</v>
      </c>
      <c r="AT209" s="228" t="s">
        <v>125</v>
      </c>
      <c r="AU209" s="228" t="s">
        <v>82</v>
      </c>
      <c r="AY209" s="18" t="s">
        <v>124</v>
      </c>
      <c r="BE209" s="229">
        <f>IF(N209="základní",J209,0)</f>
        <v>0</v>
      </c>
      <c r="BF209" s="229">
        <f>IF(N209="snížená",J209,0)</f>
        <v>0</v>
      </c>
      <c r="BG209" s="229">
        <f>IF(N209="zákl. přenesená",J209,0)</f>
        <v>0</v>
      </c>
      <c r="BH209" s="229">
        <f>IF(N209="sníž. přenesená",J209,0)</f>
        <v>0</v>
      </c>
      <c r="BI209" s="229">
        <f>IF(N209="nulová",J209,0)</f>
        <v>0</v>
      </c>
      <c r="BJ209" s="18" t="s">
        <v>22</v>
      </c>
      <c r="BK209" s="229">
        <f>ROUND(I209*H209,2)</f>
        <v>0</v>
      </c>
      <c r="BL209" s="18" t="s">
        <v>129</v>
      </c>
      <c r="BM209" s="228" t="s">
        <v>392</v>
      </c>
    </row>
    <row r="210" s="13" customFormat="1">
      <c r="A210" s="13"/>
      <c r="B210" s="241"/>
      <c r="C210" s="242"/>
      <c r="D210" s="237" t="s">
        <v>178</v>
      </c>
      <c r="E210" s="243" t="s">
        <v>20</v>
      </c>
      <c r="F210" s="244" t="s">
        <v>393</v>
      </c>
      <c r="G210" s="242"/>
      <c r="H210" s="243" t="s">
        <v>20</v>
      </c>
      <c r="I210" s="245"/>
      <c r="J210" s="242"/>
      <c r="K210" s="242"/>
      <c r="L210" s="246"/>
      <c r="M210" s="247"/>
      <c r="N210" s="248"/>
      <c r="O210" s="248"/>
      <c r="P210" s="248"/>
      <c r="Q210" s="248"/>
      <c r="R210" s="248"/>
      <c r="S210" s="248"/>
      <c r="T210" s="249"/>
      <c r="U210" s="13"/>
      <c r="V210" s="13"/>
      <c r="W210" s="13"/>
      <c r="X210" s="13"/>
      <c r="Y210" s="13"/>
      <c r="Z210" s="13"/>
      <c r="AA210" s="13"/>
      <c r="AB210" s="13"/>
      <c r="AC210" s="13"/>
      <c r="AD210" s="13"/>
      <c r="AE210" s="13"/>
      <c r="AT210" s="250" t="s">
        <v>178</v>
      </c>
      <c r="AU210" s="250" t="s">
        <v>82</v>
      </c>
      <c r="AV210" s="13" t="s">
        <v>22</v>
      </c>
      <c r="AW210" s="13" t="s">
        <v>34</v>
      </c>
      <c r="AX210" s="13" t="s">
        <v>73</v>
      </c>
      <c r="AY210" s="250" t="s">
        <v>124</v>
      </c>
    </row>
    <row r="211" s="14" customFormat="1">
      <c r="A211" s="14"/>
      <c r="B211" s="251"/>
      <c r="C211" s="252"/>
      <c r="D211" s="237" t="s">
        <v>178</v>
      </c>
      <c r="E211" s="253" t="s">
        <v>20</v>
      </c>
      <c r="F211" s="254" t="s">
        <v>383</v>
      </c>
      <c r="G211" s="252"/>
      <c r="H211" s="255">
        <v>436.56999999999999</v>
      </c>
      <c r="I211" s="256"/>
      <c r="J211" s="252"/>
      <c r="K211" s="252"/>
      <c r="L211" s="257"/>
      <c r="M211" s="258"/>
      <c r="N211" s="259"/>
      <c r="O211" s="259"/>
      <c r="P211" s="259"/>
      <c r="Q211" s="259"/>
      <c r="R211" s="259"/>
      <c r="S211" s="259"/>
      <c r="T211" s="260"/>
      <c r="U211" s="14"/>
      <c r="V211" s="14"/>
      <c r="W211" s="14"/>
      <c r="X211" s="14"/>
      <c r="Y211" s="14"/>
      <c r="Z211" s="14"/>
      <c r="AA211" s="14"/>
      <c r="AB211" s="14"/>
      <c r="AC211" s="14"/>
      <c r="AD211" s="14"/>
      <c r="AE211" s="14"/>
      <c r="AT211" s="261" t="s">
        <v>178</v>
      </c>
      <c r="AU211" s="261" t="s">
        <v>82</v>
      </c>
      <c r="AV211" s="14" t="s">
        <v>82</v>
      </c>
      <c r="AW211" s="14" t="s">
        <v>34</v>
      </c>
      <c r="AX211" s="14" t="s">
        <v>22</v>
      </c>
      <c r="AY211" s="261" t="s">
        <v>124</v>
      </c>
    </row>
    <row r="212" s="2" customFormat="1" ht="21.75" customHeight="1">
      <c r="A212" s="39"/>
      <c r="B212" s="40"/>
      <c r="C212" s="217" t="s">
        <v>394</v>
      </c>
      <c r="D212" s="217" t="s">
        <v>125</v>
      </c>
      <c r="E212" s="218" t="s">
        <v>395</v>
      </c>
      <c r="F212" s="219" t="s">
        <v>396</v>
      </c>
      <c r="G212" s="220" t="s">
        <v>174</v>
      </c>
      <c r="H212" s="221">
        <v>436.56999999999999</v>
      </c>
      <c r="I212" s="222"/>
      <c r="J212" s="223">
        <f>ROUND(I212*H212,2)</f>
        <v>0</v>
      </c>
      <c r="K212" s="219" t="s">
        <v>139</v>
      </c>
      <c r="L212" s="45"/>
      <c r="M212" s="224" t="s">
        <v>20</v>
      </c>
      <c r="N212" s="225" t="s">
        <v>44</v>
      </c>
      <c r="O212" s="85"/>
      <c r="P212" s="226">
        <f>O212*H212</f>
        <v>0</v>
      </c>
      <c r="Q212" s="226">
        <v>0</v>
      </c>
      <c r="R212" s="226">
        <f>Q212*H212</f>
        <v>0</v>
      </c>
      <c r="S212" s="226">
        <v>0</v>
      </c>
      <c r="T212" s="227">
        <f>S212*H212</f>
        <v>0</v>
      </c>
      <c r="U212" s="39"/>
      <c r="V212" s="39"/>
      <c r="W212" s="39"/>
      <c r="X212" s="39"/>
      <c r="Y212" s="39"/>
      <c r="Z212" s="39"/>
      <c r="AA212" s="39"/>
      <c r="AB212" s="39"/>
      <c r="AC212" s="39"/>
      <c r="AD212" s="39"/>
      <c r="AE212" s="39"/>
      <c r="AR212" s="228" t="s">
        <v>129</v>
      </c>
      <c r="AT212" s="228" t="s">
        <v>125</v>
      </c>
      <c r="AU212" s="228" t="s">
        <v>82</v>
      </c>
      <c r="AY212" s="18" t="s">
        <v>124</v>
      </c>
      <c r="BE212" s="229">
        <f>IF(N212="základní",J212,0)</f>
        <v>0</v>
      </c>
      <c r="BF212" s="229">
        <f>IF(N212="snížená",J212,0)</f>
        <v>0</v>
      </c>
      <c r="BG212" s="229">
        <f>IF(N212="zákl. přenesená",J212,0)</f>
        <v>0</v>
      </c>
      <c r="BH212" s="229">
        <f>IF(N212="sníž. přenesená",J212,0)</f>
        <v>0</v>
      </c>
      <c r="BI212" s="229">
        <f>IF(N212="nulová",J212,0)</f>
        <v>0</v>
      </c>
      <c r="BJ212" s="18" t="s">
        <v>22</v>
      </c>
      <c r="BK212" s="229">
        <f>ROUND(I212*H212,2)</f>
        <v>0</v>
      </c>
      <c r="BL212" s="18" t="s">
        <v>129</v>
      </c>
      <c r="BM212" s="228" t="s">
        <v>397</v>
      </c>
    </row>
    <row r="213" s="2" customFormat="1">
      <c r="A213" s="39"/>
      <c r="B213" s="40"/>
      <c r="C213" s="41"/>
      <c r="D213" s="237" t="s">
        <v>176</v>
      </c>
      <c r="E213" s="41"/>
      <c r="F213" s="238" t="s">
        <v>398</v>
      </c>
      <c r="G213" s="41"/>
      <c r="H213" s="41"/>
      <c r="I213" s="137"/>
      <c r="J213" s="41"/>
      <c r="K213" s="41"/>
      <c r="L213" s="45"/>
      <c r="M213" s="239"/>
      <c r="N213" s="240"/>
      <c r="O213" s="85"/>
      <c r="P213" s="85"/>
      <c r="Q213" s="85"/>
      <c r="R213" s="85"/>
      <c r="S213" s="85"/>
      <c r="T213" s="86"/>
      <c r="U213" s="39"/>
      <c r="V213" s="39"/>
      <c r="W213" s="39"/>
      <c r="X213" s="39"/>
      <c r="Y213" s="39"/>
      <c r="Z213" s="39"/>
      <c r="AA213" s="39"/>
      <c r="AB213" s="39"/>
      <c r="AC213" s="39"/>
      <c r="AD213" s="39"/>
      <c r="AE213" s="39"/>
      <c r="AT213" s="18" t="s">
        <v>176</v>
      </c>
      <c r="AU213" s="18" t="s">
        <v>82</v>
      </c>
    </row>
    <row r="214" s="13" customFormat="1">
      <c r="A214" s="13"/>
      <c r="B214" s="241"/>
      <c r="C214" s="242"/>
      <c r="D214" s="237" t="s">
        <v>178</v>
      </c>
      <c r="E214" s="243" t="s">
        <v>20</v>
      </c>
      <c r="F214" s="244" t="s">
        <v>399</v>
      </c>
      <c r="G214" s="242"/>
      <c r="H214" s="243" t="s">
        <v>20</v>
      </c>
      <c r="I214" s="245"/>
      <c r="J214" s="242"/>
      <c r="K214" s="242"/>
      <c r="L214" s="246"/>
      <c r="M214" s="247"/>
      <c r="N214" s="248"/>
      <c r="O214" s="248"/>
      <c r="P214" s="248"/>
      <c r="Q214" s="248"/>
      <c r="R214" s="248"/>
      <c r="S214" s="248"/>
      <c r="T214" s="249"/>
      <c r="U214" s="13"/>
      <c r="V214" s="13"/>
      <c r="W214" s="13"/>
      <c r="X214" s="13"/>
      <c r="Y214" s="13"/>
      <c r="Z214" s="13"/>
      <c r="AA214" s="13"/>
      <c r="AB214" s="13"/>
      <c r="AC214" s="13"/>
      <c r="AD214" s="13"/>
      <c r="AE214" s="13"/>
      <c r="AT214" s="250" t="s">
        <v>178</v>
      </c>
      <c r="AU214" s="250" t="s">
        <v>82</v>
      </c>
      <c r="AV214" s="13" t="s">
        <v>22</v>
      </c>
      <c r="AW214" s="13" t="s">
        <v>34</v>
      </c>
      <c r="AX214" s="13" t="s">
        <v>73</v>
      </c>
      <c r="AY214" s="250" t="s">
        <v>124</v>
      </c>
    </row>
    <row r="215" s="14" customFormat="1">
      <c r="A215" s="14"/>
      <c r="B215" s="251"/>
      <c r="C215" s="252"/>
      <c r="D215" s="237" t="s">
        <v>178</v>
      </c>
      <c r="E215" s="253" t="s">
        <v>20</v>
      </c>
      <c r="F215" s="254" t="s">
        <v>383</v>
      </c>
      <c r="G215" s="252"/>
      <c r="H215" s="255">
        <v>436.56999999999999</v>
      </c>
      <c r="I215" s="256"/>
      <c r="J215" s="252"/>
      <c r="K215" s="252"/>
      <c r="L215" s="257"/>
      <c r="M215" s="258"/>
      <c r="N215" s="259"/>
      <c r="O215" s="259"/>
      <c r="P215" s="259"/>
      <c r="Q215" s="259"/>
      <c r="R215" s="259"/>
      <c r="S215" s="259"/>
      <c r="T215" s="260"/>
      <c r="U215" s="14"/>
      <c r="V215" s="14"/>
      <c r="W215" s="14"/>
      <c r="X215" s="14"/>
      <c r="Y215" s="14"/>
      <c r="Z215" s="14"/>
      <c r="AA215" s="14"/>
      <c r="AB215" s="14"/>
      <c r="AC215" s="14"/>
      <c r="AD215" s="14"/>
      <c r="AE215" s="14"/>
      <c r="AT215" s="261" t="s">
        <v>178</v>
      </c>
      <c r="AU215" s="261" t="s">
        <v>82</v>
      </c>
      <c r="AV215" s="14" t="s">
        <v>82</v>
      </c>
      <c r="AW215" s="14" t="s">
        <v>34</v>
      </c>
      <c r="AX215" s="14" t="s">
        <v>22</v>
      </c>
      <c r="AY215" s="261" t="s">
        <v>124</v>
      </c>
    </row>
    <row r="216" s="2" customFormat="1" ht="33" customHeight="1">
      <c r="A216" s="39"/>
      <c r="B216" s="40"/>
      <c r="C216" s="217" t="s">
        <v>400</v>
      </c>
      <c r="D216" s="217" t="s">
        <v>125</v>
      </c>
      <c r="E216" s="218" t="s">
        <v>401</v>
      </c>
      <c r="F216" s="219" t="s">
        <v>402</v>
      </c>
      <c r="G216" s="220" t="s">
        <v>174</v>
      </c>
      <c r="H216" s="221">
        <v>188.5</v>
      </c>
      <c r="I216" s="222"/>
      <c r="J216" s="223">
        <f>ROUND(I216*H216,2)</f>
        <v>0</v>
      </c>
      <c r="K216" s="219" t="s">
        <v>139</v>
      </c>
      <c r="L216" s="45"/>
      <c r="M216" s="224" t="s">
        <v>20</v>
      </c>
      <c r="N216" s="225" t="s">
        <v>44</v>
      </c>
      <c r="O216" s="85"/>
      <c r="P216" s="226">
        <f>O216*H216</f>
        <v>0</v>
      </c>
      <c r="Q216" s="226">
        <v>0.084250000000000005</v>
      </c>
      <c r="R216" s="226">
        <f>Q216*H216</f>
        <v>15.881125000000001</v>
      </c>
      <c r="S216" s="226">
        <v>0</v>
      </c>
      <c r="T216" s="227">
        <f>S216*H216</f>
        <v>0</v>
      </c>
      <c r="U216" s="39"/>
      <c r="V216" s="39"/>
      <c r="W216" s="39"/>
      <c r="X216" s="39"/>
      <c r="Y216" s="39"/>
      <c r="Z216" s="39"/>
      <c r="AA216" s="39"/>
      <c r="AB216" s="39"/>
      <c r="AC216" s="39"/>
      <c r="AD216" s="39"/>
      <c r="AE216" s="39"/>
      <c r="AR216" s="228" t="s">
        <v>129</v>
      </c>
      <c r="AT216" s="228" t="s">
        <v>125</v>
      </c>
      <c r="AU216" s="228" t="s">
        <v>82</v>
      </c>
      <c r="AY216" s="18" t="s">
        <v>124</v>
      </c>
      <c r="BE216" s="229">
        <f>IF(N216="základní",J216,0)</f>
        <v>0</v>
      </c>
      <c r="BF216" s="229">
        <f>IF(N216="snížená",J216,0)</f>
        <v>0</v>
      </c>
      <c r="BG216" s="229">
        <f>IF(N216="zákl. přenesená",J216,0)</f>
        <v>0</v>
      </c>
      <c r="BH216" s="229">
        <f>IF(N216="sníž. přenesená",J216,0)</f>
        <v>0</v>
      </c>
      <c r="BI216" s="229">
        <f>IF(N216="nulová",J216,0)</f>
        <v>0</v>
      </c>
      <c r="BJ216" s="18" t="s">
        <v>22</v>
      </c>
      <c r="BK216" s="229">
        <f>ROUND(I216*H216,2)</f>
        <v>0</v>
      </c>
      <c r="BL216" s="18" t="s">
        <v>129</v>
      </c>
      <c r="BM216" s="228" t="s">
        <v>403</v>
      </c>
    </row>
    <row r="217" s="2" customFormat="1">
      <c r="A217" s="39"/>
      <c r="B217" s="40"/>
      <c r="C217" s="41"/>
      <c r="D217" s="237" t="s">
        <v>176</v>
      </c>
      <c r="E217" s="41"/>
      <c r="F217" s="238" t="s">
        <v>404</v>
      </c>
      <c r="G217" s="41"/>
      <c r="H217" s="41"/>
      <c r="I217" s="137"/>
      <c r="J217" s="41"/>
      <c r="K217" s="41"/>
      <c r="L217" s="45"/>
      <c r="M217" s="239"/>
      <c r="N217" s="240"/>
      <c r="O217" s="85"/>
      <c r="P217" s="85"/>
      <c r="Q217" s="85"/>
      <c r="R217" s="85"/>
      <c r="S217" s="85"/>
      <c r="T217" s="86"/>
      <c r="U217" s="39"/>
      <c r="V217" s="39"/>
      <c r="W217" s="39"/>
      <c r="X217" s="39"/>
      <c r="Y217" s="39"/>
      <c r="Z217" s="39"/>
      <c r="AA217" s="39"/>
      <c r="AB217" s="39"/>
      <c r="AC217" s="39"/>
      <c r="AD217" s="39"/>
      <c r="AE217" s="39"/>
      <c r="AT217" s="18" t="s">
        <v>176</v>
      </c>
      <c r="AU217" s="18" t="s">
        <v>82</v>
      </c>
    </row>
    <row r="218" s="14" customFormat="1">
      <c r="A218" s="14"/>
      <c r="B218" s="251"/>
      <c r="C218" s="252"/>
      <c r="D218" s="237" t="s">
        <v>178</v>
      </c>
      <c r="E218" s="253" t="s">
        <v>20</v>
      </c>
      <c r="F218" s="254" t="s">
        <v>405</v>
      </c>
      <c r="G218" s="252"/>
      <c r="H218" s="255">
        <v>188.5</v>
      </c>
      <c r="I218" s="256"/>
      <c r="J218" s="252"/>
      <c r="K218" s="252"/>
      <c r="L218" s="257"/>
      <c r="M218" s="258"/>
      <c r="N218" s="259"/>
      <c r="O218" s="259"/>
      <c r="P218" s="259"/>
      <c r="Q218" s="259"/>
      <c r="R218" s="259"/>
      <c r="S218" s="259"/>
      <c r="T218" s="260"/>
      <c r="U218" s="14"/>
      <c r="V218" s="14"/>
      <c r="W218" s="14"/>
      <c r="X218" s="14"/>
      <c r="Y218" s="14"/>
      <c r="Z218" s="14"/>
      <c r="AA218" s="14"/>
      <c r="AB218" s="14"/>
      <c r="AC218" s="14"/>
      <c r="AD218" s="14"/>
      <c r="AE218" s="14"/>
      <c r="AT218" s="261" t="s">
        <v>178</v>
      </c>
      <c r="AU218" s="261" t="s">
        <v>82</v>
      </c>
      <c r="AV218" s="14" t="s">
        <v>82</v>
      </c>
      <c r="AW218" s="14" t="s">
        <v>34</v>
      </c>
      <c r="AX218" s="14" t="s">
        <v>22</v>
      </c>
      <c r="AY218" s="261" t="s">
        <v>124</v>
      </c>
    </row>
    <row r="219" s="2" customFormat="1" ht="16.5" customHeight="1">
      <c r="A219" s="39"/>
      <c r="B219" s="40"/>
      <c r="C219" s="273" t="s">
        <v>406</v>
      </c>
      <c r="D219" s="273" t="s">
        <v>279</v>
      </c>
      <c r="E219" s="274" t="s">
        <v>407</v>
      </c>
      <c r="F219" s="275" t="s">
        <v>408</v>
      </c>
      <c r="G219" s="276" t="s">
        <v>174</v>
      </c>
      <c r="H219" s="277">
        <v>160.97399999999999</v>
      </c>
      <c r="I219" s="278"/>
      <c r="J219" s="279">
        <f>ROUND(I219*H219,2)</f>
        <v>0</v>
      </c>
      <c r="K219" s="275" t="s">
        <v>139</v>
      </c>
      <c r="L219" s="280"/>
      <c r="M219" s="281" t="s">
        <v>20</v>
      </c>
      <c r="N219" s="282" t="s">
        <v>44</v>
      </c>
      <c r="O219" s="85"/>
      <c r="P219" s="226">
        <f>O219*H219</f>
        <v>0</v>
      </c>
      <c r="Q219" s="226">
        <v>0.13100000000000001</v>
      </c>
      <c r="R219" s="226">
        <f>Q219*H219</f>
        <v>21.087593999999999</v>
      </c>
      <c r="S219" s="226">
        <v>0</v>
      </c>
      <c r="T219" s="227">
        <f>S219*H219</f>
        <v>0</v>
      </c>
      <c r="U219" s="39"/>
      <c r="V219" s="39"/>
      <c r="W219" s="39"/>
      <c r="X219" s="39"/>
      <c r="Y219" s="39"/>
      <c r="Z219" s="39"/>
      <c r="AA219" s="39"/>
      <c r="AB219" s="39"/>
      <c r="AC219" s="39"/>
      <c r="AD219" s="39"/>
      <c r="AE219" s="39"/>
      <c r="AR219" s="228" t="s">
        <v>215</v>
      </c>
      <c r="AT219" s="228" t="s">
        <v>279</v>
      </c>
      <c r="AU219" s="228" t="s">
        <v>82</v>
      </c>
      <c r="AY219" s="18" t="s">
        <v>124</v>
      </c>
      <c r="BE219" s="229">
        <f>IF(N219="základní",J219,0)</f>
        <v>0</v>
      </c>
      <c r="BF219" s="229">
        <f>IF(N219="snížená",J219,0)</f>
        <v>0</v>
      </c>
      <c r="BG219" s="229">
        <f>IF(N219="zákl. přenesená",J219,0)</f>
        <v>0</v>
      </c>
      <c r="BH219" s="229">
        <f>IF(N219="sníž. přenesená",J219,0)</f>
        <v>0</v>
      </c>
      <c r="BI219" s="229">
        <f>IF(N219="nulová",J219,0)</f>
        <v>0</v>
      </c>
      <c r="BJ219" s="18" t="s">
        <v>22</v>
      </c>
      <c r="BK219" s="229">
        <f>ROUND(I219*H219,2)</f>
        <v>0</v>
      </c>
      <c r="BL219" s="18" t="s">
        <v>129</v>
      </c>
      <c r="BM219" s="228" t="s">
        <v>409</v>
      </c>
    </row>
    <row r="220" s="14" customFormat="1">
      <c r="A220" s="14"/>
      <c r="B220" s="251"/>
      <c r="C220" s="252"/>
      <c r="D220" s="237" t="s">
        <v>178</v>
      </c>
      <c r="E220" s="253" t="s">
        <v>20</v>
      </c>
      <c r="F220" s="254" t="s">
        <v>410</v>
      </c>
      <c r="G220" s="252"/>
      <c r="H220" s="255">
        <v>159.38</v>
      </c>
      <c r="I220" s="256"/>
      <c r="J220" s="252"/>
      <c r="K220" s="252"/>
      <c r="L220" s="257"/>
      <c r="M220" s="258"/>
      <c r="N220" s="259"/>
      <c r="O220" s="259"/>
      <c r="P220" s="259"/>
      <c r="Q220" s="259"/>
      <c r="R220" s="259"/>
      <c r="S220" s="259"/>
      <c r="T220" s="260"/>
      <c r="U220" s="14"/>
      <c r="V220" s="14"/>
      <c r="W220" s="14"/>
      <c r="X220" s="14"/>
      <c r="Y220" s="14"/>
      <c r="Z220" s="14"/>
      <c r="AA220" s="14"/>
      <c r="AB220" s="14"/>
      <c r="AC220" s="14"/>
      <c r="AD220" s="14"/>
      <c r="AE220" s="14"/>
      <c r="AT220" s="261" t="s">
        <v>178</v>
      </c>
      <c r="AU220" s="261" t="s">
        <v>82</v>
      </c>
      <c r="AV220" s="14" t="s">
        <v>82</v>
      </c>
      <c r="AW220" s="14" t="s">
        <v>34</v>
      </c>
      <c r="AX220" s="14" t="s">
        <v>22</v>
      </c>
      <c r="AY220" s="261" t="s">
        <v>124</v>
      </c>
    </row>
    <row r="221" s="14" customFormat="1">
      <c r="A221" s="14"/>
      <c r="B221" s="251"/>
      <c r="C221" s="252"/>
      <c r="D221" s="237" t="s">
        <v>178</v>
      </c>
      <c r="E221" s="252"/>
      <c r="F221" s="254" t="s">
        <v>411</v>
      </c>
      <c r="G221" s="252"/>
      <c r="H221" s="255">
        <v>160.97399999999999</v>
      </c>
      <c r="I221" s="256"/>
      <c r="J221" s="252"/>
      <c r="K221" s="252"/>
      <c r="L221" s="257"/>
      <c r="M221" s="258"/>
      <c r="N221" s="259"/>
      <c r="O221" s="259"/>
      <c r="P221" s="259"/>
      <c r="Q221" s="259"/>
      <c r="R221" s="259"/>
      <c r="S221" s="259"/>
      <c r="T221" s="260"/>
      <c r="U221" s="14"/>
      <c r="V221" s="14"/>
      <c r="W221" s="14"/>
      <c r="X221" s="14"/>
      <c r="Y221" s="14"/>
      <c r="Z221" s="14"/>
      <c r="AA221" s="14"/>
      <c r="AB221" s="14"/>
      <c r="AC221" s="14"/>
      <c r="AD221" s="14"/>
      <c r="AE221" s="14"/>
      <c r="AT221" s="261" t="s">
        <v>178</v>
      </c>
      <c r="AU221" s="261" t="s">
        <v>82</v>
      </c>
      <c r="AV221" s="14" t="s">
        <v>82</v>
      </c>
      <c r="AW221" s="14" t="s">
        <v>4</v>
      </c>
      <c r="AX221" s="14" t="s">
        <v>22</v>
      </c>
      <c r="AY221" s="261" t="s">
        <v>124</v>
      </c>
    </row>
    <row r="222" s="2" customFormat="1" ht="16.5" customHeight="1">
      <c r="A222" s="39"/>
      <c r="B222" s="40"/>
      <c r="C222" s="273" t="s">
        <v>412</v>
      </c>
      <c r="D222" s="273" t="s">
        <v>279</v>
      </c>
      <c r="E222" s="274" t="s">
        <v>413</v>
      </c>
      <c r="F222" s="275" t="s">
        <v>414</v>
      </c>
      <c r="G222" s="276" t="s">
        <v>174</v>
      </c>
      <c r="H222" s="277">
        <v>29.994</v>
      </c>
      <c r="I222" s="278"/>
      <c r="J222" s="279">
        <f>ROUND(I222*H222,2)</f>
        <v>0</v>
      </c>
      <c r="K222" s="275" t="s">
        <v>139</v>
      </c>
      <c r="L222" s="280"/>
      <c r="M222" s="281" t="s">
        <v>20</v>
      </c>
      <c r="N222" s="282" t="s">
        <v>44</v>
      </c>
      <c r="O222" s="85"/>
      <c r="P222" s="226">
        <f>O222*H222</f>
        <v>0</v>
      </c>
      <c r="Q222" s="226">
        <v>0.13100000000000001</v>
      </c>
      <c r="R222" s="226">
        <f>Q222*H222</f>
        <v>3.929214</v>
      </c>
      <c r="S222" s="226">
        <v>0</v>
      </c>
      <c r="T222" s="227">
        <f>S222*H222</f>
        <v>0</v>
      </c>
      <c r="U222" s="39"/>
      <c r="V222" s="39"/>
      <c r="W222" s="39"/>
      <c r="X222" s="39"/>
      <c r="Y222" s="39"/>
      <c r="Z222" s="39"/>
      <c r="AA222" s="39"/>
      <c r="AB222" s="39"/>
      <c r="AC222" s="39"/>
      <c r="AD222" s="39"/>
      <c r="AE222" s="39"/>
      <c r="AR222" s="228" t="s">
        <v>215</v>
      </c>
      <c r="AT222" s="228" t="s">
        <v>279</v>
      </c>
      <c r="AU222" s="228" t="s">
        <v>82</v>
      </c>
      <c r="AY222" s="18" t="s">
        <v>124</v>
      </c>
      <c r="BE222" s="229">
        <f>IF(N222="základní",J222,0)</f>
        <v>0</v>
      </c>
      <c r="BF222" s="229">
        <f>IF(N222="snížená",J222,0)</f>
        <v>0</v>
      </c>
      <c r="BG222" s="229">
        <f>IF(N222="zákl. přenesená",J222,0)</f>
        <v>0</v>
      </c>
      <c r="BH222" s="229">
        <f>IF(N222="sníž. přenesená",J222,0)</f>
        <v>0</v>
      </c>
      <c r="BI222" s="229">
        <f>IF(N222="nulová",J222,0)</f>
        <v>0</v>
      </c>
      <c r="BJ222" s="18" t="s">
        <v>22</v>
      </c>
      <c r="BK222" s="229">
        <f>ROUND(I222*H222,2)</f>
        <v>0</v>
      </c>
      <c r="BL222" s="18" t="s">
        <v>129</v>
      </c>
      <c r="BM222" s="228" t="s">
        <v>415</v>
      </c>
    </row>
    <row r="223" s="14" customFormat="1">
      <c r="A223" s="14"/>
      <c r="B223" s="251"/>
      <c r="C223" s="252"/>
      <c r="D223" s="237" t="s">
        <v>178</v>
      </c>
      <c r="E223" s="253" t="s">
        <v>20</v>
      </c>
      <c r="F223" s="254" t="s">
        <v>416</v>
      </c>
      <c r="G223" s="252"/>
      <c r="H223" s="255">
        <v>29.120000000000001</v>
      </c>
      <c r="I223" s="256"/>
      <c r="J223" s="252"/>
      <c r="K223" s="252"/>
      <c r="L223" s="257"/>
      <c r="M223" s="258"/>
      <c r="N223" s="259"/>
      <c r="O223" s="259"/>
      <c r="P223" s="259"/>
      <c r="Q223" s="259"/>
      <c r="R223" s="259"/>
      <c r="S223" s="259"/>
      <c r="T223" s="260"/>
      <c r="U223" s="14"/>
      <c r="V223" s="14"/>
      <c r="W223" s="14"/>
      <c r="X223" s="14"/>
      <c r="Y223" s="14"/>
      <c r="Z223" s="14"/>
      <c r="AA223" s="14"/>
      <c r="AB223" s="14"/>
      <c r="AC223" s="14"/>
      <c r="AD223" s="14"/>
      <c r="AE223" s="14"/>
      <c r="AT223" s="261" t="s">
        <v>178</v>
      </c>
      <c r="AU223" s="261" t="s">
        <v>82</v>
      </c>
      <c r="AV223" s="14" t="s">
        <v>82</v>
      </c>
      <c r="AW223" s="14" t="s">
        <v>34</v>
      </c>
      <c r="AX223" s="14" t="s">
        <v>22</v>
      </c>
      <c r="AY223" s="261" t="s">
        <v>124</v>
      </c>
    </row>
    <row r="224" s="14" customFormat="1">
      <c r="A224" s="14"/>
      <c r="B224" s="251"/>
      <c r="C224" s="252"/>
      <c r="D224" s="237" t="s">
        <v>178</v>
      </c>
      <c r="E224" s="252"/>
      <c r="F224" s="254" t="s">
        <v>417</v>
      </c>
      <c r="G224" s="252"/>
      <c r="H224" s="255">
        <v>29.994</v>
      </c>
      <c r="I224" s="256"/>
      <c r="J224" s="252"/>
      <c r="K224" s="252"/>
      <c r="L224" s="257"/>
      <c r="M224" s="258"/>
      <c r="N224" s="259"/>
      <c r="O224" s="259"/>
      <c r="P224" s="259"/>
      <c r="Q224" s="259"/>
      <c r="R224" s="259"/>
      <c r="S224" s="259"/>
      <c r="T224" s="260"/>
      <c r="U224" s="14"/>
      <c r="V224" s="14"/>
      <c r="W224" s="14"/>
      <c r="X224" s="14"/>
      <c r="Y224" s="14"/>
      <c r="Z224" s="14"/>
      <c r="AA224" s="14"/>
      <c r="AB224" s="14"/>
      <c r="AC224" s="14"/>
      <c r="AD224" s="14"/>
      <c r="AE224" s="14"/>
      <c r="AT224" s="261" t="s">
        <v>178</v>
      </c>
      <c r="AU224" s="261" t="s">
        <v>82</v>
      </c>
      <c r="AV224" s="14" t="s">
        <v>82</v>
      </c>
      <c r="AW224" s="14" t="s">
        <v>4</v>
      </c>
      <c r="AX224" s="14" t="s">
        <v>22</v>
      </c>
      <c r="AY224" s="261" t="s">
        <v>124</v>
      </c>
    </row>
    <row r="225" s="2" customFormat="1" ht="33" customHeight="1">
      <c r="A225" s="39"/>
      <c r="B225" s="40"/>
      <c r="C225" s="217" t="s">
        <v>418</v>
      </c>
      <c r="D225" s="217" t="s">
        <v>125</v>
      </c>
      <c r="E225" s="218" t="s">
        <v>419</v>
      </c>
      <c r="F225" s="219" t="s">
        <v>420</v>
      </c>
      <c r="G225" s="220" t="s">
        <v>174</v>
      </c>
      <c r="H225" s="221">
        <v>74.280000000000001</v>
      </c>
      <c r="I225" s="222"/>
      <c r="J225" s="223">
        <f>ROUND(I225*H225,2)</f>
        <v>0</v>
      </c>
      <c r="K225" s="219" t="s">
        <v>139</v>
      </c>
      <c r="L225" s="45"/>
      <c r="M225" s="224" t="s">
        <v>20</v>
      </c>
      <c r="N225" s="225" t="s">
        <v>44</v>
      </c>
      <c r="O225" s="85"/>
      <c r="P225" s="226">
        <f>O225*H225</f>
        <v>0</v>
      </c>
      <c r="Q225" s="226">
        <v>0.10362</v>
      </c>
      <c r="R225" s="226">
        <f>Q225*H225</f>
        <v>7.6968936000000001</v>
      </c>
      <c r="S225" s="226">
        <v>0</v>
      </c>
      <c r="T225" s="227">
        <f>S225*H225</f>
        <v>0</v>
      </c>
      <c r="U225" s="39"/>
      <c r="V225" s="39"/>
      <c r="W225" s="39"/>
      <c r="X225" s="39"/>
      <c r="Y225" s="39"/>
      <c r="Z225" s="39"/>
      <c r="AA225" s="39"/>
      <c r="AB225" s="39"/>
      <c r="AC225" s="39"/>
      <c r="AD225" s="39"/>
      <c r="AE225" s="39"/>
      <c r="AR225" s="228" t="s">
        <v>129</v>
      </c>
      <c r="AT225" s="228" t="s">
        <v>125</v>
      </c>
      <c r="AU225" s="228" t="s">
        <v>82</v>
      </c>
      <c r="AY225" s="18" t="s">
        <v>124</v>
      </c>
      <c r="BE225" s="229">
        <f>IF(N225="základní",J225,0)</f>
        <v>0</v>
      </c>
      <c r="BF225" s="229">
        <f>IF(N225="snížená",J225,0)</f>
        <v>0</v>
      </c>
      <c r="BG225" s="229">
        <f>IF(N225="zákl. přenesená",J225,0)</f>
        <v>0</v>
      </c>
      <c r="BH225" s="229">
        <f>IF(N225="sníž. přenesená",J225,0)</f>
        <v>0</v>
      </c>
      <c r="BI225" s="229">
        <f>IF(N225="nulová",J225,0)</f>
        <v>0</v>
      </c>
      <c r="BJ225" s="18" t="s">
        <v>22</v>
      </c>
      <c r="BK225" s="229">
        <f>ROUND(I225*H225,2)</f>
        <v>0</v>
      </c>
      <c r="BL225" s="18" t="s">
        <v>129</v>
      </c>
      <c r="BM225" s="228" t="s">
        <v>421</v>
      </c>
    </row>
    <row r="226" s="2" customFormat="1">
      <c r="A226" s="39"/>
      <c r="B226" s="40"/>
      <c r="C226" s="41"/>
      <c r="D226" s="237" t="s">
        <v>176</v>
      </c>
      <c r="E226" s="41"/>
      <c r="F226" s="238" t="s">
        <v>422</v>
      </c>
      <c r="G226" s="41"/>
      <c r="H226" s="41"/>
      <c r="I226" s="137"/>
      <c r="J226" s="41"/>
      <c r="K226" s="41"/>
      <c r="L226" s="45"/>
      <c r="M226" s="239"/>
      <c r="N226" s="240"/>
      <c r="O226" s="85"/>
      <c r="P226" s="85"/>
      <c r="Q226" s="85"/>
      <c r="R226" s="85"/>
      <c r="S226" s="85"/>
      <c r="T226" s="86"/>
      <c r="U226" s="39"/>
      <c r="V226" s="39"/>
      <c r="W226" s="39"/>
      <c r="X226" s="39"/>
      <c r="Y226" s="39"/>
      <c r="Z226" s="39"/>
      <c r="AA226" s="39"/>
      <c r="AB226" s="39"/>
      <c r="AC226" s="39"/>
      <c r="AD226" s="39"/>
      <c r="AE226" s="39"/>
      <c r="AT226" s="18" t="s">
        <v>176</v>
      </c>
      <c r="AU226" s="18" t="s">
        <v>82</v>
      </c>
    </row>
    <row r="227" s="2" customFormat="1" ht="16.5" customHeight="1">
      <c r="A227" s="39"/>
      <c r="B227" s="40"/>
      <c r="C227" s="273" t="s">
        <v>423</v>
      </c>
      <c r="D227" s="273" t="s">
        <v>279</v>
      </c>
      <c r="E227" s="274" t="s">
        <v>424</v>
      </c>
      <c r="F227" s="275" t="s">
        <v>425</v>
      </c>
      <c r="G227" s="276" t="s">
        <v>174</v>
      </c>
      <c r="H227" s="277">
        <v>75.022999999999996</v>
      </c>
      <c r="I227" s="278"/>
      <c r="J227" s="279">
        <f>ROUND(I227*H227,2)</f>
        <v>0</v>
      </c>
      <c r="K227" s="275" t="s">
        <v>139</v>
      </c>
      <c r="L227" s="280"/>
      <c r="M227" s="281" t="s">
        <v>20</v>
      </c>
      <c r="N227" s="282" t="s">
        <v>44</v>
      </c>
      <c r="O227" s="85"/>
      <c r="P227" s="226">
        <f>O227*H227</f>
        <v>0</v>
      </c>
      <c r="Q227" s="226">
        <v>0.17599999999999999</v>
      </c>
      <c r="R227" s="226">
        <f>Q227*H227</f>
        <v>13.204047999999999</v>
      </c>
      <c r="S227" s="226">
        <v>0</v>
      </c>
      <c r="T227" s="227">
        <f>S227*H227</f>
        <v>0</v>
      </c>
      <c r="U227" s="39"/>
      <c r="V227" s="39"/>
      <c r="W227" s="39"/>
      <c r="X227" s="39"/>
      <c r="Y227" s="39"/>
      <c r="Z227" s="39"/>
      <c r="AA227" s="39"/>
      <c r="AB227" s="39"/>
      <c r="AC227" s="39"/>
      <c r="AD227" s="39"/>
      <c r="AE227" s="39"/>
      <c r="AR227" s="228" t="s">
        <v>215</v>
      </c>
      <c r="AT227" s="228" t="s">
        <v>279</v>
      </c>
      <c r="AU227" s="228" t="s">
        <v>82</v>
      </c>
      <c r="AY227" s="18" t="s">
        <v>124</v>
      </c>
      <c r="BE227" s="229">
        <f>IF(N227="základní",J227,0)</f>
        <v>0</v>
      </c>
      <c r="BF227" s="229">
        <f>IF(N227="snížená",J227,0)</f>
        <v>0</v>
      </c>
      <c r="BG227" s="229">
        <f>IF(N227="zákl. přenesená",J227,0)</f>
        <v>0</v>
      </c>
      <c r="BH227" s="229">
        <f>IF(N227="sníž. přenesená",J227,0)</f>
        <v>0</v>
      </c>
      <c r="BI227" s="229">
        <f>IF(N227="nulová",J227,0)</f>
        <v>0</v>
      </c>
      <c r="BJ227" s="18" t="s">
        <v>22</v>
      </c>
      <c r="BK227" s="229">
        <f>ROUND(I227*H227,2)</f>
        <v>0</v>
      </c>
      <c r="BL227" s="18" t="s">
        <v>129</v>
      </c>
      <c r="BM227" s="228" t="s">
        <v>426</v>
      </c>
    </row>
    <row r="228" s="14" customFormat="1">
      <c r="A228" s="14"/>
      <c r="B228" s="251"/>
      <c r="C228" s="252"/>
      <c r="D228" s="237" t="s">
        <v>178</v>
      </c>
      <c r="E228" s="253" t="s">
        <v>20</v>
      </c>
      <c r="F228" s="254" t="s">
        <v>369</v>
      </c>
      <c r="G228" s="252"/>
      <c r="H228" s="255">
        <v>74.280000000000001</v>
      </c>
      <c r="I228" s="256"/>
      <c r="J228" s="252"/>
      <c r="K228" s="252"/>
      <c r="L228" s="257"/>
      <c r="M228" s="258"/>
      <c r="N228" s="259"/>
      <c r="O228" s="259"/>
      <c r="P228" s="259"/>
      <c r="Q228" s="259"/>
      <c r="R228" s="259"/>
      <c r="S228" s="259"/>
      <c r="T228" s="260"/>
      <c r="U228" s="14"/>
      <c r="V228" s="14"/>
      <c r="W228" s="14"/>
      <c r="X228" s="14"/>
      <c r="Y228" s="14"/>
      <c r="Z228" s="14"/>
      <c r="AA228" s="14"/>
      <c r="AB228" s="14"/>
      <c r="AC228" s="14"/>
      <c r="AD228" s="14"/>
      <c r="AE228" s="14"/>
      <c r="AT228" s="261" t="s">
        <v>178</v>
      </c>
      <c r="AU228" s="261" t="s">
        <v>82</v>
      </c>
      <c r="AV228" s="14" t="s">
        <v>82</v>
      </c>
      <c r="AW228" s="14" t="s">
        <v>34</v>
      </c>
      <c r="AX228" s="14" t="s">
        <v>22</v>
      </c>
      <c r="AY228" s="261" t="s">
        <v>124</v>
      </c>
    </row>
    <row r="229" s="14" customFormat="1">
      <c r="A229" s="14"/>
      <c r="B229" s="251"/>
      <c r="C229" s="252"/>
      <c r="D229" s="237" t="s">
        <v>178</v>
      </c>
      <c r="E229" s="252"/>
      <c r="F229" s="254" t="s">
        <v>427</v>
      </c>
      <c r="G229" s="252"/>
      <c r="H229" s="255">
        <v>75.022999999999996</v>
      </c>
      <c r="I229" s="256"/>
      <c r="J229" s="252"/>
      <c r="K229" s="252"/>
      <c r="L229" s="257"/>
      <c r="M229" s="258"/>
      <c r="N229" s="259"/>
      <c r="O229" s="259"/>
      <c r="P229" s="259"/>
      <c r="Q229" s="259"/>
      <c r="R229" s="259"/>
      <c r="S229" s="259"/>
      <c r="T229" s="260"/>
      <c r="U229" s="14"/>
      <c r="V229" s="14"/>
      <c r="W229" s="14"/>
      <c r="X229" s="14"/>
      <c r="Y229" s="14"/>
      <c r="Z229" s="14"/>
      <c r="AA229" s="14"/>
      <c r="AB229" s="14"/>
      <c r="AC229" s="14"/>
      <c r="AD229" s="14"/>
      <c r="AE229" s="14"/>
      <c r="AT229" s="261" t="s">
        <v>178</v>
      </c>
      <c r="AU229" s="261" t="s">
        <v>82</v>
      </c>
      <c r="AV229" s="14" t="s">
        <v>82</v>
      </c>
      <c r="AW229" s="14" t="s">
        <v>4</v>
      </c>
      <c r="AX229" s="14" t="s">
        <v>22</v>
      </c>
      <c r="AY229" s="261" t="s">
        <v>124</v>
      </c>
    </row>
    <row r="230" s="2" customFormat="1" ht="33" customHeight="1">
      <c r="A230" s="39"/>
      <c r="B230" s="40"/>
      <c r="C230" s="217" t="s">
        <v>428</v>
      </c>
      <c r="D230" s="217" t="s">
        <v>125</v>
      </c>
      <c r="E230" s="218" t="s">
        <v>429</v>
      </c>
      <c r="F230" s="219" t="s">
        <v>430</v>
      </c>
      <c r="G230" s="220" t="s">
        <v>174</v>
      </c>
      <c r="H230" s="221">
        <v>104</v>
      </c>
      <c r="I230" s="222"/>
      <c r="J230" s="223">
        <f>ROUND(I230*H230,2)</f>
        <v>0</v>
      </c>
      <c r="K230" s="219" t="s">
        <v>139</v>
      </c>
      <c r="L230" s="45"/>
      <c r="M230" s="224" t="s">
        <v>20</v>
      </c>
      <c r="N230" s="225" t="s">
        <v>44</v>
      </c>
      <c r="O230" s="85"/>
      <c r="P230" s="226">
        <f>O230*H230</f>
        <v>0</v>
      </c>
      <c r="Q230" s="226">
        <v>0.10362</v>
      </c>
      <c r="R230" s="226">
        <f>Q230*H230</f>
        <v>10.776480000000001</v>
      </c>
      <c r="S230" s="226">
        <v>0</v>
      </c>
      <c r="T230" s="227">
        <f>S230*H230</f>
        <v>0</v>
      </c>
      <c r="U230" s="39"/>
      <c r="V230" s="39"/>
      <c r="W230" s="39"/>
      <c r="X230" s="39"/>
      <c r="Y230" s="39"/>
      <c r="Z230" s="39"/>
      <c r="AA230" s="39"/>
      <c r="AB230" s="39"/>
      <c r="AC230" s="39"/>
      <c r="AD230" s="39"/>
      <c r="AE230" s="39"/>
      <c r="AR230" s="228" t="s">
        <v>129</v>
      </c>
      <c r="AT230" s="228" t="s">
        <v>125</v>
      </c>
      <c r="AU230" s="228" t="s">
        <v>82</v>
      </c>
      <c r="AY230" s="18" t="s">
        <v>124</v>
      </c>
      <c r="BE230" s="229">
        <f>IF(N230="základní",J230,0)</f>
        <v>0</v>
      </c>
      <c r="BF230" s="229">
        <f>IF(N230="snížená",J230,0)</f>
        <v>0</v>
      </c>
      <c r="BG230" s="229">
        <f>IF(N230="zákl. přenesená",J230,0)</f>
        <v>0</v>
      </c>
      <c r="BH230" s="229">
        <f>IF(N230="sníž. přenesená",J230,0)</f>
        <v>0</v>
      </c>
      <c r="BI230" s="229">
        <f>IF(N230="nulová",J230,0)</f>
        <v>0</v>
      </c>
      <c r="BJ230" s="18" t="s">
        <v>22</v>
      </c>
      <c r="BK230" s="229">
        <f>ROUND(I230*H230,2)</f>
        <v>0</v>
      </c>
      <c r="BL230" s="18" t="s">
        <v>129</v>
      </c>
      <c r="BM230" s="228" t="s">
        <v>431</v>
      </c>
    </row>
    <row r="231" s="2" customFormat="1">
      <c r="A231" s="39"/>
      <c r="B231" s="40"/>
      <c r="C231" s="41"/>
      <c r="D231" s="237" t="s">
        <v>176</v>
      </c>
      <c r="E231" s="41"/>
      <c r="F231" s="238" t="s">
        <v>422</v>
      </c>
      <c r="G231" s="41"/>
      <c r="H231" s="41"/>
      <c r="I231" s="137"/>
      <c r="J231" s="41"/>
      <c r="K231" s="41"/>
      <c r="L231" s="45"/>
      <c r="M231" s="239"/>
      <c r="N231" s="240"/>
      <c r="O231" s="85"/>
      <c r="P231" s="85"/>
      <c r="Q231" s="85"/>
      <c r="R231" s="85"/>
      <c r="S231" s="85"/>
      <c r="T231" s="86"/>
      <c r="U231" s="39"/>
      <c r="V231" s="39"/>
      <c r="W231" s="39"/>
      <c r="X231" s="39"/>
      <c r="Y231" s="39"/>
      <c r="Z231" s="39"/>
      <c r="AA231" s="39"/>
      <c r="AB231" s="39"/>
      <c r="AC231" s="39"/>
      <c r="AD231" s="39"/>
      <c r="AE231" s="39"/>
      <c r="AT231" s="18" t="s">
        <v>176</v>
      </c>
      <c r="AU231" s="18" t="s">
        <v>82</v>
      </c>
    </row>
    <row r="232" s="2" customFormat="1" ht="16.5" customHeight="1">
      <c r="A232" s="39"/>
      <c r="B232" s="40"/>
      <c r="C232" s="273" t="s">
        <v>432</v>
      </c>
      <c r="D232" s="273" t="s">
        <v>279</v>
      </c>
      <c r="E232" s="274" t="s">
        <v>433</v>
      </c>
      <c r="F232" s="275" t="s">
        <v>434</v>
      </c>
      <c r="G232" s="276" t="s">
        <v>174</v>
      </c>
      <c r="H232" s="277">
        <v>105.04000000000001</v>
      </c>
      <c r="I232" s="278"/>
      <c r="J232" s="279">
        <f>ROUND(I232*H232,2)</f>
        <v>0</v>
      </c>
      <c r="K232" s="275" t="s">
        <v>139</v>
      </c>
      <c r="L232" s="280"/>
      <c r="M232" s="281" t="s">
        <v>20</v>
      </c>
      <c r="N232" s="282" t="s">
        <v>44</v>
      </c>
      <c r="O232" s="85"/>
      <c r="P232" s="226">
        <f>O232*H232</f>
        <v>0</v>
      </c>
      <c r="Q232" s="226">
        <v>0.17599999999999999</v>
      </c>
      <c r="R232" s="226">
        <f>Q232*H232</f>
        <v>18.48704</v>
      </c>
      <c r="S232" s="226">
        <v>0</v>
      </c>
      <c r="T232" s="227">
        <f>S232*H232</f>
        <v>0</v>
      </c>
      <c r="U232" s="39"/>
      <c r="V232" s="39"/>
      <c r="W232" s="39"/>
      <c r="X232" s="39"/>
      <c r="Y232" s="39"/>
      <c r="Z232" s="39"/>
      <c r="AA232" s="39"/>
      <c r="AB232" s="39"/>
      <c r="AC232" s="39"/>
      <c r="AD232" s="39"/>
      <c r="AE232" s="39"/>
      <c r="AR232" s="228" t="s">
        <v>215</v>
      </c>
      <c r="AT232" s="228" t="s">
        <v>279</v>
      </c>
      <c r="AU232" s="228" t="s">
        <v>82</v>
      </c>
      <c r="AY232" s="18" t="s">
        <v>124</v>
      </c>
      <c r="BE232" s="229">
        <f>IF(N232="základní",J232,0)</f>
        <v>0</v>
      </c>
      <c r="BF232" s="229">
        <f>IF(N232="snížená",J232,0)</f>
        <v>0</v>
      </c>
      <c r="BG232" s="229">
        <f>IF(N232="zákl. přenesená",J232,0)</f>
        <v>0</v>
      </c>
      <c r="BH232" s="229">
        <f>IF(N232="sníž. přenesená",J232,0)</f>
        <v>0</v>
      </c>
      <c r="BI232" s="229">
        <f>IF(N232="nulová",J232,0)</f>
        <v>0</v>
      </c>
      <c r="BJ232" s="18" t="s">
        <v>22</v>
      </c>
      <c r="BK232" s="229">
        <f>ROUND(I232*H232,2)</f>
        <v>0</v>
      </c>
      <c r="BL232" s="18" t="s">
        <v>129</v>
      </c>
      <c r="BM232" s="228" t="s">
        <v>435</v>
      </c>
    </row>
    <row r="233" s="14" customFormat="1">
      <c r="A233" s="14"/>
      <c r="B233" s="251"/>
      <c r="C233" s="252"/>
      <c r="D233" s="237" t="s">
        <v>178</v>
      </c>
      <c r="E233" s="252"/>
      <c r="F233" s="254" t="s">
        <v>436</v>
      </c>
      <c r="G233" s="252"/>
      <c r="H233" s="255">
        <v>105.04000000000001</v>
      </c>
      <c r="I233" s="256"/>
      <c r="J233" s="252"/>
      <c r="K233" s="252"/>
      <c r="L233" s="257"/>
      <c r="M233" s="258"/>
      <c r="N233" s="259"/>
      <c r="O233" s="259"/>
      <c r="P233" s="259"/>
      <c r="Q233" s="259"/>
      <c r="R233" s="259"/>
      <c r="S233" s="259"/>
      <c r="T233" s="260"/>
      <c r="U233" s="14"/>
      <c r="V233" s="14"/>
      <c r="W233" s="14"/>
      <c r="X233" s="14"/>
      <c r="Y233" s="14"/>
      <c r="Z233" s="14"/>
      <c r="AA233" s="14"/>
      <c r="AB233" s="14"/>
      <c r="AC233" s="14"/>
      <c r="AD233" s="14"/>
      <c r="AE233" s="14"/>
      <c r="AT233" s="261" t="s">
        <v>178</v>
      </c>
      <c r="AU233" s="261" t="s">
        <v>82</v>
      </c>
      <c r="AV233" s="14" t="s">
        <v>82</v>
      </c>
      <c r="AW233" s="14" t="s">
        <v>4</v>
      </c>
      <c r="AX233" s="14" t="s">
        <v>22</v>
      </c>
      <c r="AY233" s="261" t="s">
        <v>124</v>
      </c>
    </row>
    <row r="234" s="12" customFormat="1" ht="22.8" customHeight="1">
      <c r="A234" s="12"/>
      <c r="B234" s="203"/>
      <c r="C234" s="204"/>
      <c r="D234" s="205" t="s">
        <v>72</v>
      </c>
      <c r="E234" s="230" t="s">
        <v>215</v>
      </c>
      <c r="F234" s="230" t="s">
        <v>437</v>
      </c>
      <c r="G234" s="204"/>
      <c r="H234" s="204"/>
      <c r="I234" s="207"/>
      <c r="J234" s="231">
        <f>BK234</f>
        <v>0</v>
      </c>
      <c r="K234" s="204"/>
      <c r="L234" s="209"/>
      <c r="M234" s="210"/>
      <c r="N234" s="211"/>
      <c r="O234" s="211"/>
      <c r="P234" s="212">
        <f>SUM(P235:P248)</f>
        <v>0</v>
      </c>
      <c r="Q234" s="211"/>
      <c r="R234" s="212">
        <f>SUM(R235:R248)</f>
        <v>2.2265200000000003</v>
      </c>
      <c r="S234" s="211"/>
      <c r="T234" s="213">
        <f>SUM(T235:T248)</f>
        <v>0</v>
      </c>
      <c r="U234" s="12"/>
      <c r="V234" s="12"/>
      <c r="W234" s="12"/>
      <c r="X234" s="12"/>
      <c r="Y234" s="12"/>
      <c r="Z234" s="12"/>
      <c r="AA234" s="12"/>
      <c r="AB234" s="12"/>
      <c r="AC234" s="12"/>
      <c r="AD234" s="12"/>
      <c r="AE234" s="12"/>
      <c r="AR234" s="214" t="s">
        <v>22</v>
      </c>
      <c r="AT234" s="215" t="s">
        <v>72</v>
      </c>
      <c r="AU234" s="215" t="s">
        <v>22</v>
      </c>
      <c r="AY234" s="214" t="s">
        <v>124</v>
      </c>
      <c r="BK234" s="216">
        <f>SUM(BK235:BK248)</f>
        <v>0</v>
      </c>
    </row>
    <row r="235" s="2" customFormat="1" ht="16.5" customHeight="1">
      <c r="A235" s="39"/>
      <c r="B235" s="40"/>
      <c r="C235" s="217" t="s">
        <v>438</v>
      </c>
      <c r="D235" s="217" t="s">
        <v>125</v>
      </c>
      <c r="E235" s="218" t="s">
        <v>439</v>
      </c>
      <c r="F235" s="219" t="s">
        <v>440</v>
      </c>
      <c r="G235" s="220" t="s">
        <v>309</v>
      </c>
      <c r="H235" s="221">
        <v>1</v>
      </c>
      <c r="I235" s="222"/>
      <c r="J235" s="223">
        <f>ROUND(I235*H235,2)</f>
        <v>0</v>
      </c>
      <c r="K235" s="219" t="s">
        <v>139</v>
      </c>
      <c r="L235" s="45"/>
      <c r="M235" s="224" t="s">
        <v>20</v>
      </c>
      <c r="N235" s="225" t="s">
        <v>44</v>
      </c>
      <c r="O235" s="85"/>
      <c r="P235" s="226">
        <f>O235*H235</f>
        <v>0</v>
      </c>
      <c r="Q235" s="226">
        <v>0.34089999999999998</v>
      </c>
      <c r="R235" s="226">
        <f>Q235*H235</f>
        <v>0.34089999999999998</v>
      </c>
      <c r="S235" s="226">
        <v>0</v>
      </c>
      <c r="T235" s="227">
        <f>S235*H235</f>
        <v>0</v>
      </c>
      <c r="U235" s="39"/>
      <c r="V235" s="39"/>
      <c r="W235" s="39"/>
      <c r="X235" s="39"/>
      <c r="Y235" s="39"/>
      <c r="Z235" s="39"/>
      <c r="AA235" s="39"/>
      <c r="AB235" s="39"/>
      <c r="AC235" s="39"/>
      <c r="AD235" s="39"/>
      <c r="AE235" s="39"/>
      <c r="AR235" s="228" t="s">
        <v>129</v>
      </c>
      <c r="AT235" s="228" t="s">
        <v>125</v>
      </c>
      <c r="AU235" s="228" t="s">
        <v>82</v>
      </c>
      <c r="AY235" s="18" t="s">
        <v>124</v>
      </c>
      <c r="BE235" s="229">
        <f>IF(N235="základní",J235,0)</f>
        <v>0</v>
      </c>
      <c r="BF235" s="229">
        <f>IF(N235="snížená",J235,0)</f>
        <v>0</v>
      </c>
      <c r="BG235" s="229">
        <f>IF(N235="zákl. přenesená",J235,0)</f>
        <v>0</v>
      </c>
      <c r="BH235" s="229">
        <f>IF(N235="sníž. přenesená",J235,0)</f>
        <v>0</v>
      </c>
      <c r="BI235" s="229">
        <f>IF(N235="nulová",J235,0)</f>
        <v>0</v>
      </c>
      <c r="BJ235" s="18" t="s">
        <v>22</v>
      </c>
      <c r="BK235" s="229">
        <f>ROUND(I235*H235,2)</f>
        <v>0</v>
      </c>
      <c r="BL235" s="18" t="s">
        <v>129</v>
      </c>
      <c r="BM235" s="228" t="s">
        <v>441</v>
      </c>
    </row>
    <row r="236" s="2" customFormat="1">
      <c r="A236" s="39"/>
      <c r="B236" s="40"/>
      <c r="C236" s="41"/>
      <c r="D236" s="237" t="s">
        <v>176</v>
      </c>
      <c r="E236" s="41"/>
      <c r="F236" s="238" t="s">
        <v>442</v>
      </c>
      <c r="G236" s="41"/>
      <c r="H236" s="41"/>
      <c r="I236" s="137"/>
      <c r="J236" s="41"/>
      <c r="K236" s="41"/>
      <c r="L236" s="45"/>
      <c r="M236" s="239"/>
      <c r="N236" s="240"/>
      <c r="O236" s="85"/>
      <c r="P236" s="85"/>
      <c r="Q236" s="85"/>
      <c r="R236" s="85"/>
      <c r="S236" s="85"/>
      <c r="T236" s="86"/>
      <c r="U236" s="39"/>
      <c r="V236" s="39"/>
      <c r="W236" s="39"/>
      <c r="X236" s="39"/>
      <c r="Y236" s="39"/>
      <c r="Z236" s="39"/>
      <c r="AA236" s="39"/>
      <c r="AB236" s="39"/>
      <c r="AC236" s="39"/>
      <c r="AD236" s="39"/>
      <c r="AE236" s="39"/>
      <c r="AT236" s="18" t="s">
        <v>176</v>
      </c>
      <c r="AU236" s="18" t="s">
        <v>82</v>
      </c>
    </row>
    <row r="237" s="2" customFormat="1" ht="16.5" customHeight="1">
      <c r="A237" s="39"/>
      <c r="B237" s="40"/>
      <c r="C237" s="217" t="s">
        <v>443</v>
      </c>
      <c r="D237" s="217" t="s">
        <v>125</v>
      </c>
      <c r="E237" s="218" t="s">
        <v>444</v>
      </c>
      <c r="F237" s="219" t="s">
        <v>445</v>
      </c>
      <c r="G237" s="220" t="s">
        <v>309</v>
      </c>
      <c r="H237" s="221">
        <v>1</v>
      </c>
      <c r="I237" s="222"/>
      <c r="J237" s="223">
        <f>ROUND(I237*H237,2)</f>
        <v>0</v>
      </c>
      <c r="K237" s="219" t="s">
        <v>139</v>
      </c>
      <c r="L237" s="45"/>
      <c r="M237" s="224" t="s">
        <v>20</v>
      </c>
      <c r="N237" s="225" t="s">
        <v>44</v>
      </c>
      <c r="O237" s="85"/>
      <c r="P237" s="226">
        <f>O237*H237</f>
        <v>0</v>
      </c>
      <c r="Q237" s="226">
        <v>0.14494000000000001</v>
      </c>
      <c r="R237" s="226">
        <f>Q237*H237</f>
        <v>0.14494000000000001</v>
      </c>
      <c r="S237" s="226">
        <v>0</v>
      </c>
      <c r="T237" s="227">
        <f>S237*H237</f>
        <v>0</v>
      </c>
      <c r="U237" s="39"/>
      <c r="V237" s="39"/>
      <c r="W237" s="39"/>
      <c r="X237" s="39"/>
      <c r="Y237" s="39"/>
      <c r="Z237" s="39"/>
      <c r="AA237" s="39"/>
      <c r="AB237" s="39"/>
      <c r="AC237" s="39"/>
      <c r="AD237" s="39"/>
      <c r="AE237" s="39"/>
      <c r="AR237" s="228" t="s">
        <v>129</v>
      </c>
      <c r="AT237" s="228" t="s">
        <v>125</v>
      </c>
      <c r="AU237" s="228" t="s">
        <v>82</v>
      </c>
      <c r="AY237" s="18" t="s">
        <v>124</v>
      </c>
      <c r="BE237" s="229">
        <f>IF(N237="základní",J237,0)</f>
        <v>0</v>
      </c>
      <c r="BF237" s="229">
        <f>IF(N237="snížená",J237,0)</f>
        <v>0</v>
      </c>
      <c r="BG237" s="229">
        <f>IF(N237="zákl. přenesená",J237,0)</f>
        <v>0</v>
      </c>
      <c r="BH237" s="229">
        <f>IF(N237="sníž. přenesená",J237,0)</f>
        <v>0</v>
      </c>
      <c r="BI237" s="229">
        <f>IF(N237="nulová",J237,0)</f>
        <v>0</v>
      </c>
      <c r="BJ237" s="18" t="s">
        <v>22</v>
      </c>
      <c r="BK237" s="229">
        <f>ROUND(I237*H237,2)</f>
        <v>0</v>
      </c>
      <c r="BL237" s="18" t="s">
        <v>129</v>
      </c>
      <c r="BM237" s="228" t="s">
        <v>446</v>
      </c>
    </row>
    <row r="238" s="2" customFormat="1">
      <c r="A238" s="39"/>
      <c r="B238" s="40"/>
      <c r="C238" s="41"/>
      <c r="D238" s="237" t="s">
        <v>176</v>
      </c>
      <c r="E238" s="41"/>
      <c r="F238" s="238" t="s">
        <v>442</v>
      </c>
      <c r="G238" s="41"/>
      <c r="H238" s="41"/>
      <c r="I238" s="137"/>
      <c r="J238" s="41"/>
      <c r="K238" s="41"/>
      <c r="L238" s="45"/>
      <c r="M238" s="239"/>
      <c r="N238" s="240"/>
      <c r="O238" s="85"/>
      <c r="P238" s="85"/>
      <c r="Q238" s="85"/>
      <c r="R238" s="85"/>
      <c r="S238" s="85"/>
      <c r="T238" s="86"/>
      <c r="U238" s="39"/>
      <c r="V238" s="39"/>
      <c r="W238" s="39"/>
      <c r="X238" s="39"/>
      <c r="Y238" s="39"/>
      <c r="Z238" s="39"/>
      <c r="AA238" s="39"/>
      <c r="AB238" s="39"/>
      <c r="AC238" s="39"/>
      <c r="AD238" s="39"/>
      <c r="AE238" s="39"/>
      <c r="AT238" s="18" t="s">
        <v>176</v>
      </c>
      <c r="AU238" s="18" t="s">
        <v>82</v>
      </c>
    </row>
    <row r="239" s="2" customFormat="1" ht="16.5" customHeight="1">
      <c r="A239" s="39"/>
      <c r="B239" s="40"/>
      <c r="C239" s="217" t="s">
        <v>447</v>
      </c>
      <c r="D239" s="217" t="s">
        <v>125</v>
      </c>
      <c r="E239" s="218" t="s">
        <v>448</v>
      </c>
      <c r="F239" s="219" t="s">
        <v>449</v>
      </c>
      <c r="G239" s="220" t="s">
        <v>309</v>
      </c>
      <c r="H239" s="221">
        <v>2</v>
      </c>
      <c r="I239" s="222"/>
      <c r="J239" s="223">
        <f>ROUND(I239*H239,2)</f>
        <v>0</v>
      </c>
      <c r="K239" s="219" t="s">
        <v>139</v>
      </c>
      <c r="L239" s="45"/>
      <c r="M239" s="224" t="s">
        <v>20</v>
      </c>
      <c r="N239" s="225" t="s">
        <v>44</v>
      </c>
      <c r="O239" s="85"/>
      <c r="P239" s="226">
        <f>O239*H239</f>
        <v>0</v>
      </c>
      <c r="Q239" s="226">
        <v>0.21734000000000001</v>
      </c>
      <c r="R239" s="226">
        <f>Q239*H239</f>
        <v>0.43468000000000001</v>
      </c>
      <c r="S239" s="226">
        <v>0</v>
      </c>
      <c r="T239" s="227">
        <f>S239*H239</f>
        <v>0</v>
      </c>
      <c r="U239" s="39"/>
      <c r="V239" s="39"/>
      <c r="W239" s="39"/>
      <c r="X239" s="39"/>
      <c r="Y239" s="39"/>
      <c r="Z239" s="39"/>
      <c r="AA239" s="39"/>
      <c r="AB239" s="39"/>
      <c r="AC239" s="39"/>
      <c r="AD239" s="39"/>
      <c r="AE239" s="39"/>
      <c r="AR239" s="228" t="s">
        <v>129</v>
      </c>
      <c r="AT239" s="228" t="s">
        <v>125</v>
      </c>
      <c r="AU239" s="228" t="s">
        <v>82</v>
      </c>
      <c r="AY239" s="18" t="s">
        <v>124</v>
      </c>
      <c r="BE239" s="229">
        <f>IF(N239="základní",J239,0)</f>
        <v>0</v>
      </c>
      <c r="BF239" s="229">
        <f>IF(N239="snížená",J239,0)</f>
        <v>0</v>
      </c>
      <c r="BG239" s="229">
        <f>IF(N239="zákl. přenesená",J239,0)</f>
        <v>0</v>
      </c>
      <c r="BH239" s="229">
        <f>IF(N239="sníž. přenesená",J239,0)</f>
        <v>0</v>
      </c>
      <c r="BI239" s="229">
        <f>IF(N239="nulová",J239,0)</f>
        <v>0</v>
      </c>
      <c r="BJ239" s="18" t="s">
        <v>22</v>
      </c>
      <c r="BK239" s="229">
        <f>ROUND(I239*H239,2)</f>
        <v>0</v>
      </c>
      <c r="BL239" s="18" t="s">
        <v>129</v>
      </c>
      <c r="BM239" s="228" t="s">
        <v>450</v>
      </c>
    </row>
    <row r="240" s="2" customFormat="1">
      <c r="A240" s="39"/>
      <c r="B240" s="40"/>
      <c r="C240" s="41"/>
      <c r="D240" s="237" t="s">
        <v>176</v>
      </c>
      <c r="E240" s="41"/>
      <c r="F240" s="238" t="s">
        <v>451</v>
      </c>
      <c r="G240" s="41"/>
      <c r="H240" s="41"/>
      <c r="I240" s="137"/>
      <c r="J240" s="41"/>
      <c r="K240" s="41"/>
      <c r="L240" s="45"/>
      <c r="M240" s="239"/>
      <c r="N240" s="240"/>
      <c r="O240" s="85"/>
      <c r="P240" s="85"/>
      <c r="Q240" s="85"/>
      <c r="R240" s="85"/>
      <c r="S240" s="85"/>
      <c r="T240" s="86"/>
      <c r="U240" s="39"/>
      <c r="V240" s="39"/>
      <c r="W240" s="39"/>
      <c r="X240" s="39"/>
      <c r="Y240" s="39"/>
      <c r="Z240" s="39"/>
      <c r="AA240" s="39"/>
      <c r="AB240" s="39"/>
      <c r="AC240" s="39"/>
      <c r="AD240" s="39"/>
      <c r="AE240" s="39"/>
      <c r="AT240" s="18" t="s">
        <v>176</v>
      </c>
      <c r="AU240" s="18" t="s">
        <v>82</v>
      </c>
    </row>
    <row r="241" s="2" customFormat="1" ht="16.5" customHeight="1">
      <c r="A241" s="39"/>
      <c r="B241" s="40"/>
      <c r="C241" s="273" t="s">
        <v>452</v>
      </c>
      <c r="D241" s="273" t="s">
        <v>279</v>
      </c>
      <c r="E241" s="274" t="s">
        <v>453</v>
      </c>
      <c r="F241" s="275" t="s">
        <v>454</v>
      </c>
      <c r="G241" s="276" t="s">
        <v>309</v>
      </c>
      <c r="H241" s="277">
        <v>1</v>
      </c>
      <c r="I241" s="278"/>
      <c r="J241" s="279">
        <f>ROUND(I241*H241,2)</f>
        <v>0</v>
      </c>
      <c r="K241" s="275" t="s">
        <v>20</v>
      </c>
      <c r="L241" s="280"/>
      <c r="M241" s="281" t="s">
        <v>20</v>
      </c>
      <c r="N241" s="282" t="s">
        <v>44</v>
      </c>
      <c r="O241" s="85"/>
      <c r="P241" s="226">
        <f>O241*H241</f>
        <v>0</v>
      </c>
      <c r="Q241" s="226">
        <v>0.058000000000000003</v>
      </c>
      <c r="R241" s="226">
        <f>Q241*H241</f>
        <v>0.058000000000000003</v>
      </c>
      <c r="S241" s="226">
        <v>0</v>
      </c>
      <c r="T241" s="227">
        <f>S241*H241</f>
        <v>0</v>
      </c>
      <c r="U241" s="39"/>
      <c r="V241" s="39"/>
      <c r="W241" s="39"/>
      <c r="X241" s="39"/>
      <c r="Y241" s="39"/>
      <c r="Z241" s="39"/>
      <c r="AA241" s="39"/>
      <c r="AB241" s="39"/>
      <c r="AC241" s="39"/>
      <c r="AD241" s="39"/>
      <c r="AE241" s="39"/>
      <c r="AR241" s="228" t="s">
        <v>215</v>
      </c>
      <c r="AT241" s="228" t="s">
        <v>279</v>
      </c>
      <c r="AU241" s="228" t="s">
        <v>82</v>
      </c>
      <c r="AY241" s="18" t="s">
        <v>124</v>
      </c>
      <c r="BE241" s="229">
        <f>IF(N241="základní",J241,0)</f>
        <v>0</v>
      </c>
      <c r="BF241" s="229">
        <f>IF(N241="snížená",J241,0)</f>
        <v>0</v>
      </c>
      <c r="BG241" s="229">
        <f>IF(N241="zákl. přenesená",J241,0)</f>
        <v>0</v>
      </c>
      <c r="BH241" s="229">
        <f>IF(N241="sníž. přenesená",J241,0)</f>
        <v>0</v>
      </c>
      <c r="BI241" s="229">
        <f>IF(N241="nulová",J241,0)</f>
        <v>0</v>
      </c>
      <c r="BJ241" s="18" t="s">
        <v>22</v>
      </c>
      <c r="BK241" s="229">
        <f>ROUND(I241*H241,2)</f>
        <v>0</v>
      </c>
      <c r="BL241" s="18" t="s">
        <v>129</v>
      </c>
      <c r="BM241" s="228" t="s">
        <v>455</v>
      </c>
    </row>
    <row r="242" s="2" customFormat="1" ht="16.5" customHeight="1">
      <c r="A242" s="39"/>
      <c r="B242" s="40"/>
      <c r="C242" s="273" t="s">
        <v>456</v>
      </c>
      <c r="D242" s="273" t="s">
        <v>279</v>
      </c>
      <c r="E242" s="274" t="s">
        <v>457</v>
      </c>
      <c r="F242" s="275" t="s">
        <v>458</v>
      </c>
      <c r="G242" s="276" t="s">
        <v>309</v>
      </c>
      <c r="H242" s="277">
        <v>1</v>
      </c>
      <c r="I242" s="278"/>
      <c r="J242" s="279">
        <f>ROUND(I242*H242,2)</f>
        <v>0</v>
      </c>
      <c r="K242" s="275" t="s">
        <v>20</v>
      </c>
      <c r="L242" s="280"/>
      <c r="M242" s="281" t="s">
        <v>20</v>
      </c>
      <c r="N242" s="282" t="s">
        <v>44</v>
      </c>
      <c r="O242" s="85"/>
      <c r="P242" s="226">
        <f>O242*H242</f>
        <v>0</v>
      </c>
      <c r="Q242" s="226">
        <v>0.058000000000000003</v>
      </c>
      <c r="R242" s="226">
        <f>Q242*H242</f>
        <v>0.058000000000000003</v>
      </c>
      <c r="S242" s="226">
        <v>0</v>
      </c>
      <c r="T242" s="227">
        <f>S242*H242</f>
        <v>0</v>
      </c>
      <c r="U242" s="39"/>
      <c r="V242" s="39"/>
      <c r="W242" s="39"/>
      <c r="X242" s="39"/>
      <c r="Y242" s="39"/>
      <c r="Z242" s="39"/>
      <c r="AA242" s="39"/>
      <c r="AB242" s="39"/>
      <c r="AC242" s="39"/>
      <c r="AD242" s="39"/>
      <c r="AE242" s="39"/>
      <c r="AR242" s="228" t="s">
        <v>215</v>
      </c>
      <c r="AT242" s="228" t="s">
        <v>279</v>
      </c>
      <c r="AU242" s="228" t="s">
        <v>82</v>
      </c>
      <c r="AY242" s="18" t="s">
        <v>124</v>
      </c>
      <c r="BE242" s="229">
        <f>IF(N242="základní",J242,0)</f>
        <v>0</v>
      </c>
      <c r="BF242" s="229">
        <f>IF(N242="snížená",J242,0)</f>
        <v>0</v>
      </c>
      <c r="BG242" s="229">
        <f>IF(N242="zákl. přenesená",J242,0)</f>
        <v>0</v>
      </c>
      <c r="BH242" s="229">
        <f>IF(N242="sníž. přenesená",J242,0)</f>
        <v>0</v>
      </c>
      <c r="BI242" s="229">
        <f>IF(N242="nulová",J242,0)</f>
        <v>0</v>
      </c>
      <c r="BJ242" s="18" t="s">
        <v>22</v>
      </c>
      <c r="BK242" s="229">
        <f>ROUND(I242*H242,2)</f>
        <v>0</v>
      </c>
      <c r="BL242" s="18" t="s">
        <v>129</v>
      </c>
      <c r="BM242" s="228" t="s">
        <v>459</v>
      </c>
    </row>
    <row r="243" s="2" customFormat="1" ht="16.5" customHeight="1">
      <c r="A243" s="39"/>
      <c r="B243" s="40"/>
      <c r="C243" s="217" t="s">
        <v>460</v>
      </c>
      <c r="D243" s="217" t="s">
        <v>125</v>
      </c>
      <c r="E243" s="218" t="s">
        <v>461</v>
      </c>
      <c r="F243" s="219" t="s">
        <v>462</v>
      </c>
      <c r="G243" s="220" t="s">
        <v>331</v>
      </c>
      <c r="H243" s="221">
        <v>3</v>
      </c>
      <c r="I243" s="222"/>
      <c r="J243" s="223">
        <f>ROUND(I243*H243,2)</f>
        <v>0</v>
      </c>
      <c r="K243" s="219" t="s">
        <v>20</v>
      </c>
      <c r="L243" s="45"/>
      <c r="M243" s="224" t="s">
        <v>20</v>
      </c>
      <c r="N243" s="225" t="s">
        <v>44</v>
      </c>
      <c r="O243" s="85"/>
      <c r="P243" s="226">
        <f>O243*H243</f>
        <v>0</v>
      </c>
      <c r="Q243" s="226">
        <v>0</v>
      </c>
      <c r="R243" s="226">
        <f>Q243*H243</f>
        <v>0</v>
      </c>
      <c r="S243" s="226">
        <v>0</v>
      </c>
      <c r="T243" s="227">
        <f>S243*H243</f>
        <v>0</v>
      </c>
      <c r="U243" s="39"/>
      <c r="V243" s="39"/>
      <c r="W243" s="39"/>
      <c r="X243" s="39"/>
      <c r="Y243" s="39"/>
      <c r="Z243" s="39"/>
      <c r="AA243" s="39"/>
      <c r="AB243" s="39"/>
      <c r="AC243" s="39"/>
      <c r="AD243" s="39"/>
      <c r="AE243" s="39"/>
      <c r="AR243" s="228" t="s">
        <v>129</v>
      </c>
      <c r="AT243" s="228" t="s">
        <v>125</v>
      </c>
      <c r="AU243" s="228" t="s">
        <v>82</v>
      </c>
      <c r="AY243" s="18" t="s">
        <v>124</v>
      </c>
      <c r="BE243" s="229">
        <f>IF(N243="základní",J243,0)</f>
        <v>0</v>
      </c>
      <c r="BF243" s="229">
        <f>IF(N243="snížená",J243,0)</f>
        <v>0</v>
      </c>
      <c r="BG243" s="229">
        <f>IF(N243="zákl. přenesená",J243,0)</f>
        <v>0</v>
      </c>
      <c r="BH243" s="229">
        <f>IF(N243="sníž. přenesená",J243,0)</f>
        <v>0</v>
      </c>
      <c r="BI243" s="229">
        <f>IF(N243="nulová",J243,0)</f>
        <v>0</v>
      </c>
      <c r="BJ243" s="18" t="s">
        <v>22</v>
      </c>
      <c r="BK243" s="229">
        <f>ROUND(I243*H243,2)</f>
        <v>0</v>
      </c>
      <c r="BL243" s="18" t="s">
        <v>129</v>
      </c>
      <c r="BM243" s="228" t="s">
        <v>463</v>
      </c>
    </row>
    <row r="244" s="2" customFormat="1" ht="16.5" customHeight="1">
      <c r="A244" s="39"/>
      <c r="B244" s="40"/>
      <c r="C244" s="273" t="s">
        <v>464</v>
      </c>
      <c r="D244" s="273" t="s">
        <v>279</v>
      </c>
      <c r="E244" s="274" t="s">
        <v>465</v>
      </c>
      <c r="F244" s="275" t="s">
        <v>466</v>
      </c>
      <c r="G244" s="276" t="s">
        <v>309</v>
      </c>
      <c r="H244" s="277">
        <v>2</v>
      </c>
      <c r="I244" s="278"/>
      <c r="J244" s="279">
        <f>ROUND(I244*H244,2)</f>
        <v>0</v>
      </c>
      <c r="K244" s="275" t="s">
        <v>139</v>
      </c>
      <c r="L244" s="280"/>
      <c r="M244" s="281" t="s">
        <v>20</v>
      </c>
      <c r="N244" s="282" t="s">
        <v>44</v>
      </c>
      <c r="O244" s="85"/>
      <c r="P244" s="226">
        <f>O244*H244</f>
        <v>0</v>
      </c>
      <c r="Q244" s="226">
        <v>0.086999999999999994</v>
      </c>
      <c r="R244" s="226">
        <f>Q244*H244</f>
        <v>0.17399999999999999</v>
      </c>
      <c r="S244" s="226">
        <v>0</v>
      </c>
      <c r="T244" s="227">
        <f>S244*H244</f>
        <v>0</v>
      </c>
      <c r="U244" s="39"/>
      <c r="V244" s="39"/>
      <c r="W244" s="39"/>
      <c r="X244" s="39"/>
      <c r="Y244" s="39"/>
      <c r="Z244" s="39"/>
      <c r="AA244" s="39"/>
      <c r="AB244" s="39"/>
      <c r="AC244" s="39"/>
      <c r="AD244" s="39"/>
      <c r="AE244" s="39"/>
      <c r="AR244" s="228" t="s">
        <v>215</v>
      </c>
      <c r="AT244" s="228" t="s">
        <v>279</v>
      </c>
      <c r="AU244" s="228" t="s">
        <v>82</v>
      </c>
      <c r="AY244" s="18" t="s">
        <v>124</v>
      </c>
      <c r="BE244" s="229">
        <f>IF(N244="základní",J244,0)</f>
        <v>0</v>
      </c>
      <c r="BF244" s="229">
        <f>IF(N244="snížená",J244,0)</f>
        <v>0</v>
      </c>
      <c r="BG244" s="229">
        <f>IF(N244="zákl. přenesená",J244,0)</f>
        <v>0</v>
      </c>
      <c r="BH244" s="229">
        <f>IF(N244="sníž. přenesená",J244,0)</f>
        <v>0</v>
      </c>
      <c r="BI244" s="229">
        <f>IF(N244="nulová",J244,0)</f>
        <v>0</v>
      </c>
      <c r="BJ244" s="18" t="s">
        <v>22</v>
      </c>
      <c r="BK244" s="229">
        <f>ROUND(I244*H244,2)</f>
        <v>0</v>
      </c>
      <c r="BL244" s="18" t="s">
        <v>129</v>
      </c>
      <c r="BM244" s="228" t="s">
        <v>467</v>
      </c>
    </row>
    <row r="245" s="2" customFormat="1" ht="16.5" customHeight="1">
      <c r="A245" s="39"/>
      <c r="B245" s="40"/>
      <c r="C245" s="273" t="s">
        <v>468</v>
      </c>
      <c r="D245" s="273" t="s">
        <v>279</v>
      </c>
      <c r="E245" s="274" t="s">
        <v>469</v>
      </c>
      <c r="F245" s="275" t="s">
        <v>470</v>
      </c>
      <c r="G245" s="276" t="s">
        <v>309</v>
      </c>
      <c r="H245" s="277">
        <v>2</v>
      </c>
      <c r="I245" s="278"/>
      <c r="J245" s="279">
        <f>ROUND(I245*H245,2)</f>
        <v>0</v>
      </c>
      <c r="K245" s="275" t="s">
        <v>139</v>
      </c>
      <c r="L245" s="280"/>
      <c r="M245" s="281" t="s">
        <v>20</v>
      </c>
      <c r="N245" s="282" t="s">
        <v>44</v>
      </c>
      <c r="O245" s="85"/>
      <c r="P245" s="226">
        <f>O245*H245</f>
        <v>0</v>
      </c>
      <c r="Q245" s="226">
        <v>0.23200000000000001</v>
      </c>
      <c r="R245" s="226">
        <f>Q245*H245</f>
        <v>0.46400000000000002</v>
      </c>
      <c r="S245" s="226">
        <v>0</v>
      </c>
      <c r="T245" s="227">
        <f>S245*H245</f>
        <v>0</v>
      </c>
      <c r="U245" s="39"/>
      <c r="V245" s="39"/>
      <c r="W245" s="39"/>
      <c r="X245" s="39"/>
      <c r="Y245" s="39"/>
      <c r="Z245" s="39"/>
      <c r="AA245" s="39"/>
      <c r="AB245" s="39"/>
      <c r="AC245" s="39"/>
      <c r="AD245" s="39"/>
      <c r="AE245" s="39"/>
      <c r="AR245" s="228" t="s">
        <v>215</v>
      </c>
      <c r="AT245" s="228" t="s">
        <v>279</v>
      </c>
      <c r="AU245" s="228" t="s">
        <v>82</v>
      </c>
      <c r="AY245" s="18" t="s">
        <v>124</v>
      </c>
      <c r="BE245" s="229">
        <f>IF(N245="základní",J245,0)</f>
        <v>0</v>
      </c>
      <c r="BF245" s="229">
        <f>IF(N245="snížená",J245,0)</f>
        <v>0</v>
      </c>
      <c r="BG245" s="229">
        <f>IF(N245="zákl. přenesená",J245,0)</f>
        <v>0</v>
      </c>
      <c r="BH245" s="229">
        <f>IF(N245="sníž. přenesená",J245,0)</f>
        <v>0</v>
      </c>
      <c r="BI245" s="229">
        <f>IF(N245="nulová",J245,0)</f>
        <v>0</v>
      </c>
      <c r="BJ245" s="18" t="s">
        <v>22</v>
      </c>
      <c r="BK245" s="229">
        <f>ROUND(I245*H245,2)</f>
        <v>0</v>
      </c>
      <c r="BL245" s="18" t="s">
        <v>129</v>
      </c>
      <c r="BM245" s="228" t="s">
        <v>471</v>
      </c>
    </row>
    <row r="246" s="2" customFormat="1" ht="16.5" customHeight="1">
      <c r="A246" s="39"/>
      <c r="B246" s="40"/>
      <c r="C246" s="273" t="s">
        <v>472</v>
      </c>
      <c r="D246" s="273" t="s">
        <v>279</v>
      </c>
      <c r="E246" s="274" t="s">
        <v>473</v>
      </c>
      <c r="F246" s="275" t="s">
        <v>474</v>
      </c>
      <c r="G246" s="276" t="s">
        <v>309</v>
      </c>
      <c r="H246" s="277">
        <v>2</v>
      </c>
      <c r="I246" s="278"/>
      <c r="J246" s="279">
        <f>ROUND(I246*H246,2)</f>
        <v>0</v>
      </c>
      <c r="K246" s="275" t="s">
        <v>139</v>
      </c>
      <c r="L246" s="280"/>
      <c r="M246" s="281" t="s">
        <v>20</v>
      </c>
      <c r="N246" s="282" t="s">
        <v>44</v>
      </c>
      <c r="O246" s="85"/>
      <c r="P246" s="226">
        <f>O246*H246</f>
        <v>0</v>
      </c>
      <c r="Q246" s="226">
        <v>0.10299999999999999</v>
      </c>
      <c r="R246" s="226">
        <f>Q246*H246</f>
        <v>0.20599999999999999</v>
      </c>
      <c r="S246" s="226">
        <v>0</v>
      </c>
      <c r="T246" s="227">
        <f>S246*H246</f>
        <v>0</v>
      </c>
      <c r="U246" s="39"/>
      <c r="V246" s="39"/>
      <c r="W246" s="39"/>
      <c r="X246" s="39"/>
      <c r="Y246" s="39"/>
      <c r="Z246" s="39"/>
      <c r="AA246" s="39"/>
      <c r="AB246" s="39"/>
      <c r="AC246" s="39"/>
      <c r="AD246" s="39"/>
      <c r="AE246" s="39"/>
      <c r="AR246" s="228" t="s">
        <v>215</v>
      </c>
      <c r="AT246" s="228" t="s">
        <v>279</v>
      </c>
      <c r="AU246" s="228" t="s">
        <v>82</v>
      </c>
      <c r="AY246" s="18" t="s">
        <v>124</v>
      </c>
      <c r="BE246" s="229">
        <f>IF(N246="základní",J246,0)</f>
        <v>0</v>
      </c>
      <c r="BF246" s="229">
        <f>IF(N246="snížená",J246,0)</f>
        <v>0</v>
      </c>
      <c r="BG246" s="229">
        <f>IF(N246="zákl. přenesená",J246,0)</f>
        <v>0</v>
      </c>
      <c r="BH246" s="229">
        <f>IF(N246="sníž. přenesená",J246,0)</f>
        <v>0</v>
      </c>
      <c r="BI246" s="229">
        <f>IF(N246="nulová",J246,0)</f>
        <v>0</v>
      </c>
      <c r="BJ246" s="18" t="s">
        <v>22</v>
      </c>
      <c r="BK246" s="229">
        <f>ROUND(I246*H246,2)</f>
        <v>0</v>
      </c>
      <c r="BL246" s="18" t="s">
        <v>129</v>
      </c>
      <c r="BM246" s="228" t="s">
        <v>475</v>
      </c>
    </row>
    <row r="247" s="2" customFormat="1" ht="16.5" customHeight="1">
      <c r="A247" s="39"/>
      <c r="B247" s="40"/>
      <c r="C247" s="273" t="s">
        <v>476</v>
      </c>
      <c r="D247" s="273" t="s">
        <v>279</v>
      </c>
      <c r="E247" s="274" t="s">
        <v>477</v>
      </c>
      <c r="F247" s="275" t="s">
        <v>478</v>
      </c>
      <c r="G247" s="276" t="s">
        <v>309</v>
      </c>
      <c r="H247" s="277">
        <v>2</v>
      </c>
      <c r="I247" s="278"/>
      <c r="J247" s="279">
        <f>ROUND(I247*H247,2)</f>
        <v>0</v>
      </c>
      <c r="K247" s="275" t="s">
        <v>139</v>
      </c>
      <c r="L247" s="280"/>
      <c r="M247" s="281" t="s">
        <v>20</v>
      </c>
      <c r="N247" s="282" t="s">
        <v>44</v>
      </c>
      <c r="O247" s="85"/>
      <c r="P247" s="226">
        <f>O247*H247</f>
        <v>0</v>
      </c>
      <c r="Q247" s="226">
        <v>0.17000000000000001</v>
      </c>
      <c r="R247" s="226">
        <f>Q247*H247</f>
        <v>0.34000000000000002</v>
      </c>
      <c r="S247" s="226">
        <v>0</v>
      </c>
      <c r="T247" s="227">
        <f>S247*H247</f>
        <v>0</v>
      </c>
      <c r="U247" s="39"/>
      <c r="V247" s="39"/>
      <c r="W247" s="39"/>
      <c r="X247" s="39"/>
      <c r="Y247" s="39"/>
      <c r="Z247" s="39"/>
      <c r="AA247" s="39"/>
      <c r="AB247" s="39"/>
      <c r="AC247" s="39"/>
      <c r="AD247" s="39"/>
      <c r="AE247" s="39"/>
      <c r="AR247" s="228" t="s">
        <v>215</v>
      </c>
      <c r="AT247" s="228" t="s">
        <v>279</v>
      </c>
      <c r="AU247" s="228" t="s">
        <v>82</v>
      </c>
      <c r="AY247" s="18" t="s">
        <v>124</v>
      </c>
      <c r="BE247" s="229">
        <f>IF(N247="základní",J247,0)</f>
        <v>0</v>
      </c>
      <c r="BF247" s="229">
        <f>IF(N247="snížená",J247,0)</f>
        <v>0</v>
      </c>
      <c r="BG247" s="229">
        <f>IF(N247="zákl. přenesená",J247,0)</f>
        <v>0</v>
      </c>
      <c r="BH247" s="229">
        <f>IF(N247="sníž. přenesená",J247,0)</f>
        <v>0</v>
      </c>
      <c r="BI247" s="229">
        <f>IF(N247="nulová",J247,0)</f>
        <v>0</v>
      </c>
      <c r="BJ247" s="18" t="s">
        <v>22</v>
      </c>
      <c r="BK247" s="229">
        <f>ROUND(I247*H247,2)</f>
        <v>0</v>
      </c>
      <c r="BL247" s="18" t="s">
        <v>129</v>
      </c>
      <c r="BM247" s="228" t="s">
        <v>479</v>
      </c>
    </row>
    <row r="248" s="2" customFormat="1" ht="16.5" customHeight="1">
      <c r="A248" s="39"/>
      <c r="B248" s="40"/>
      <c r="C248" s="273" t="s">
        <v>480</v>
      </c>
      <c r="D248" s="273" t="s">
        <v>279</v>
      </c>
      <c r="E248" s="274" t="s">
        <v>481</v>
      </c>
      <c r="F248" s="275" t="s">
        <v>482</v>
      </c>
      <c r="G248" s="276" t="s">
        <v>309</v>
      </c>
      <c r="H248" s="277">
        <v>2</v>
      </c>
      <c r="I248" s="278"/>
      <c r="J248" s="279">
        <f>ROUND(I248*H248,2)</f>
        <v>0</v>
      </c>
      <c r="K248" s="275" t="s">
        <v>139</v>
      </c>
      <c r="L248" s="280"/>
      <c r="M248" s="281" t="s">
        <v>20</v>
      </c>
      <c r="N248" s="282" t="s">
        <v>44</v>
      </c>
      <c r="O248" s="85"/>
      <c r="P248" s="226">
        <f>O248*H248</f>
        <v>0</v>
      </c>
      <c r="Q248" s="226">
        <v>0.0030000000000000001</v>
      </c>
      <c r="R248" s="226">
        <f>Q248*H248</f>
        <v>0.0060000000000000001</v>
      </c>
      <c r="S248" s="226">
        <v>0</v>
      </c>
      <c r="T248" s="227">
        <f>S248*H248</f>
        <v>0</v>
      </c>
      <c r="U248" s="39"/>
      <c r="V248" s="39"/>
      <c r="W248" s="39"/>
      <c r="X248" s="39"/>
      <c r="Y248" s="39"/>
      <c r="Z248" s="39"/>
      <c r="AA248" s="39"/>
      <c r="AB248" s="39"/>
      <c r="AC248" s="39"/>
      <c r="AD248" s="39"/>
      <c r="AE248" s="39"/>
      <c r="AR248" s="228" t="s">
        <v>215</v>
      </c>
      <c r="AT248" s="228" t="s">
        <v>279</v>
      </c>
      <c r="AU248" s="228" t="s">
        <v>82</v>
      </c>
      <c r="AY248" s="18" t="s">
        <v>124</v>
      </c>
      <c r="BE248" s="229">
        <f>IF(N248="základní",J248,0)</f>
        <v>0</v>
      </c>
      <c r="BF248" s="229">
        <f>IF(N248="snížená",J248,0)</f>
        <v>0</v>
      </c>
      <c r="BG248" s="229">
        <f>IF(N248="zákl. přenesená",J248,0)</f>
        <v>0</v>
      </c>
      <c r="BH248" s="229">
        <f>IF(N248="sníž. přenesená",J248,0)</f>
        <v>0</v>
      </c>
      <c r="BI248" s="229">
        <f>IF(N248="nulová",J248,0)</f>
        <v>0</v>
      </c>
      <c r="BJ248" s="18" t="s">
        <v>22</v>
      </c>
      <c r="BK248" s="229">
        <f>ROUND(I248*H248,2)</f>
        <v>0</v>
      </c>
      <c r="BL248" s="18" t="s">
        <v>129</v>
      </c>
      <c r="BM248" s="228" t="s">
        <v>483</v>
      </c>
    </row>
    <row r="249" s="12" customFormat="1" ht="22.8" customHeight="1">
      <c r="A249" s="12"/>
      <c r="B249" s="203"/>
      <c r="C249" s="204"/>
      <c r="D249" s="205" t="s">
        <v>72</v>
      </c>
      <c r="E249" s="230" t="s">
        <v>221</v>
      </c>
      <c r="F249" s="230" t="s">
        <v>484</v>
      </c>
      <c r="G249" s="204"/>
      <c r="H249" s="204"/>
      <c r="I249" s="207"/>
      <c r="J249" s="231">
        <f>BK249</f>
        <v>0</v>
      </c>
      <c r="K249" s="204"/>
      <c r="L249" s="209"/>
      <c r="M249" s="210"/>
      <c r="N249" s="211"/>
      <c r="O249" s="211"/>
      <c r="P249" s="212">
        <f>SUM(P250:P295)</f>
        <v>0</v>
      </c>
      <c r="Q249" s="211"/>
      <c r="R249" s="212">
        <f>SUM(R250:R295)</f>
        <v>88.268730399999995</v>
      </c>
      <c r="S249" s="211"/>
      <c r="T249" s="213">
        <f>SUM(T250:T295)</f>
        <v>0</v>
      </c>
      <c r="U249" s="12"/>
      <c r="V249" s="12"/>
      <c r="W249" s="12"/>
      <c r="X249" s="12"/>
      <c r="Y249" s="12"/>
      <c r="Z249" s="12"/>
      <c r="AA249" s="12"/>
      <c r="AB249" s="12"/>
      <c r="AC249" s="12"/>
      <c r="AD249" s="12"/>
      <c r="AE249" s="12"/>
      <c r="AR249" s="214" t="s">
        <v>22</v>
      </c>
      <c r="AT249" s="215" t="s">
        <v>72</v>
      </c>
      <c r="AU249" s="215" t="s">
        <v>22</v>
      </c>
      <c r="AY249" s="214" t="s">
        <v>124</v>
      </c>
      <c r="BK249" s="216">
        <f>SUM(BK250:BK295)</f>
        <v>0</v>
      </c>
    </row>
    <row r="250" s="2" customFormat="1" ht="16.5" customHeight="1">
      <c r="A250" s="39"/>
      <c r="B250" s="40"/>
      <c r="C250" s="217" t="s">
        <v>485</v>
      </c>
      <c r="D250" s="217" t="s">
        <v>125</v>
      </c>
      <c r="E250" s="218" t="s">
        <v>486</v>
      </c>
      <c r="F250" s="219" t="s">
        <v>487</v>
      </c>
      <c r="G250" s="220" t="s">
        <v>309</v>
      </c>
      <c r="H250" s="221">
        <v>13</v>
      </c>
      <c r="I250" s="222"/>
      <c r="J250" s="223">
        <f>ROUND(I250*H250,2)</f>
        <v>0</v>
      </c>
      <c r="K250" s="219" t="s">
        <v>139</v>
      </c>
      <c r="L250" s="45"/>
      <c r="M250" s="224" t="s">
        <v>20</v>
      </c>
      <c r="N250" s="225" t="s">
        <v>44</v>
      </c>
      <c r="O250" s="85"/>
      <c r="P250" s="226">
        <f>O250*H250</f>
        <v>0</v>
      </c>
      <c r="Q250" s="226">
        <v>0</v>
      </c>
      <c r="R250" s="226">
        <f>Q250*H250</f>
        <v>0</v>
      </c>
      <c r="S250" s="226">
        <v>0</v>
      </c>
      <c r="T250" s="227">
        <f>S250*H250</f>
        <v>0</v>
      </c>
      <c r="U250" s="39"/>
      <c r="V250" s="39"/>
      <c r="W250" s="39"/>
      <c r="X250" s="39"/>
      <c r="Y250" s="39"/>
      <c r="Z250" s="39"/>
      <c r="AA250" s="39"/>
      <c r="AB250" s="39"/>
      <c r="AC250" s="39"/>
      <c r="AD250" s="39"/>
      <c r="AE250" s="39"/>
      <c r="AR250" s="228" t="s">
        <v>129</v>
      </c>
      <c r="AT250" s="228" t="s">
        <v>125</v>
      </c>
      <c r="AU250" s="228" t="s">
        <v>82</v>
      </c>
      <c r="AY250" s="18" t="s">
        <v>124</v>
      </c>
      <c r="BE250" s="229">
        <f>IF(N250="základní",J250,0)</f>
        <v>0</v>
      </c>
      <c r="BF250" s="229">
        <f>IF(N250="snížená",J250,0)</f>
        <v>0</v>
      </c>
      <c r="BG250" s="229">
        <f>IF(N250="zákl. přenesená",J250,0)</f>
        <v>0</v>
      </c>
      <c r="BH250" s="229">
        <f>IF(N250="sníž. přenesená",J250,0)</f>
        <v>0</v>
      </c>
      <c r="BI250" s="229">
        <f>IF(N250="nulová",J250,0)</f>
        <v>0</v>
      </c>
      <c r="BJ250" s="18" t="s">
        <v>22</v>
      </c>
      <c r="BK250" s="229">
        <f>ROUND(I250*H250,2)</f>
        <v>0</v>
      </c>
      <c r="BL250" s="18" t="s">
        <v>129</v>
      </c>
      <c r="BM250" s="228" t="s">
        <v>488</v>
      </c>
    </row>
    <row r="251" s="2" customFormat="1">
      <c r="A251" s="39"/>
      <c r="B251" s="40"/>
      <c r="C251" s="41"/>
      <c r="D251" s="237" t="s">
        <v>176</v>
      </c>
      <c r="E251" s="41"/>
      <c r="F251" s="238" t="s">
        <v>489</v>
      </c>
      <c r="G251" s="41"/>
      <c r="H251" s="41"/>
      <c r="I251" s="137"/>
      <c r="J251" s="41"/>
      <c r="K251" s="41"/>
      <c r="L251" s="45"/>
      <c r="M251" s="239"/>
      <c r="N251" s="240"/>
      <c r="O251" s="85"/>
      <c r="P251" s="85"/>
      <c r="Q251" s="85"/>
      <c r="R251" s="85"/>
      <c r="S251" s="85"/>
      <c r="T251" s="86"/>
      <c r="U251" s="39"/>
      <c r="V251" s="39"/>
      <c r="W251" s="39"/>
      <c r="X251" s="39"/>
      <c r="Y251" s="39"/>
      <c r="Z251" s="39"/>
      <c r="AA251" s="39"/>
      <c r="AB251" s="39"/>
      <c r="AC251" s="39"/>
      <c r="AD251" s="39"/>
      <c r="AE251" s="39"/>
      <c r="AT251" s="18" t="s">
        <v>176</v>
      </c>
      <c r="AU251" s="18" t="s">
        <v>82</v>
      </c>
    </row>
    <row r="252" s="2" customFormat="1" ht="16.5" customHeight="1">
      <c r="A252" s="39"/>
      <c r="B252" s="40"/>
      <c r="C252" s="217" t="s">
        <v>490</v>
      </c>
      <c r="D252" s="217" t="s">
        <v>125</v>
      </c>
      <c r="E252" s="218" t="s">
        <v>491</v>
      </c>
      <c r="F252" s="219" t="s">
        <v>492</v>
      </c>
      <c r="G252" s="220" t="s">
        <v>309</v>
      </c>
      <c r="H252" s="221">
        <v>4</v>
      </c>
      <c r="I252" s="222"/>
      <c r="J252" s="223">
        <f>ROUND(I252*H252,2)</f>
        <v>0</v>
      </c>
      <c r="K252" s="219" t="s">
        <v>139</v>
      </c>
      <c r="L252" s="45"/>
      <c r="M252" s="224" t="s">
        <v>20</v>
      </c>
      <c r="N252" s="225" t="s">
        <v>44</v>
      </c>
      <c r="O252" s="85"/>
      <c r="P252" s="226">
        <f>O252*H252</f>
        <v>0</v>
      </c>
      <c r="Q252" s="226">
        <v>0</v>
      </c>
      <c r="R252" s="226">
        <f>Q252*H252</f>
        <v>0</v>
      </c>
      <c r="S252" s="226">
        <v>0</v>
      </c>
      <c r="T252" s="227">
        <f>S252*H252</f>
        <v>0</v>
      </c>
      <c r="U252" s="39"/>
      <c r="V252" s="39"/>
      <c r="W252" s="39"/>
      <c r="X252" s="39"/>
      <c r="Y252" s="39"/>
      <c r="Z252" s="39"/>
      <c r="AA252" s="39"/>
      <c r="AB252" s="39"/>
      <c r="AC252" s="39"/>
      <c r="AD252" s="39"/>
      <c r="AE252" s="39"/>
      <c r="AR252" s="228" t="s">
        <v>129</v>
      </c>
      <c r="AT252" s="228" t="s">
        <v>125</v>
      </c>
      <c r="AU252" s="228" t="s">
        <v>82</v>
      </c>
      <c r="AY252" s="18" t="s">
        <v>124</v>
      </c>
      <c r="BE252" s="229">
        <f>IF(N252="základní",J252,0)</f>
        <v>0</v>
      </c>
      <c r="BF252" s="229">
        <f>IF(N252="snížená",J252,0)</f>
        <v>0</v>
      </c>
      <c r="BG252" s="229">
        <f>IF(N252="zákl. přenesená",J252,0)</f>
        <v>0</v>
      </c>
      <c r="BH252" s="229">
        <f>IF(N252="sníž. přenesená",J252,0)</f>
        <v>0</v>
      </c>
      <c r="BI252" s="229">
        <f>IF(N252="nulová",J252,0)</f>
        <v>0</v>
      </c>
      <c r="BJ252" s="18" t="s">
        <v>22</v>
      </c>
      <c r="BK252" s="229">
        <f>ROUND(I252*H252,2)</f>
        <v>0</v>
      </c>
      <c r="BL252" s="18" t="s">
        <v>129</v>
      </c>
      <c r="BM252" s="228" t="s">
        <v>493</v>
      </c>
    </row>
    <row r="253" s="2" customFormat="1">
      <c r="A253" s="39"/>
      <c r="B253" s="40"/>
      <c r="C253" s="41"/>
      <c r="D253" s="237" t="s">
        <v>176</v>
      </c>
      <c r="E253" s="41"/>
      <c r="F253" s="238" t="s">
        <v>489</v>
      </c>
      <c r="G253" s="41"/>
      <c r="H253" s="41"/>
      <c r="I253" s="137"/>
      <c r="J253" s="41"/>
      <c r="K253" s="41"/>
      <c r="L253" s="45"/>
      <c r="M253" s="239"/>
      <c r="N253" s="240"/>
      <c r="O253" s="85"/>
      <c r="P253" s="85"/>
      <c r="Q253" s="85"/>
      <c r="R253" s="85"/>
      <c r="S253" s="85"/>
      <c r="T253" s="86"/>
      <c r="U253" s="39"/>
      <c r="V253" s="39"/>
      <c r="W253" s="39"/>
      <c r="X253" s="39"/>
      <c r="Y253" s="39"/>
      <c r="Z253" s="39"/>
      <c r="AA253" s="39"/>
      <c r="AB253" s="39"/>
      <c r="AC253" s="39"/>
      <c r="AD253" s="39"/>
      <c r="AE253" s="39"/>
      <c r="AT253" s="18" t="s">
        <v>176</v>
      </c>
      <c r="AU253" s="18" t="s">
        <v>82</v>
      </c>
    </row>
    <row r="254" s="2" customFormat="1" ht="21.75" customHeight="1">
      <c r="A254" s="39"/>
      <c r="B254" s="40"/>
      <c r="C254" s="217" t="s">
        <v>494</v>
      </c>
      <c r="D254" s="217" t="s">
        <v>125</v>
      </c>
      <c r="E254" s="218" t="s">
        <v>495</v>
      </c>
      <c r="F254" s="219" t="s">
        <v>496</v>
      </c>
      <c r="G254" s="220" t="s">
        <v>309</v>
      </c>
      <c r="H254" s="221">
        <v>728</v>
      </c>
      <c r="I254" s="222"/>
      <c r="J254" s="223">
        <f>ROUND(I254*H254,2)</f>
        <v>0</v>
      </c>
      <c r="K254" s="219" t="s">
        <v>139</v>
      </c>
      <c r="L254" s="45"/>
      <c r="M254" s="224" t="s">
        <v>20</v>
      </c>
      <c r="N254" s="225" t="s">
        <v>44</v>
      </c>
      <c r="O254" s="85"/>
      <c r="P254" s="226">
        <f>O254*H254</f>
        <v>0</v>
      </c>
      <c r="Q254" s="226">
        <v>0</v>
      </c>
      <c r="R254" s="226">
        <f>Q254*H254</f>
        <v>0</v>
      </c>
      <c r="S254" s="226">
        <v>0</v>
      </c>
      <c r="T254" s="227">
        <f>S254*H254</f>
        <v>0</v>
      </c>
      <c r="U254" s="39"/>
      <c r="V254" s="39"/>
      <c r="W254" s="39"/>
      <c r="X254" s="39"/>
      <c r="Y254" s="39"/>
      <c r="Z254" s="39"/>
      <c r="AA254" s="39"/>
      <c r="AB254" s="39"/>
      <c r="AC254" s="39"/>
      <c r="AD254" s="39"/>
      <c r="AE254" s="39"/>
      <c r="AR254" s="228" t="s">
        <v>129</v>
      </c>
      <c r="AT254" s="228" t="s">
        <v>125</v>
      </c>
      <c r="AU254" s="228" t="s">
        <v>82</v>
      </c>
      <c r="AY254" s="18" t="s">
        <v>124</v>
      </c>
      <c r="BE254" s="229">
        <f>IF(N254="základní",J254,0)</f>
        <v>0</v>
      </c>
      <c r="BF254" s="229">
        <f>IF(N254="snížená",J254,0)</f>
        <v>0</v>
      </c>
      <c r="BG254" s="229">
        <f>IF(N254="zákl. přenesená",J254,0)</f>
        <v>0</v>
      </c>
      <c r="BH254" s="229">
        <f>IF(N254="sníž. přenesená",J254,0)</f>
        <v>0</v>
      </c>
      <c r="BI254" s="229">
        <f>IF(N254="nulová",J254,0)</f>
        <v>0</v>
      </c>
      <c r="BJ254" s="18" t="s">
        <v>22</v>
      </c>
      <c r="BK254" s="229">
        <f>ROUND(I254*H254,2)</f>
        <v>0</v>
      </c>
      <c r="BL254" s="18" t="s">
        <v>129</v>
      </c>
      <c r="BM254" s="228" t="s">
        <v>497</v>
      </c>
    </row>
    <row r="255" s="2" customFormat="1">
      <c r="A255" s="39"/>
      <c r="B255" s="40"/>
      <c r="C255" s="41"/>
      <c r="D255" s="237" t="s">
        <v>176</v>
      </c>
      <c r="E255" s="41"/>
      <c r="F255" s="238" t="s">
        <v>489</v>
      </c>
      <c r="G255" s="41"/>
      <c r="H255" s="41"/>
      <c r="I255" s="137"/>
      <c r="J255" s="41"/>
      <c r="K255" s="41"/>
      <c r="L255" s="45"/>
      <c r="M255" s="239"/>
      <c r="N255" s="240"/>
      <c r="O255" s="85"/>
      <c r="P255" s="85"/>
      <c r="Q255" s="85"/>
      <c r="R255" s="85"/>
      <c r="S255" s="85"/>
      <c r="T255" s="86"/>
      <c r="U255" s="39"/>
      <c r="V255" s="39"/>
      <c r="W255" s="39"/>
      <c r="X255" s="39"/>
      <c r="Y255" s="39"/>
      <c r="Z255" s="39"/>
      <c r="AA255" s="39"/>
      <c r="AB255" s="39"/>
      <c r="AC255" s="39"/>
      <c r="AD255" s="39"/>
      <c r="AE255" s="39"/>
      <c r="AT255" s="18" t="s">
        <v>176</v>
      </c>
      <c r="AU255" s="18" t="s">
        <v>82</v>
      </c>
    </row>
    <row r="256" s="14" customFormat="1">
      <c r="A256" s="14"/>
      <c r="B256" s="251"/>
      <c r="C256" s="252"/>
      <c r="D256" s="237" t="s">
        <v>178</v>
      </c>
      <c r="E256" s="253" t="s">
        <v>20</v>
      </c>
      <c r="F256" s="254" t="s">
        <v>498</v>
      </c>
      <c r="G256" s="252"/>
      <c r="H256" s="255">
        <v>728</v>
      </c>
      <c r="I256" s="256"/>
      <c r="J256" s="252"/>
      <c r="K256" s="252"/>
      <c r="L256" s="257"/>
      <c r="M256" s="258"/>
      <c r="N256" s="259"/>
      <c r="O256" s="259"/>
      <c r="P256" s="259"/>
      <c r="Q256" s="259"/>
      <c r="R256" s="259"/>
      <c r="S256" s="259"/>
      <c r="T256" s="260"/>
      <c r="U256" s="14"/>
      <c r="V256" s="14"/>
      <c r="W256" s="14"/>
      <c r="X256" s="14"/>
      <c r="Y256" s="14"/>
      <c r="Z256" s="14"/>
      <c r="AA256" s="14"/>
      <c r="AB256" s="14"/>
      <c r="AC256" s="14"/>
      <c r="AD256" s="14"/>
      <c r="AE256" s="14"/>
      <c r="AT256" s="261" t="s">
        <v>178</v>
      </c>
      <c r="AU256" s="261" t="s">
        <v>82</v>
      </c>
      <c r="AV256" s="14" t="s">
        <v>82</v>
      </c>
      <c r="AW256" s="14" t="s">
        <v>34</v>
      </c>
      <c r="AX256" s="14" t="s">
        <v>22</v>
      </c>
      <c r="AY256" s="261" t="s">
        <v>124</v>
      </c>
    </row>
    <row r="257" s="2" customFormat="1" ht="21.75" customHeight="1">
      <c r="A257" s="39"/>
      <c r="B257" s="40"/>
      <c r="C257" s="217" t="s">
        <v>499</v>
      </c>
      <c r="D257" s="217" t="s">
        <v>125</v>
      </c>
      <c r="E257" s="218" t="s">
        <v>500</v>
      </c>
      <c r="F257" s="219" t="s">
        <v>501</v>
      </c>
      <c r="G257" s="220" t="s">
        <v>309</v>
      </c>
      <c r="H257" s="221">
        <v>224</v>
      </c>
      <c r="I257" s="222"/>
      <c r="J257" s="223">
        <f>ROUND(I257*H257,2)</f>
        <v>0</v>
      </c>
      <c r="K257" s="219" t="s">
        <v>139</v>
      </c>
      <c r="L257" s="45"/>
      <c r="M257" s="224" t="s">
        <v>20</v>
      </c>
      <c r="N257" s="225" t="s">
        <v>44</v>
      </c>
      <c r="O257" s="85"/>
      <c r="P257" s="226">
        <f>O257*H257</f>
        <v>0</v>
      </c>
      <c r="Q257" s="226">
        <v>0</v>
      </c>
      <c r="R257" s="226">
        <f>Q257*H257</f>
        <v>0</v>
      </c>
      <c r="S257" s="226">
        <v>0</v>
      </c>
      <c r="T257" s="227">
        <f>S257*H257</f>
        <v>0</v>
      </c>
      <c r="U257" s="39"/>
      <c r="V257" s="39"/>
      <c r="W257" s="39"/>
      <c r="X257" s="39"/>
      <c r="Y257" s="39"/>
      <c r="Z257" s="39"/>
      <c r="AA257" s="39"/>
      <c r="AB257" s="39"/>
      <c r="AC257" s="39"/>
      <c r="AD257" s="39"/>
      <c r="AE257" s="39"/>
      <c r="AR257" s="228" t="s">
        <v>129</v>
      </c>
      <c r="AT257" s="228" t="s">
        <v>125</v>
      </c>
      <c r="AU257" s="228" t="s">
        <v>82</v>
      </c>
      <c r="AY257" s="18" t="s">
        <v>124</v>
      </c>
      <c r="BE257" s="229">
        <f>IF(N257="základní",J257,0)</f>
        <v>0</v>
      </c>
      <c r="BF257" s="229">
        <f>IF(N257="snížená",J257,0)</f>
        <v>0</v>
      </c>
      <c r="BG257" s="229">
        <f>IF(N257="zákl. přenesená",J257,0)</f>
        <v>0</v>
      </c>
      <c r="BH257" s="229">
        <f>IF(N257="sníž. přenesená",J257,0)</f>
        <v>0</v>
      </c>
      <c r="BI257" s="229">
        <f>IF(N257="nulová",J257,0)</f>
        <v>0</v>
      </c>
      <c r="BJ257" s="18" t="s">
        <v>22</v>
      </c>
      <c r="BK257" s="229">
        <f>ROUND(I257*H257,2)</f>
        <v>0</v>
      </c>
      <c r="BL257" s="18" t="s">
        <v>129</v>
      </c>
      <c r="BM257" s="228" t="s">
        <v>502</v>
      </c>
    </row>
    <row r="258" s="2" customFormat="1">
      <c r="A258" s="39"/>
      <c r="B258" s="40"/>
      <c r="C258" s="41"/>
      <c r="D258" s="237" t="s">
        <v>176</v>
      </c>
      <c r="E258" s="41"/>
      <c r="F258" s="238" t="s">
        <v>489</v>
      </c>
      <c r="G258" s="41"/>
      <c r="H258" s="41"/>
      <c r="I258" s="137"/>
      <c r="J258" s="41"/>
      <c r="K258" s="41"/>
      <c r="L258" s="45"/>
      <c r="M258" s="239"/>
      <c r="N258" s="240"/>
      <c r="O258" s="85"/>
      <c r="P258" s="85"/>
      <c r="Q258" s="85"/>
      <c r="R258" s="85"/>
      <c r="S258" s="85"/>
      <c r="T258" s="86"/>
      <c r="U258" s="39"/>
      <c r="V258" s="39"/>
      <c r="W258" s="39"/>
      <c r="X258" s="39"/>
      <c r="Y258" s="39"/>
      <c r="Z258" s="39"/>
      <c r="AA258" s="39"/>
      <c r="AB258" s="39"/>
      <c r="AC258" s="39"/>
      <c r="AD258" s="39"/>
      <c r="AE258" s="39"/>
      <c r="AT258" s="18" t="s">
        <v>176</v>
      </c>
      <c r="AU258" s="18" t="s">
        <v>82</v>
      </c>
    </row>
    <row r="259" s="14" customFormat="1">
      <c r="A259" s="14"/>
      <c r="B259" s="251"/>
      <c r="C259" s="252"/>
      <c r="D259" s="237" t="s">
        <v>178</v>
      </c>
      <c r="E259" s="253" t="s">
        <v>20</v>
      </c>
      <c r="F259" s="254" t="s">
        <v>503</v>
      </c>
      <c r="G259" s="252"/>
      <c r="H259" s="255">
        <v>224</v>
      </c>
      <c r="I259" s="256"/>
      <c r="J259" s="252"/>
      <c r="K259" s="252"/>
      <c r="L259" s="257"/>
      <c r="M259" s="258"/>
      <c r="N259" s="259"/>
      <c r="O259" s="259"/>
      <c r="P259" s="259"/>
      <c r="Q259" s="259"/>
      <c r="R259" s="259"/>
      <c r="S259" s="259"/>
      <c r="T259" s="260"/>
      <c r="U259" s="14"/>
      <c r="V259" s="14"/>
      <c r="W259" s="14"/>
      <c r="X259" s="14"/>
      <c r="Y259" s="14"/>
      <c r="Z259" s="14"/>
      <c r="AA259" s="14"/>
      <c r="AB259" s="14"/>
      <c r="AC259" s="14"/>
      <c r="AD259" s="14"/>
      <c r="AE259" s="14"/>
      <c r="AT259" s="261" t="s">
        <v>178</v>
      </c>
      <c r="AU259" s="261" t="s">
        <v>82</v>
      </c>
      <c r="AV259" s="14" t="s">
        <v>82</v>
      </c>
      <c r="AW259" s="14" t="s">
        <v>34</v>
      </c>
      <c r="AX259" s="14" t="s">
        <v>22</v>
      </c>
      <c r="AY259" s="261" t="s">
        <v>124</v>
      </c>
    </row>
    <row r="260" s="2" customFormat="1" ht="16.5" customHeight="1">
      <c r="A260" s="39"/>
      <c r="B260" s="40"/>
      <c r="C260" s="217" t="s">
        <v>504</v>
      </c>
      <c r="D260" s="217" t="s">
        <v>125</v>
      </c>
      <c r="E260" s="218" t="s">
        <v>505</v>
      </c>
      <c r="F260" s="219" t="s">
        <v>506</v>
      </c>
      <c r="G260" s="220" t="s">
        <v>309</v>
      </c>
      <c r="H260" s="221">
        <v>7</v>
      </c>
      <c r="I260" s="222"/>
      <c r="J260" s="223">
        <f>ROUND(I260*H260,2)</f>
        <v>0</v>
      </c>
      <c r="K260" s="219" t="s">
        <v>139</v>
      </c>
      <c r="L260" s="45"/>
      <c r="M260" s="224" t="s">
        <v>20</v>
      </c>
      <c r="N260" s="225" t="s">
        <v>44</v>
      </c>
      <c r="O260" s="85"/>
      <c r="P260" s="226">
        <f>O260*H260</f>
        <v>0</v>
      </c>
      <c r="Q260" s="226">
        <v>0</v>
      </c>
      <c r="R260" s="226">
        <f>Q260*H260</f>
        <v>0</v>
      </c>
      <c r="S260" s="226">
        <v>0</v>
      </c>
      <c r="T260" s="227">
        <f>S260*H260</f>
        <v>0</v>
      </c>
      <c r="U260" s="39"/>
      <c r="V260" s="39"/>
      <c r="W260" s="39"/>
      <c r="X260" s="39"/>
      <c r="Y260" s="39"/>
      <c r="Z260" s="39"/>
      <c r="AA260" s="39"/>
      <c r="AB260" s="39"/>
      <c r="AC260" s="39"/>
      <c r="AD260" s="39"/>
      <c r="AE260" s="39"/>
      <c r="AR260" s="228" t="s">
        <v>129</v>
      </c>
      <c r="AT260" s="228" t="s">
        <v>125</v>
      </c>
      <c r="AU260" s="228" t="s">
        <v>82</v>
      </c>
      <c r="AY260" s="18" t="s">
        <v>124</v>
      </c>
      <c r="BE260" s="229">
        <f>IF(N260="základní",J260,0)</f>
        <v>0</v>
      </c>
      <c r="BF260" s="229">
        <f>IF(N260="snížená",J260,0)</f>
        <v>0</v>
      </c>
      <c r="BG260" s="229">
        <f>IF(N260="zákl. přenesená",J260,0)</f>
        <v>0</v>
      </c>
      <c r="BH260" s="229">
        <f>IF(N260="sníž. přenesená",J260,0)</f>
        <v>0</v>
      </c>
      <c r="BI260" s="229">
        <f>IF(N260="nulová",J260,0)</f>
        <v>0</v>
      </c>
      <c r="BJ260" s="18" t="s">
        <v>22</v>
      </c>
      <c r="BK260" s="229">
        <f>ROUND(I260*H260,2)</f>
        <v>0</v>
      </c>
      <c r="BL260" s="18" t="s">
        <v>129</v>
      </c>
      <c r="BM260" s="228" t="s">
        <v>507</v>
      </c>
    </row>
    <row r="261" s="2" customFormat="1">
      <c r="A261" s="39"/>
      <c r="B261" s="40"/>
      <c r="C261" s="41"/>
      <c r="D261" s="237" t="s">
        <v>176</v>
      </c>
      <c r="E261" s="41"/>
      <c r="F261" s="238" t="s">
        <v>508</v>
      </c>
      <c r="G261" s="41"/>
      <c r="H261" s="41"/>
      <c r="I261" s="137"/>
      <c r="J261" s="41"/>
      <c r="K261" s="41"/>
      <c r="L261" s="45"/>
      <c r="M261" s="239"/>
      <c r="N261" s="240"/>
      <c r="O261" s="85"/>
      <c r="P261" s="85"/>
      <c r="Q261" s="85"/>
      <c r="R261" s="85"/>
      <c r="S261" s="85"/>
      <c r="T261" s="86"/>
      <c r="U261" s="39"/>
      <c r="V261" s="39"/>
      <c r="W261" s="39"/>
      <c r="X261" s="39"/>
      <c r="Y261" s="39"/>
      <c r="Z261" s="39"/>
      <c r="AA261" s="39"/>
      <c r="AB261" s="39"/>
      <c r="AC261" s="39"/>
      <c r="AD261" s="39"/>
      <c r="AE261" s="39"/>
      <c r="AT261" s="18" t="s">
        <v>176</v>
      </c>
      <c r="AU261" s="18" t="s">
        <v>82</v>
      </c>
    </row>
    <row r="262" s="2" customFormat="1" ht="21.75" customHeight="1">
      <c r="A262" s="39"/>
      <c r="B262" s="40"/>
      <c r="C262" s="217" t="s">
        <v>509</v>
      </c>
      <c r="D262" s="217" t="s">
        <v>125</v>
      </c>
      <c r="E262" s="218" t="s">
        <v>510</v>
      </c>
      <c r="F262" s="219" t="s">
        <v>511</v>
      </c>
      <c r="G262" s="220" t="s">
        <v>309</v>
      </c>
      <c r="H262" s="221">
        <v>392</v>
      </c>
      <c r="I262" s="222"/>
      <c r="J262" s="223">
        <f>ROUND(I262*H262,2)</f>
        <v>0</v>
      </c>
      <c r="K262" s="219" t="s">
        <v>139</v>
      </c>
      <c r="L262" s="45"/>
      <c r="M262" s="224" t="s">
        <v>20</v>
      </c>
      <c r="N262" s="225" t="s">
        <v>44</v>
      </c>
      <c r="O262" s="85"/>
      <c r="P262" s="226">
        <f>O262*H262</f>
        <v>0</v>
      </c>
      <c r="Q262" s="226">
        <v>0</v>
      </c>
      <c r="R262" s="226">
        <f>Q262*H262</f>
        <v>0</v>
      </c>
      <c r="S262" s="226">
        <v>0</v>
      </c>
      <c r="T262" s="227">
        <f>S262*H262</f>
        <v>0</v>
      </c>
      <c r="U262" s="39"/>
      <c r="V262" s="39"/>
      <c r="W262" s="39"/>
      <c r="X262" s="39"/>
      <c r="Y262" s="39"/>
      <c r="Z262" s="39"/>
      <c r="AA262" s="39"/>
      <c r="AB262" s="39"/>
      <c r="AC262" s="39"/>
      <c r="AD262" s="39"/>
      <c r="AE262" s="39"/>
      <c r="AR262" s="228" t="s">
        <v>129</v>
      </c>
      <c r="AT262" s="228" t="s">
        <v>125</v>
      </c>
      <c r="AU262" s="228" t="s">
        <v>82</v>
      </c>
      <c r="AY262" s="18" t="s">
        <v>124</v>
      </c>
      <c r="BE262" s="229">
        <f>IF(N262="základní",J262,0)</f>
        <v>0</v>
      </c>
      <c r="BF262" s="229">
        <f>IF(N262="snížená",J262,0)</f>
        <v>0</v>
      </c>
      <c r="BG262" s="229">
        <f>IF(N262="zákl. přenesená",J262,0)</f>
        <v>0</v>
      </c>
      <c r="BH262" s="229">
        <f>IF(N262="sníž. přenesená",J262,0)</f>
        <v>0</v>
      </c>
      <c r="BI262" s="229">
        <f>IF(N262="nulová",J262,0)</f>
        <v>0</v>
      </c>
      <c r="BJ262" s="18" t="s">
        <v>22</v>
      </c>
      <c r="BK262" s="229">
        <f>ROUND(I262*H262,2)</f>
        <v>0</v>
      </c>
      <c r="BL262" s="18" t="s">
        <v>129</v>
      </c>
      <c r="BM262" s="228" t="s">
        <v>512</v>
      </c>
    </row>
    <row r="263" s="2" customFormat="1">
      <c r="A263" s="39"/>
      <c r="B263" s="40"/>
      <c r="C263" s="41"/>
      <c r="D263" s="237" t="s">
        <v>176</v>
      </c>
      <c r="E263" s="41"/>
      <c r="F263" s="238" t="s">
        <v>508</v>
      </c>
      <c r="G263" s="41"/>
      <c r="H263" s="41"/>
      <c r="I263" s="137"/>
      <c r="J263" s="41"/>
      <c r="K263" s="41"/>
      <c r="L263" s="45"/>
      <c r="M263" s="239"/>
      <c r="N263" s="240"/>
      <c r="O263" s="85"/>
      <c r="P263" s="85"/>
      <c r="Q263" s="85"/>
      <c r="R263" s="85"/>
      <c r="S263" s="85"/>
      <c r="T263" s="86"/>
      <c r="U263" s="39"/>
      <c r="V263" s="39"/>
      <c r="W263" s="39"/>
      <c r="X263" s="39"/>
      <c r="Y263" s="39"/>
      <c r="Z263" s="39"/>
      <c r="AA263" s="39"/>
      <c r="AB263" s="39"/>
      <c r="AC263" s="39"/>
      <c r="AD263" s="39"/>
      <c r="AE263" s="39"/>
      <c r="AT263" s="18" t="s">
        <v>176</v>
      </c>
      <c r="AU263" s="18" t="s">
        <v>82</v>
      </c>
    </row>
    <row r="264" s="14" customFormat="1">
      <c r="A264" s="14"/>
      <c r="B264" s="251"/>
      <c r="C264" s="252"/>
      <c r="D264" s="237" t="s">
        <v>178</v>
      </c>
      <c r="E264" s="253" t="s">
        <v>20</v>
      </c>
      <c r="F264" s="254" t="s">
        <v>513</v>
      </c>
      <c r="G264" s="252"/>
      <c r="H264" s="255">
        <v>392</v>
      </c>
      <c r="I264" s="256"/>
      <c r="J264" s="252"/>
      <c r="K264" s="252"/>
      <c r="L264" s="257"/>
      <c r="M264" s="258"/>
      <c r="N264" s="259"/>
      <c r="O264" s="259"/>
      <c r="P264" s="259"/>
      <c r="Q264" s="259"/>
      <c r="R264" s="259"/>
      <c r="S264" s="259"/>
      <c r="T264" s="260"/>
      <c r="U264" s="14"/>
      <c r="V264" s="14"/>
      <c r="W264" s="14"/>
      <c r="X264" s="14"/>
      <c r="Y264" s="14"/>
      <c r="Z264" s="14"/>
      <c r="AA264" s="14"/>
      <c r="AB264" s="14"/>
      <c r="AC264" s="14"/>
      <c r="AD264" s="14"/>
      <c r="AE264" s="14"/>
      <c r="AT264" s="261" t="s">
        <v>178</v>
      </c>
      <c r="AU264" s="261" t="s">
        <v>82</v>
      </c>
      <c r="AV264" s="14" t="s">
        <v>82</v>
      </c>
      <c r="AW264" s="14" t="s">
        <v>34</v>
      </c>
      <c r="AX264" s="14" t="s">
        <v>22</v>
      </c>
      <c r="AY264" s="261" t="s">
        <v>124</v>
      </c>
    </row>
    <row r="265" s="2" customFormat="1" ht="16.5" customHeight="1">
      <c r="A265" s="39"/>
      <c r="B265" s="40"/>
      <c r="C265" s="217" t="s">
        <v>514</v>
      </c>
      <c r="D265" s="217" t="s">
        <v>125</v>
      </c>
      <c r="E265" s="218" t="s">
        <v>515</v>
      </c>
      <c r="F265" s="219" t="s">
        <v>516</v>
      </c>
      <c r="G265" s="220" t="s">
        <v>309</v>
      </c>
      <c r="H265" s="221">
        <v>9</v>
      </c>
      <c r="I265" s="222"/>
      <c r="J265" s="223">
        <f>ROUND(I265*H265,2)</f>
        <v>0</v>
      </c>
      <c r="K265" s="219" t="s">
        <v>139</v>
      </c>
      <c r="L265" s="45"/>
      <c r="M265" s="224" t="s">
        <v>20</v>
      </c>
      <c r="N265" s="225" t="s">
        <v>44</v>
      </c>
      <c r="O265" s="85"/>
      <c r="P265" s="226">
        <f>O265*H265</f>
        <v>0</v>
      </c>
      <c r="Q265" s="226">
        <v>0</v>
      </c>
      <c r="R265" s="226">
        <f>Q265*H265</f>
        <v>0</v>
      </c>
      <c r="S265" s="226">
        <v>0</v>
      </c>
      <c r="T265" s="227">
        <f>S265*H265</f>
        <v>0</v>
      </c>
      <c r="U265" s="39"/>
      <c r="V265" s="39"/>
      <c r="W265" s="39"/>
      <c r="X265" s="39"/>
      <c r="Y265" s="39"/>
      <c r="Z265" s="39"/>
      <c r="AA265" s="39"/>
      <c r="AB265" s="39"/>
      <c r="AC265" s="39"/>
      <c r="AD265" s="39"/>
      <c r="AE265" s="39"/>
      <c r="AR265" s="228" t="s">
        <v>129</v>
      </c>
      <c r="AT265" s="228" t="s">
        <v>125</v>
      </c>
      <c r="AU265" s="228" t="s">
        <v>82</v>
      </c>
      <c r="AY265" s="18" t="s">
        <v>124</v>
      </c>
      <c r="BE265" s="229">
        <f>IF(N265="základní",J265,0)</f>
        <v>0</v>
      </c>
      <c r="BF265" s="229">
        <f>IF(N265="snížená",J265,0)</f>
        <v>0</v>
      </c>
      <c r="BG265" s="229">
        <f>IF(N265="zákl. přenesená",J265,0)</f>
        <v>0</v>
      </c>
      <c r="BH265" s="229">
        <f>IF(N265="sníž. přenesená",J265,0)</f>
        <v>0</v>
      </c>
      <c r="BI265" s="229">
        <f>IF(N265="nulová",J265,0)</f>
        <v>0</v>
      </c>
      <c r="BJ265" s="18" t="s">
        <v>22</v>
      </c>
      <c r="BK265" s="229">
        <f>ROUND(I265*H265,2)</f>
        <v>0</v>
      </c>
      <c r="BL265" s="18" t="s">
        <v>129</v>
      </c>
      <c r="BM265" s="228" t="s">
        <v>517</v>
      </c>
    </row>
    <row r="266" s="2" customFormat="1">
      <c r="A266" s="39"/>
      <c r="B266" s="40"/>
      <c r="C266" s="41"/>
      <c r="D266" s="237" t="s">
        <v>176</v>
      </c>
      <c r="E266" s="41"/>
      <c r="F266" s="238" t="s">
        <v>518</v>
      </c>
      <c r="G266" s="41"/>
      <c r="H266" s="41"/>
      <c r="I266" s="137"/>
      <c r="J266" s="41"/>
      <c r="K266" s="41"/>
      <c r="L266" s="45"/>
      <c r="M266" s="239"/>
      <c r="N266" s="240"/>
      <c r="O266" s="85"/>
      <c r="P266" s="85"/>
      <c r="Q266" s="85"/>
      <c r="R266" s="85"/>
      <c r="S266" s="85"/>
      <c r="T266" s="86"/>
      <c r="U266" s="39"/>
      <c r="V266" s="39"/>
      <c r="W266" s="39"/>
      <c r="X266" s="39"/>
      <c r="Y266" s="39"/>
      <c r="Z266" s="39"/>
      <c r="AA266" s="39"/>
      <c r="AB266" s="39"/>
      <c r="AC266" s="39"/>
      <c r="AD266" s="39"/>
      <c r="AE266" s="39"/>
      <c r="AT266" s="18" t="s">
        <v>176</v>
      </c>
      <c r="AU266" s="18" t="s">
        <v>82</v>
      </c>
    </row>
    <row r="267" s="2" customFormat="1" ht="21.75" customHeight="1">
      <c r="A267" s="39"/>
      <c r="B267" s="40"/>
      <c r="C267" s="217" t="s">
        <v>519</v>
      </c>
      <c r="D267" s="217" t="s">
        <v>125</v>
      </c>
      <c r="E267" s="218" t="s">
        <v>520</v>
      </c>
      <c r="F267" s="219" t="s">
        <v>521</v>
      </c>
      <c r="G267" s="220" t="s">
        <v>309</v>
      </c>
      <c r="H267" s="221">
        <v>504</v>
      </c>
      <c r="I267" s="222"/>
      <c r="J267" s="223">
        <f>ROUND(I267*H267,2)</f>
        <v>0</v>
      </c>
      <c r="K267" s="219" t="s">
        <v>139</v>
      </c>
      <c r="L267" s="45"/>
      <c r="M267" s="224" t="s">
        <v>20</v>
      </c>
      <c r="N267" s="225" t="s">
        <v>44</v>
      </c>
      <c r="O267" s="85"/>
      <c r="P267" s="226">
        <f>O267*H267</f>
        <v>0</v>
      </c>
      <c r="Q267" s="226">
        <v>0</v>
      </c>
      <c r="R267" s="226">
        <f>Q267*H267</f>
        <v>0</v>
      </c>
      <c r="S267" s="226">
        <v>0</v>
      </c>
      <c r="T267" s="227">
        <f>S267*H267</f>
        <v>0</v>
      </c>
      <c r="U267" s="39"/>
      <c r="V267" s="39"/>
      <c r="W267" s="39"/>
      <c r="X267" s="39"/>
      <c r="Y267" s="39"/>
      <c r="Z267" s="39"/>
      <c r="AA267" s="39"/>
      <c r="AB267" s="39"/>
      <c r="AC267" s="39"/>
      <c r="AD267" s="39"/>
      <c r="AE267" s="39"/>
      <c r="AR267" s="228" t="s">
        <v>129</v>
      </c>
      <c r="AT267" s="228" t="s">
        <v>125</v>
      </c>
      <c r="AU267" s="228" t="s">
        <v>82</v>
      </c>
      <c r="AY267" s="18" t="s">
        <v>124</v>
      </c>
      <c r="BE267" s="229">
        <f>IF(N267="základní",J267,0)</f>
        <v>0</v>
      </c>
      <c r="BF267" s="229">
        <f>IF(N267="snížená",J267,0)</f>
        <v>0</v>
      </c>
      <c r="BG267" s="229">
        <f>IF(N267="zákl. přenesená",J267,0)</f>
        <v>0</v>
      </c>
      <c r="BH267" s="229">
        <f>IF(N267="sníž. přenesená",J267,0)</f>
        <v>0</v>
      </c>
      <c r="BI267" s="229">
        <f>IF(N267="nulová",J267,0)</f>
        <v>0</v>
      </c>
      <c r="BJ267" s="18" t="s">
        <v>22</v>
      </c>
      <c r="BK267" s="229">
        <f>ROUND(I267*H267,2)</f>
        <v>0</v>
      </c>
      <c r="BL267" s="18" t="s">
        <v>129</v>
      </c>
      <c r="BM267" s="228" t="s">
        <v>522</v>
      </c>
    </row>
    <row r="268" s="2" customFormat="1">
      <c r="A268" s="39"/>
      <c r="B268" s="40"/>
      <c r="C268" s="41"/>
      <c r="D268" s="237" t="s">
        <v>176</v>
      </c>
      <c r="E268" s="41"/>
      <c r="F268" s="238" t="s">
        <v>518</v>
      </c>
      <c r="G268" s="41"/>
      <c r="H268" s="41"/>
      <c r="I268" s="137"/>
      <c r="J268" s="41"/>
      <c r="K268" s="41"/>
      <c r="L268" s="45"/>
      <c r="M268" s="239"/>
      <c r="N268" s="240"/>
      <c r="O268" s="85"/>
      <c r="P268" s="85"/>
      <c r="Q268" s="85"/>
      <c r="R268" s="85"/>
      <c r="S268" s="85"/>
      <c r="T268" s="86"/>
      <c r="U268" s="39"/>
      <c r="V268" s="39"/>
      <c r="W268" s="39"/>
      <c r="X268" s="39"/>
      <c r="Y268" s="39"/>
      <c r="Z268" s="39"/>
      <c r="AA268" s="39"/>
      <c r="AB268" s="39"/>
      <c r="AC268" s="39"/>
      <c r="AD268" s="39"/>
      <c r="AE268" s="39"/>
      <c r="AT268" s="18" t="s">
        <v>176</v>
      </c>
      <c r="AU268" s="18" t="s">
        <v>82</v>
      </c>
    </row>
    <row r="269" s="14" customFormat="1">
      <c r="A269" s="14"/>
      <c r="B269" s="251"/>
      <c r="C269" s="252"/>
      <c r="D269" s="237" t="s">
        <v>178</v>
      </c>
      <c r="E269" s="253" t="s">
        <v>20</v>
      </c>
      <c r="F269" s="254" t="s">
        <v>523</v>
      </c>
      <c r="G269" s="252"/>
      <c r="H269" s="255">
        <v>504</v>
      </c>
      <c r="I269" s="256"/>
      <c r="J269" s="252"/>
      <c r="K269" s="252"/>
      <c r="L269" s="257"/>
      <c r="M269" s="258"/>
      <c r="N269" s="259"/>
      <c r="O269" s="259"/>
      <c r="P269" s="259"/>
      <c r="Q269" s="259"/>
      <c r="R269" s="259"/>
      <c r="S269" s="259"/>
      <c r="T269" s="260"/>
      <c r="U269" s="14"/>
      <c r="V269" s="14"/>
      <c r="W269" s="14"/>
      <c r="X269" s="14"/>
      <c r="Y269" s="14"/>
      <c r="Z269" s="14"/>
      <c r="AA269" s="14"/>
      <c r="AB269" s="14"/>
      <c r="AC269" s="14"/>
      <c r="AD269" s="14"/>
      <c r="AE269" s="14"/>
      <c r="AT269" s="261" t="s">
        <v>178</v>
      </c>
      <c r="AU269" s="261" t="s">
        <v>82</v>
      </c>
      <c r="AV269" s="14" t="s">
        <v>82</v>
      </c>
      <c r="AW269" s="14" t="s">
        <v>34</v>
      </c>
      <c r="AX269" s="14" t="s">
        <v>22</v>
      </c>
      <c r="AY269" s="261" t="s">
        <v>124</v>
      </c>
    </row>
    <row r="270" s="2" customFormat="1" ht="16.5" customHeight="1">
      <c r="A270" s="39"/>
      <c r="B270" s="40"/>
      <c r="C270" s="217" t="s">
        <v>524</v>
      </c>
      <c r="D270" s="217" t="s">
        <v>125</v>
      </c>
      <c r="E270" s="218" t="s">
        <v>525</v>
      </c>
      <c r="F270" s="219" t="s">
        <v>526</v>
      </c>
      <c r="G270" s="220" t="s">
        <v>309</v>
      </c>
      <c r="H270" s="221">
        <v>5</v>
      </c>
      <c r="I270" s="222"/>
      <c r="J270" s="223">
        <f>ROUND(I270*H270,2)</f>
        <v>0</v>
      </c>
      <c r="K270" s="219" t="s">
        <v>139</v>
      </c>
      <c r="L270" s="45"/>
      <c r="M270" s="224" t="s">
        <v>20</v>
      </c>
      <c r="N270" s="225" t="s">
        <v>44</v>
      </c>
      <c r="O270" s="85"/>
      <c r="P270" s="226">
        <f>O270*H270</f>
        <v>0</v>
      </c>
      <c r="Q270" s="226">
        <v>0.00069999999999999999</v>
      </c>
      <c r="R270" s="226">
        <f>Q270*H270</f>
        <v>0.0035000000000000001</v>
      </c>
      <c r="S270" s="226">
        <v>0</v>
      </c>
      <c r="T270" s="227">
        <f>S270*H270</f>
        <v>0</v>
      </c>
      <c r="U270" s="39"/>
      <c r="V270" s="39"/>
      <c r="W270" s="39"/>
      <c r="X270" s="39"/>
      <c r="Y270" s="39"/>
      <c r="Z270" s="39"/>
      <c r="AA270" s="39"/>
      <c r="AB270" s="39"/>
      <c r="AC270" s="39"/>
      <c r="AD270" s="39"/>
      <c r="AE270" s="39"/>
      <c r="AR270" s="228" t="s">
        <v>129</v>
      </c>
      <c r="AT270" s="228" t="s">
        <v>125</v>
      </c>
      <c r="AU270" s="228" t="s">
        <v>82</v>
      </c>
      <c r="AY270" s="18" t="s">
        <v>124</v>
      </c>
      <c r="BE270" s="229">
        <f>IF(N270="základní",J270,0)</f>
        <v>0</v>
      </c>
      <c r="BF270" s="229">
        <f>IF(N270="snížená",J270,0)</f>
        <v>0</v>
      </c>
      <c r="BG270" s="229">
        <f>IF(N270="zákl. přenesená",J270,0)</f>
        <v>0</v>
      </c>
      <c r="BH270" s="229">
        <f>IF(N270="sníž. přenesená",J270,0)</f>
        <v>0</v>
      </c>
      <c r="BI270" s="229">
        <f>IF(N270="nulová",J270,0)</f>
        <v>0</v>
      </c>
      <c r="BJ270" s="18" t="s">
        <v>22</v>
      </c>
      <c r="BK270" s="229">
        <f>ROUND(I270*H270,2)</f>
        <v>0</v>
      </c>
      <c r="BL270" s="18" t="s">
        <v>129</v>
      </c>
      <c r="BM270" s="228" t="s">
        <v>527</v>
      </c>
    </row>
    <row r="271" s="2" customFormat="1">
      <c r="A271" s="39"/>
      <c r="B271" s="40"/>
      <c r="C271" s="41"/>
      <c r="D271" s="237" t="s">
        <v>176</v>
      </c>
      <c r="E271" s="41"/>
      <c r="F271" s="238" t="s">
        <v>528</v>
      </c>
      <c r="G271" s="41"/>
      <c r="H271" s="41"/>
      <c r="I271" s="137"/>
      <c r="J271" s="41"/>
      <c r="K271" s="41"/>
      <c r="L271" s="45"/>
      <c r="M271" s="239"/>
      <c r="N271" s="240"/>
      <c r="O271" s="85"/>
      <c r="P271" s="85"/>
      <c r="Q271" s="85"/>
      <c r="R271" s="85"/>
      <c r="S271" s="85"/>
      <c r="T271" s="86"/>
      <c r="U271" s="39"/>
      <c r="V271" s="39"/>
      <c r="W271" s="39"/>
      <c r="X271" s="39"/>
      <c r="Y271" s="39"/>
      <c r="Z271" s="39"/>
      <c r="AA271" s="39"/>
      <c r="AB271" s="39"/>
      <c r="AC271" s="39"/>
      <c r="AD271" s="39"/>
      <c r="AE271" s="39"/>
      <c r="AT271" s="18" t="s">
        <v>176</v>
      </c>
      <c r="AU271" s="18" t="s">
        <v>82</v>
      </c>
    </row>
    <row r="272" s="14" customFormat="1">
      <c r="A272" s="14"/>
      <c r="B272" s="251"/>
      <c r="C272" s="252"/>
      <c r="D272" s="237" t="s">
        <v>178</v>
      </c>
      <c r="E272" s="253" t="s">
        <v>20</v>
      </c>
      <c r="F272" s="254" t="s">
        <v>529</v>
      </c>
      <c r="G272" s="252"/>
      <c r="H272" s="255">
        <v>5</v>
      </c>
      <c r="I272" s="256"/>
      <c r="J272" s="252"/>
      <c r="K272" s="252"/>
      <c r="L272" s="257"/>
      <c r="M272" s="258"/>
      <c r="N272" s="259"/>
      <c r="O272" s="259"/>
      <c r="P272" s="259"/>
      <c r="Q272" s="259"/>
      <c r="R272" s="259"/>
      <c r="S272" s="259"/>
      <c r="T272" s="260"/>
      <c r="U272" s="14"/>
      <c r="V272" s="14"/>
      <c r="W272" s="14"/>
      <c r="X272" s="14"/>
      <c r="Y272" s="14"/>
      <c r="Z272" s="14"/>
      <c r="AA272" s="14"/>
      <c r="AB272" s="14"/>
      <c r="AC272" s="14"/>
      <c r="AD272" s="14"/>
      <c r="AE272" s="14"/>
      <c r="AT272" s="261" t="s">
        <v>178</v>
      </c>
      <c r="AU272" s="261" t="s">
        <v>82</v>
      </c>
      <c r="AV272" s="14" t="s">
        <v>82</v>
      </c>
      <c r="AW272" s="14" t="s">
        <v>34</v>
      </c>
      <c r="AX272" s="14" t="s">
        <v>22</v>
      </c>
      <c r="AY272" s="261" t="s">
        <v>124</v>
      </c>
    </row>
    <row r="273" s="2" customFormat="1" ht="16.5" customHeight="1">
      <c r="A273" s="39"/>
      <c r="B273" s="40"/>
      <c r="C273" s="273" t="s">
        <v>530</v>
      </c>
      <c r="D273" s="273" t="s">
        <v>279</v>
      </c>
      <c r="E273" s="274" t="s">
        <v>531</v>
      </c>
      <c r="F273" s="275" t="s">
        <v>532</v>
      </c>
      <c r="G273" s="276" t="s">
        <v>309</v>
      </c>
      <c r="H273" s="277">
        <v>5</v>
      </c>
      <c r="I273" s="278"/>
      <c r="J273" s="279">
        <f>ROUND(I273*H273,2)</f>
        <v>0</v>
      </c>
      <c r="K273" s="275" t="s">
        <v>20</v>
      </c>
      <c r="L273" s="280"/>
      <c r="M273" s="281" t="s">
        <v>20</v>
      </c>
      <c r="N273" s="282" t="s">
        <v>44</v>
      </c>
      <c r="O273" s="85"/>
      <c r="P273" s="226">
        <f>O273*H273</f>
        <v>0</v>
      </c>
      <c r="Q273" s="226">
        <v>0.0040000000000000001</v>
      </c>
      <c r="R273" s="226">
        <f>Q273*H273</f>
        <v>0.02</v>
      </c>
      <c r="S273" s="226">
        <v>0</v>
      </c>
      <c r="T273" s="227">
        <f>S273*H273</f>
        <v>0</v>
      </c>
      <c r="U273" s="39"/>
      <c r="V273" s="39"/>
      <c r="W273" s="39"/>
      <c r="X273" s="39"/>
      <c r="Y273" s="39"/>
      <c r="Z273" s="39"/>
      <c r="AA273" s="39"/>
      <c r="AB273" s="39"/>
      <c r="AC273" s="39"/>
      <c r="AD273" s="39"/>
      <c r="AE273" s="39"/>
      <c r="AR273" s="228" t="s">
        <v>215</v>
      </c>
      <c r="AT273" s="228" t="s">
        <v>279</v>
      </c>
      <c r="AU273" s="228" t="s">
        <v>82</v>
      </c>
      <c r="AY273" s="18" t="s">
        <v>124</v>
      </c>
      <c r="BE273" s="229">
        <f>IF(N273="základní",J273,0)</f>
        <v>0</v>
      </c>
      <c r="BF273" s="229">
        <f>IF(N273="snížená",J273,0)</f>
        <v>0</v>
      </c>
      <c r="BG273" s="229">
        <f>IF(N273="zákl. přenesená",J273,0)</f>
        <v>0</v>
      </c>
      <c r="BH273" s="229">
        <f>IF(N273="sníž. přenesená",J273,0)</f>
        <v>0</v>
      </c>
      <c r="BI273" s="229">
        <f>IF(N273="nulová",J273,0)</f>
        <v>0</v>
      </c>
      <c r="BJ273" s="18" t="s">
        <v>22</v>
      </c>
      <c r="BK273" s="229">
        <f>ROUND(I273*H273,2)</f>
        <v>0</v>
      </c>
      <c r="BL273" s="18" t="s">
        <v>129</v>
      </c>
      <c r="BM273" s="228" t="s">
        <v>533</v>
      </c>
    </row>
    <row r="274" s="14" customFormat="1">
      <c r="A274" s="14"/>
      <c r="B274" s="251"/>
      <c r="C274" s="252"/>
      <c r="D274" s="237" t="s">
        <v>178</v>
      </c>
      <c r="E274" s="253" t="s">
        <v>20</v>
      </c>
      <c r="F274" s="254" t="s">
        <v>529</v>
      </c>
      <c r="G274" s="252"/>
      <c r="H274" s="255">
        <v>5</v>
      </c>
      <c r="I274" s="256"/>
      <c r="J274" s="252"/>
      <c r="K274" s="252"/>
      <c r="L274" s="257"/>
      <c r="M274" s="258"/>
      <c r="N274" s="259"/>
      <c r="O274" s="259"/>
      <c r="P274" s="259"/>
      <c r="Q274" s="259"/>
      <c r="R274" s="259"/>
      <c r="S274" s="259"/>
      <c r="T274" s="260"/>
      <c r="U274" s="14"/>
      <c r="V274" s="14"/>
      <c r="W274" s="14"/>
      <c r="X274" s="14"/>
      <c r="Y274" s="14"/>
      <c r="Z274" s="14"/>
      <c r="AA274" s="14"/>
      <c r="AB274" s="14"/>
      <c r="AC274" s="14"/>
      <c r="AD274" s="14"/>
      <c r="AE274" s="14"/>
      <c r="AT274" s="261" t="s">
        <v>178</v>
      </c>
      <c r="AU274" s="261" t="s">
        <v>82</v>
      </c>
      <c r="AV274" s="14" t="s">
        <v>82</v>
      </c>
      <c r="AW274" s="14" t="s">
        <v>34</v>
      </c>
      <c r="AX274" s="14" t="s">
        <v>22</v>
      </c>
      <c r="AY274" s="261" t="s">
        <v>124</v>
      </c>
    </row>
    <row r="275" s="2" customFormat="1" ht="16.5" customHeight="1">
      <c r="A275" s="39"/>
      <c r="B275" s="40"/>
      <c r="C275" s="217" t="s">
        <v>534</v>
      </c>
      <c r="D275" s="217" t="s">
        <v>125</v>
      </c>
      <c r="E275" s="218" t="s">
        <v>535</v>
      </c>
      <c r="F275" s="219" t="s">
        <v>536</v>
      </c>
      <c r="G275" s="220" t="s">
        <v>309</v>
      </c>
      <c r="H275" s="221">
        <v>3</v>
      </c>
      <c r="I275" s="222"/>
      <c r="J275" s="223">
        <f>ROUND(I275*H275,2)</f>
        <v>0</v>
      </c>
      <c r="K275" s="219" t="s">
        <v>139</v>
      </c>
      <c r="L275" s="45"/>
      <c r="M275" s="224" t="s">
        <v>20</v>
      </c>
      <c r="N275" s="225" t="s">
        <v>44</v>
      </c>
      <c r="O275" s="85"/>
      <c r="P275" s="226">
        <f>O275*H275</f>
        <v>0</v>
      </c>
      <c r="Q275" s="226">
        <v>0.10940999999999999</v>
      </c>
      <c r="R275" s="226">
        <f>Q275*H275</f>
        <v>0.32822999999999997</v>
      </c>
      <c r="S275" s="226">
        <v>0</v>
      </c>
      <c r="T275" s="227">
        <f>S275*H275</f>
        <v>0</v>
      </c>
      <c r="U275" s="39"/>
      <c r="V275" s="39"/>
      <c r="W275" s="39"/>
      <c r="X275" s="39"/>
      <c r="Y275" s="39"/>
      <c r="Z275" s="39"/>
      <c r="AA275" s="39"/>
      <c r="AB275" s="39"/>
      <c r="AC275" s="39"/>
      <c r="AD275" s="39"/>
      <c r="AE275" s="39"/>
      <c r="AR275" s="228" t="s">
        <v>129</v>
      </c>
      <c r="AT275" s="228" t="s">
        <v>125</v>
      </c>
      <c r="AU275" s="228" t="s">
        <v>82</v>
      </c>
      <c r="AY275" s="18" t="s">
        <v>124</v>
      </c>
      <c r="BE275" s="229">
        <f>IF(N275="základní",J275,0)</f>
        <v>0</v>
      </c>
      <c r="BF275" s="229">
        <f>IF(N275="snížená",J275,0)</f>
        <v>0</v>
      </c>
      <c r="BG275" s="229">
        <f>IF(N275="zákl. přenesená",J275,0)</f>
        <v>0</v>
      </c>
      <c r="BH275" s="229">
        <f>IF(N275="sníž. přenesená",J275,0)</f>
        <v>0</v>
      </c>
      <c r="BI275" s="229">
        <f>IF(N275="nulová",J275,0)</f>
        <v>0</v>
      </c>
      <c r="BJ275" s="18" t="s">
        <v>22</v>
      </c>
      <c r="BK275" s="229">
        <f>ROUND(I275*H275,2)</f>
        <v>0</v>
      </c>
      <c r="BL275" s="18" t="s">
        <v>129</v>
      </c>
      <c r="BM275" s="228" t="s">
        <v>537</v>
      </c>
    </row>
    <row r="276" s="2" customFormat="1">
      <c r="A276" s="39"/>
      <c r="B276" s="40"/>
      <c r="C276" s="41"/>
      <c r="D276" s="237" t="s">
        <v>176</v>
      </c>
      <c r="E276" s="41"/>
      <c r="F276" s="238" t="s">
        <v>538</v>
      </c>
      <c r="G276" s="41"/>
      <c r="H276" s="41"/>
      <c r="I276" s="137"/>
      <c r="J276" s="41"/>
      <c r="K276" s="41"/>
      <c r="L276" s="45"/>
      <c r="M276" s="239"/>
      <c r="N276" s="240"/>
      <c r="O276" s="85"/>
      <c r="P276" s="85"/>
      <c r="Q276" s="85"/>
      <c r="R276" s="85"/>
      <c r="S276" s="85"/>
      <c r="T276" s="86"/>
      <c r="U276" s="39"/>
      <c r="V276" s="39"/>
      <c r="W276" s="39"/>
      <c r="X276" s="39"/>
      <c r="Y276" s="39"/>
      <c r="Z276" s="39"/>
      <c r="AA276" s="39"/>
      <c r="AB276" s="39"/>
      <c r="AC276" s="39"/>
      <c r="AD276" s="39"/>
      <c r="AE276" s="39"/>
      <c r="AT276" s="18" t="s">
        <v>176</v>
      </c>
      <c r="AU276" s="18" t="s">
        <v>82</v>
      </c>
    </row>
    <row r="277" s="14" customFormat="1">
      <c r="A277" s="14"/>
      <c r="B277" s="251"/>
      <c r="C277" s="252"/>
      <c r="D277" s="237" t="s">
        <v>178</v>
      </c>
      <c r="E277" s="253" t="s">
        <v>20</v>
      </c>
      <c r="F277" s="254" t="s">
        <v>539</v>
      </c>
      <c r="G277" s="252"/>
      <c r="H277" s="255">
        <v>3</v>
      </c>
      <c r="I277" s="256"/>
      <c r="J277" s="252"/>
      <c r="K277" s="252"/>
      <c r="L277" s="257"/>
      <c r="M277" s="258"/>
      <c r="N277" s="259"/>
      <c r="O277" s="259"/>
      <c r="P277" s="259"/>
      <c r="Q277" s="259"/>
      <c r="R277" s="259"/>
      <c r="S277" s="259"/>
      <c r="T277" s="260"/>
      <c r="U277" s="14"/>
      <c r="V277" s="14"/>
      <c r="W277" s="14"/>
      <c r="X277" s="14"/>
      <c r="Y277" s="14"/>
      <c r="Z277" s="14"/>
      <c r="AA277" s="14"/>
      <c r="AB277" s="14"/>
      <c r="AC277" s="14"/>
      <c r="AD277" s="14"/>
      <c r="AE277" s="14"/>
      <c r="AT277" s="261" t="s">
        <v>178</v>
      </c>
      <c r="AU277" s="261" t="s">
        <v>82</v>
      </c>
      <c r="AV277" s="14" t="s">
        <v>82</v>
      </c>
      <c r="AW277" s="14" t="s">
        <v>34</v>
      </c>
      <c r="AX277" s="14" t="s">
        <v>22</v>
      </c>
      <c r="AY277" s="261" t="s">
        <v>124</v>
      </c>
    </row>
    <row r="278" s="2" customFormat="1" ht="16.5" customHeight="1">
      <c r="A278" s="39"/>
      <c r="B278" s="40"/>
      <c r="C278" s="273" t="s">
        <v>540</v>
      </c>
      <c r="D278" s="273" t="s">
        <v>279</v>
      </c>
      <c r="E278" s="274" t="s">
        <v>541</v>
      </c>
      <c r="F278" s="275" t="s">
        <v>542</v>
      </c>
      <c r="G278" s="276" t="s">
        <v>309</v>
      </c>
      <c r="H278" s="277">
        <v>3</v>
      </c>
      <c r="I278" s="278"/>
      <c r="J278" s="279">
        <f>ROUND(I278*H278,2)</f>
        <v>0</v>
      </c>
      <c r="K278" s="275" t="s">
        <v>139</v>
      </c>
      <c r="L278" s="280"/>
      <c r="M278" s="281" t="s">
        <v>20</v>
      </c>
      <c r="N278" s="282" t="s">
        <v>44</v>
      </c>
      <c r="O278" s="85"/>
      <c r="P278" s="226">
        <f>O278*H278</f>
        <v>0</v>
      </c>
      <c r="Q278" s="226">
        <v>0.0064999999999999997</v>
      </c>
      <c r="R278" s="226">
        <f>Q278*H278</f>
        <v>0.0195</v>
      </c>
      <c r="S278" s="226">
        <v>0</v>
      </c>
      <c r="T278" s="227">
        <f>S278*H278</f>
        <v>0</v>
      </c>
      <c r="U278" s="39"/>
      <c r="V278" s="39"/>
      <c r="W278" s="39"/>
      <c r="X278" s="39"/>
      <c r="Y278" s="39"/>
      <c r="Z278" s="39"/>
      <c r="AA278" s="39"/>
      <c r="AB278" s="39"/>
      <c r="AC278" s="39"/>
      <c r="AD278" s="39"/>
      <c r="AE278" s="39"/>
      <c r="AR278" s="228" t="s">
        <v>215</v>
      </c>
      <c r="AT278" s="228" t="s">
        <v>279</v>
      </c>
      <c r="AU278" s="228" t="s">
        <v>82</v>
      </c>
      <c r="AY278" s="18" t="s">
        <v>124</v>
      </c>
      <c r="BE278" s="229">
        <f>IF(N278="základní",J278,0)</f>
        <v>0</v>
      </c>
      <c r="BF278" s="229">
        <f>IF(N278="snížená",J278,0)</f>
        <v>0</v>
      </c>
      <c r="BG278" s="229">
        <f>IF(N278="zákl. přenesená",J278,0)</f>
        <v>0</v>
      </c>
      <c r="BH278" s="229">
        <f>IF(N278="sníž. přenesená",J278,0)</f>
        <v>0</v>
      </c>
      <c r="BI278" s="229">
        <f>IF(N278="nulová",J278,0)</f>
        <v>0</v>
      </c>
      <c r="BJ278" s="18" t="s">
        <v>22</v>
      </c>
      <c r="BK278" s="229">
        <f>ROUND(I278*H278,2)</f>
        <v>0</v>
      </c>
      <c r="BL278" s="18" t="s">
        <v>129</v>
      </c>
      <c r="BM278" s="228" t="s">
        <v>543</v>
      </c>
    </row>
    <row r="279" s="2" customFormat="1" ht="16.5" customHeight="1">
      <c r="A279" s="39"/>
      <c r="B279" s="40"/>
      <c r="C279" s="217" t="s">
        <v>544</v>
      </c>
      <c r="D279" s="217" t="s">
        <v>125</v>
      </c>
      <c r="E279" s="218" t="s">
        <v>545</v>
      </c>
      <c r="F279" s="219" t="s">
        <v>546</v>
      </c>
      <c r="G279" s="220" t="s">
        <v>210</v>
      </c>
      <c r="H279" s="221">
        <v>109.73</v>
      </c>
      <c r="I279" s="222"/>
      <c r="J279" s="223">
        <f>ROUND(I279*H279,2)</f>
        <v>0</v>
      </c>
      <c r="K279" s="219" t="s">
        <v>139</v>
      </c>
      <c r="L279" s="45"/>
      <c r="M279" s="224" t="s">
        <v>20</v>
      </c>
      <c r="N279" s="225" t="s">
        <v>44</v>
      </c>
      <c r="O279" s="85"/>
      <c r="P279" s="226">
        <f>O279*H279</f>
        <v>0</v>
      </c>
      <c r="Q279" s="226">
        <v>8.0000000000000007E-05</v>
      </c>
      <c r="R279" s="226">
        <f>Q279*H279</f>
        <v>0.0087784000000000004</v>
      </c>
      <c r="S279" s="226">
        <v>0</v>
      </c>
      <c r="T279" s="227">
        <f>S279*H279</f>
        <v>0</v>
      </c>
      <c r="U279" s="39"/>
      <c r="V279" s="39"/>
      <c r="W279" s="39"/>
      <c r="X279" s="39"/>
      <c r="Y279" s="39"/>
      <c r="Z279" s="39"/>
      <c r="AA279" s="39"/>
      <c r="AB279" s="39"/>
      <c r="AC279" s="39"/>
      <c r="AD279" s="39"/>
      <c r="AE279" s="39"/>
      <c r="AR279" s="228" t="s">
        <v>129</v>
      </c>
      <c r="AT279" s="228" t="s">
        <v>125</v>
      </c>
      <c r="AU279" s="228" t="s">
        <v>82</v>
      </c>
      <c r="AY279" s="18" t="s">
        <v>124</v>
      </c>
      <c r="BE279" s="229">
        <f>IF(N279="základní",J279,0)</f>
        <v>0</v>
      </c>
      <c r="BF279" s="229">
        <f>IF(N279="snížená",J279,0)</f>
        <v>0</v>
      </c>
      <c r="BG279" s="229">
        <f>IF(N279="zákl. přenesená",J279,0)</f>
        <v>0</v>
      </c>
      <c r="BH279" s="229">
        <f>IF(N279="sníž. přenesená",J279,0)</f>
        <v>0</v>
      </c>
      <c r="BI279" s="229">
        <f>IF(N279="nulová",J279,0)</f>
        <v>0</v>
      </c>
      <c r="BJ279" s="18" t="s">
        <v>22</v>
      </c>
      <c r="BK279" s="229">
        <f>ROUND(I279*H279,2)</f>
        <v>0</v>
      </c>
      <c r="BL279" s="18" t="s">
        <v>129</v>
      </c>
      <c r="BM279" s="228" t="s">
        <v>547</v>
      </c>
    </row>
    <row r="280" s="2" customFormat="1">
      <c r="A280" s="39"/>
      <c r="B280" s="40"/>
      <c r="C280" s="41"/>
      <c r="D280" s="237" t="s">
        <v>176</v>
      </c>
      <c r="E280" s="41"/>
      <c r="F280" s="238" t="s">
        <v>548</v>
      </c>
      <c r="G280" s="41"/>
      <c r="H280" s="41"/>
      <c r="I280" s="137"/>
      <c r="J280" s="41"/>
      <c r="K280" s="41"/>
      <c r="L280" s="45"/>
      <c r="M280" s="239"/>
      <c r="N280" s="240"/>
      <c r="O280" s="85"/>
      <c r="P280" s="85"/>
      <c r="Q280" s="85"/>
      <c r="R280" s="85"/>
      <c r="S280" s="85"/>
      <c r="T280" s="86"/>
      <c r="U280" s="39"/>
      <c r="V280" s="39"/>
      <c r="W280" s="39"/>
      <c r="X280" s="39"/>
      <c r="Y280" s="39"/>
      <c r="Z280" s="39"/>
      <c r="AA280" s="39"/>
      <c r="AB280" s="39"/>
      <c r="AC280" s="39"/>
      <c r="AD280" s="39"/>
      <c r="AE280" s="39"/>
      <c r="AT280" s="18" t="s">
        <v>176</v>
      </c>
      <c r="AU280" s="18" t="s">
        <v>82</v>
      </c>
    </row>
    <row r="281" s="2" customFormat="1" ht="21.75" customHeight="1">
      <c r="A281" s="39"/>
      <c r="B281" s="40"/>
      <c r="C281" s="217" t="s">
        <v>549</v>
      </c>
      <c r="D281" s="217" t="s">
        <v>125</v>
      </c>
      <c r="E281" s="218" t="s">
        <v>550</v>
      </c>
      <c r="F281" s="219" t="s">
        <v>551</v>
      </c>
      <c r="G281" s="220" t="s">
        <v>210</v>
      </c>
      <c r="H281" s="221">
        <v>109.73</v>
      </c>
      <c r="I281" s="222"/>
      <c r="J281" s="223">
        <f>ROUND(I281*H281,2)</f>
        <v>0</v>
      </c>
      <c r="K281" s="219" t="s">
        <v>139</v>
      </c>
      <c r="L281" s="45"/>
      <c r="M281" s="224" t="s">
        <v>20</v>
      </c>
      <c r="N281" s="225" t="s">
        <v>44</v>
      </c>
      <c r="O281" s="85"/>
      <c r="P281" s="226">
        <f>O281*H281</f>
        <v>0</v>
      </c>
      <c r="Q281" s="226">
        <v>0</v>
      </c>
      <c r="R281" s="226">
        <f>Q281*H281</f>
        <v>0</v>
      </c>
      <c r="S281" s="226">
        <v>0</v>
      </c>
      <c r="T281" s="227">
        <f>S281*H281</f>
        <v>0</v>
      </c>
      <c r="U281" s="39"/>
      <c r="V281" s="39"/>
      <c r="W281" s="39"/>
      <c r="X281" s="39"/>
      <c r="Y281" s="39"/>
      <c r="Z281" s="39"/>
      <c r="AA281" s="39"/>
      <c r="AB281" s="39"/>
      <c r="AC281" s="39"/>
      <c r="AD281" s="39"/>
      <c r="AE281" s="39"/>
      <c r="AR281" s="228" t="s">
        <v>129</v>
      </c>
      <c r="AT281" s="228" t="s">
        <v>125</v>
      </c>
      <c r="AU281" s="228" t="s">
        <v>82</v>
      </c>
      <c r="AY281" s="18" t="s">
        <v>124</v>
      </c>
      <c r="BE281" s="229">
        <f>IF(N281="základní",J281,0)</f>
        <v>0</v>
      </c>
      <c r="BF281" s="229">
        <f>IF(N281="snížená",J281,0)</f>
        <v>0</v>
      </c>
      <c r="BG281" s="229">
        <f>IF(N281="zákl. přenesená",J281,0)</f>
        <v>0</v>
      </c>
      <c r="BH281" s="229">
        <f>IF(N281="sníž. přenesená",J281,0)</f>
        <v>0</v>
      </c>
      <c r="BI281" s="229">
        <f>IF(N281="nulová",J281,0)</f>
        <v>0</v>
      </c>
      <c r="BJ281" s="18" t="s">
        <v>22</v>
      </c>
      <c r="BK281" s="229">
        <f>ROUND(I281*H281,2)</f>
        <v>0</v>
      </c>
      <c r="BL281" s="18" t="s">
        <v>129</v>
      </c>
      <c r="BM281" s="228" t="s">
        <v>552</v>
      </c>
    </row>
    <row r="282" s="2" customFormat="1">
      <c r="A282" s="39"/>
      <c r="B282" s="40"/>
      <c r="C282" s="41"/>
      <c r="D282" s="237" t="s">
        <v>176</v>
      </c>
      <c r="E282" s="41"/>
      <c r="F282" s="238" t="s">
        <v>553</v>
      </c>
      <c r="G282" s="41"/>
      <c r="H282" s="41"/>
      <c r="I282" s="137"/>
      <c r="J282" s="41"/>
      <c r="K282" s="41"/>
      <c r="L282" s="45"/>
      <c r="M282" s="239"/>
      <c r="N282" s="240"/>
      <c r="O282" s="85"/>
      <c r="P282" s="85"/>
      <c r="Q282" s="85"/>
      <c r="R282" s="85"/>
      <c r="S282" s="85"/>
      <c r="T282" s="86"/>
      <c r="U282" s="39"/>
      <c r="V282" s="39"/>
      <c r="W282" s="39"/>
      <c r="X282" s="39"/>
      <c r="Y282" s="39"/>
      <c r="Z282" s="39"/>
      <c r="AA282" s="39"/>
      <c r="AB282" s="39"/>
      <c r="AC282" s="39"/>
      <c r="AD282" s="39"/>
      <c r="AE282" s="39"/>
      <c r="AT282" s="18" t="s">
        <v>176</v>
      </c>
      <c r="AU282" s="18" t="s">
        <v>82</v>
      </c>
    </row>
    <row r="283" s="14" customFormat="1">
      <c r="A283" s="14"/>
      <c r="B283" s="251"/>
      <c r="C283" s="252"/>
      <c r="D283" s="237" t="s">
        <v>178</v>
      </c>
      <c r="E283" s="253" t="s">
        <v>20</v>
      </c>
      <c r="F283" s="254" t="s">
        <v>554</v>
      </c>
      <c r="G283" s="252"/>
      <c r="H283" s="255">
        <v>109.73</v>
      </c>
      <c r="I283" s="256"/>
      <c r="J283" s="252"/>
      <c r="K283" s="252"/>
      <c r="L283" s="257"/>
      <c r="M283" s="258"/>
      <c r="N283" s="259"/>
      <c r="O283" s="259"/>
      <c r="P283" s="259"/>
      <c r="Q283" s="259"/>
      <c r="R283" s="259"/>
      <c r="S283" s="259"/>
      <c r="T283" s="260"/>
      <c r="U283" s="14"/>
      <c r="V283" s="14"/>
      <c r="W283" s="14"/>
      <c r="X283" s="14"/>
      <c r="Y283" s="14"/>
      <c r="Z283" s="14"/>
      <c r="AA283" s="14"/>
      <c r="AB283" s="14"/>
      <c r="AC283" s="14"/>
      <c r="AD283" s="14"/>
      <c r="AE283" s="14"/>
      <c r="AT283" s="261" t="s">
        <v>178</v>
      </c>
      <c r="AU283" s="261" t="s">
        <v>82</v>
      </c>
      <c r="AV283" s="14" t="s">
        <v>82</v>
      </c>
      <c r="AW283" s="14" t="s">
        <v>34</v>
      </c>
      <c r="AX283" s="14" t="s">
        <v>22</v>
      </c>
      <c r="AY283" s="261" t="s">
        <v>124</v>
      </c>
    </row>
    <row r="284" s="2" customFormat="1" ht="21.75" customHeight="1">
      <c r="A284" s="39"/>
      <c r="B284" s="40"/>
      <c r="C284" s="217" t="s">
        <v>555</v>
      </c>
      <c r="D284" s="217" t="s">
        <v>125</v>
      </c>
      <c r="E284" s="218" t="s">
        <v>556</v>
      </c>
      <c r="F284" s="219" t="s">
        <v>557</v>
      </c>
      <c r="G284" s="220" t="s">
        <v>210</v>
      </c>
      <c r="H284" s="221">
        <v>339.13999999999999</v>
      </c>
      <c r="I284" s="222"/>
      <c r="J284" s="223">
        <f>ROUND(I284*H284,2)</f>
        <v>0</v>
      </c>
      <c r="K284" s="219" t="s">
        <v>139</v>
      </c>
      <c r="L284" s="45"/>
      <c r="M284" s="224" t="s">
        <v>20</v>
      </c>
      <c r="N284" s="225" t="s">
        <v>44</v>
      </c>
      <c r="O284" s="85"/>
      <c r="P284" s="226">
        <f>O284*H284</f>
        <v>0</v>
      </c>
      <c r="Q284" s="226">
        <v>0.15540000000000001</v>
      </c>
      <c r="R284" s="226">
        <f>Q284*H284</f>
        <v>52.702356000000002</v>
      </c>
      <c r="S284" s="226">
        <v>0</v>
      </c>
      <c r="T284" s="227">
        <f>S284*H284</f>
        <v>0</v>
      </c>
      <c r="U284" s="39"/>
      <c r="V284" s="39"/>
      <c r="W284" s="39"/>
      <c r="X284" s="39"/>
      <c r="Y284" s="39"/>
      <c r="Z284" s="39"/>
      <c r="AA284" s="39"/>
      <c r="AB284" s="39"/>
      <c r="AC284" s="39"/>
      <c r="AD284" s="39"/>
      <c r="AE284" s="39"/>
      <c r="AR284" s="228" t="s">
        <v>129</v>
      </c>
      <c r="AT284" s="228" t="s">
        <v>125</v>
      </c>
      <c r="AU284" s="228" t="s">
        <v>82</v>
      </c>
      <c r="AY284" s="18" t="s">
        <v>124</v>
      </c>
      <c r="BE284" s="229">
        <f>IF(N284="základní",J284,0)</f>
        <v>0</v>
      </c>
      <c r="BF284" s="229">
        <f>IF(N284="snížená",J284,0)</f>
        <v>0</v>
      </c>
      <c r="BG284" s="229">
        <f>IF(N284="zákl. přenesená",J284,0)</f>
        <v>0</v>
      </c>
      <c r="BH284" s="229">
        <f>IF(N284="sníž. přenesená",J284,0)</f>
        <v>0</v>
      </c>
      <c r="BI284" s="229">
        <f>IF(N284="nulová",J284,0)</f>
        <v>0</v>
      </c>
      <c r="BJ284" s="18" t="s">
        <v>22</v>
      </c>
      <c r="BK284" s="229">
        <f>ROUND(I284*H284,2)</f>
        <v>0</v>
      </c>
      <c r="BL284" s="18" t="s">
        <v>129</v>
      </c>
      <c r="BM284" s="228" t="s">
        <v>558</v>
      </c>
    </row>
    <row r="285" s="2" customFormat="1">
      <c r="A285" s="39"/>
      <c r="B285" s="40"/>
      <c r="C285" s="41"/>
      <c r="D285" s="237" t="s">
        <v>176</v>
      </c>
      <c r="E285" s="41"/>
      <c r="F285" s="238" t="s">
        <v>559</v>
      </c>
      <c r="G285" s="41"/>
      <c r="H285" s="41"/>
      <c r="I285" s="137"/>
      <c r="J285" s="41"/>
      <c r="K285" s="41"/>
      <c r="L285" s="45"/>
      <c r="M285" s="239"/>
      <c r="N285" s="240"/>
      <c r="O285" s="85"/>
      <c r="P285" s="85"/>
      <c r="Q285" s="85"/>
      <c r="R285" s="85"/>
      <c r="S285" s="85"/>
      <c r="T285" s="86"/>
      <c r="U285" s="39"/>
      <c r="V285" s="39"/>
      <c r="W285" s="39"/>
      <c r="X285" s="39"/>
      <c r="Y285" s="39"/>
      <c r="Z285" s="39"/>
      <c r="AA285" s="39"/>
      <c r="AB285" s="39"/>
      <c r="AC285" s="39"/>
      <c r="AD285" s="39"/>
      <c r="AE285" s="39"/>
      <c r="AT285" s="18" t="s">
        <v>176</v>
      </c>
      <c r="AU285" s="18" t="s">
        <v>82</v>
      </c>
    </row>
    <row r="286" s="14" customFormat="1">
      <c r="A286" s="14"/>
      <c r="B286" s="251"/>
      <c r="C286" s="252"/>
      <c r="D286" s="237" t="s">
        <v>178</v>
      </c>
      <c r="E286" s="253" t="s">
        <v>20</v>
      </c>
      <c r="F286" s="254" t="s">
        <v>560</v>
      </c>
      <c r="G286" s="252"/>
      <c r="H286" s="255">
        <v>339.13999999999999</v>
      </c>
      <c r="I286" s="256"/>
      <c r="J286" s="252"/>
      <c r="K286" s="252"/>
      <c r="L286" s="257"/>
      <c r="M286" s="258"/>
      <c r="N286" s="259"/>
      <c r="O286" s="259"/>
      <c r="P286" s="259"/>
      <c r="Q286" s="259"/>
      <c r="R286" s="259"/>
      <c r="S286" s="259"/>
      <c r="T286" s="260"/>
      <c r="U286" s="14"/>
      <c r="V286" s="14"/>
      <c r="W286" s="14"/>
      <c r="X286" s="14"/>
      <c r="Y286" s="14"/>
      <c r="Z286" s="14"/>
      <c r="AA286" s="14"/>
      <c r="AB286" s="14"/>
      <c r="AC286" s="14"/>
      <c r="AD286" s="14"/>
      <c r="AE286" s="14"/>
      <c r="AT286" s="261" t="s">
        <v>178</v>
      </c>
      <c r="AU286" s="261" t="s">
        <v>82</v>
      </c>
      <c r="AV286" s="14" t="s">
        <v>82</v>
      </c>
      <c r="AW286" s="14" t="s">
        <v>34</v>
      </c>
      <c r="AX286" s="14" t="s">
        <v>22</v>
      </c>
      <c r="AY286" s="261" t="s">
        <v>124</v>
      </c>
    </row>
    <row r="287" s="2" customFormat="1" ht="16.5" customHeight="1">
      <c r="A287" s="39"/>
      <c r="B287" s="40"/>
      <c r="C287" s="273" t="s">
        <v>561</v>
      </c>
      <c r="D287" s="273" t="s">
        <v>279</v>
      </c>
      <c r="E287" s="274" t="s">
        <v>562</v>
      </c>
      <c r="F287" s="275" t="s">
        <v>563</v>
      </c>
      <c r="G287" s="276" t="s">
        <v>210</v>
      </c>
      <c r="H287" s="277">
        <v>342.53100000000001</v>
      </c>
      <c r="I287" s="278"/>
      <c r="J287" s="279">
        <f>ROUND(I287*H287,2)</f>
        <v>0</v>
      </c>
      <c r="K287" s="275" t="s">
        <v>139</v>
      </c>
      <c r="L287" s="280"/>
      <c r="M287" s="281" t="s">
        <v>20</v>
      </c>
      <c r="N287" s="282" t="s">
        <v>44</v>
      </c>
      <c r="O287" s="85"/>
      <c r="P287" s="226">
        <f>O287*H287</f>
        <v>0</v>
      </c>
      <c r="Q287" s="226">
        <v>0.085000000000000006</v>
      </c>
      <c r="R287" s="226">
        <f>Q287*H287</f>
        <v>29.115135000000002</v>
      </c>
      <c r="S287" s="226">
        <v>0</v>
      </c>
      <c r="T287" s="227">
        <f>S287*H287</f>
        <v>0</v>
      </c>
      <c r="U287" s="39"/>
      <c r="V287" s="39"/>
      <c r="W287" s="39"/>
      <c r="X287" s="39"/>
      <c r="Y287" s="39"/>
      <c r="Z287" s="39"/>
      <c r="AA287" s="39"/>
      <c r="AB287" s="39"/>
      <c r="AC287" s="39"/>
      <c r="AD287" s="39"/>
      <c r="AE287" s="39"/>
      <c r="AR287" s="228" t="s">
        <v>215</v>
      </c>
      <c r="AT287" s="228" t="s">
        <v>279</v>
      </c>
      <c r="AU287" s="228" t="s">
        <v>82</v>
      </c>
      <c r="AY287" s="18" t="s">
        <v>124</v>
      </c>
      <c r="BE287" s="229">
        <f>IF(N287="základní",J287,0)</f>
        <v>0</v>
      </c>
      <c r="BF287" s="229">
        <f>IF(N287="snížená",J287,0)</f>
        <v>0</v>
      </c>
      <c r="BG287" s="229">
        <f>IF(N287="zákl. přenesená",J287,0)</f>
        <v>0</v>
      </c>
      <c r="BH287" s="229">
        <f>IF(N287="sníž. přenesená",J287,0)</f>
        <v>0</v>
      </c>
      <c r="BI287" s="229">
        <f>IF(N287="nulová",J287,0)</f>
        <v>0</v>
      </c>
      <c r="BJ287" s="18" t="s">
        <v>22</v>
      </c>
      <c r="BK287" s="229">
        <f>ROUND(I287*H287,2)</f>
        <v>0</v>
      </c>
      <c r="BL287" s="18" t="s">
        <v>129</v>
      </c>
      <c r="BM287" s="228" t="s">
        <v>564</v>
      </c>
    </row>
    <row r="288" s="14" customFormat="1">
      <c r="A288" s="14"/>
      <c r="B288" s="251"/>
      <c r="C288" s="252"/>
      <c r="D288" s="237" t="s">
        <v>178</v>
      </c>
      <c r="E288" s="252"/>
      <c r="F288" s="254" t="s">
        <v>565</v>
      </c>
      <c r="G288" s="252"/>
      <c r="H288" s="255">
        <v>342.53100000000001</v>
      </c>
      <c r="I288" s="256"/>
      <c r="J288" s="252"/>
      <c r="K288" s="252"/>
      <c r="L288" s="257"/>
      <c r="M288" s="258"/>
      <c r="N288" s="259"/>
      <c r="O288" s="259"/>
      <c r="P288" s="259"/>
      <c r="Q288" s="259"/>
      <c r="R288" s="259"/>
      <c r="S288" s="259"/>
      <c r="T288" s="260"/>
      <c r="U288" s="14"/>
      <c r="V288" s="14"/>
      <c r="W288" s="14"/>
      <c r="X288" s="14"/>
      <c r="Y288" s="14"/>
      <c r="Z288" s="14"/>
      <c r="AA288" s="14"/>
      <c r="AB288" s="14"/>
      <c r="AC288" s="14"/>
      <c r="AD288" s="14"/>
      <c r="AE288" s="14"/>
      <c r="AT288" s="261" t="s">
        <v>178</v>
      </c>
      <c r="AU288" s="261" t="s">
        <v>82</v>
      </c>
      <c r="AV288" s="14" t="s">
        <v>82</v>
      </c>
      <c r="AW288" s="14" t="s">
        <v>4</v>
      </c>
      <c r="AX288" s="14" t="s">
        <v>22</v>
      </c>
      <c r="AY288" s="261" t="s">
        <v>124</v>
      </c>
    </row>
    <row r="289" s="2" customFormat="1" ht="21.75" customHeight="1">
      <c r="A289" s="39"/>
      <c r="B289" s="40"/>
      <c r="C289" s="217" t="s">
        <v>566</v>
      </c>
      <c r="D289" s="217" t="s">
        <v>125</v>
      </c>
      <c r="E289" s="218" t="s">
        <v>567</v>
      </c>
      <c r="F289" s="219" t="s">
        <v>568</v>
      </c>
      <c r="G289" s="220" t="s">
        <v>210</v>
      </c>
      <c r="H289" s="221">
        <v>46.979999999999997</v>
      </c>
      <c r="I289" s="222"/>
      <c r="J289" s="223">
        <f>ROUND(I289*H289,2)</f>
        <v>0</v>
      </c>
      <c r="K289" s="219" t="s">
        <v>139</v>
      </c>
      <c r="L289" s="45"/>
      <c r="M289" s="224" t="s">
        <v>20</v>
      </c>
      <c r="N289" s="225" t="s">
        <v>44</v>
      </c>
      <c r="O289" s="85"/>
      <c r="P289" s="226">
        <f>O289*H289</f>
        <v>0</v>
      </c>
      <c r="Q289" s="226">
        <v>0.10095</v>
      </c>
      <c r="R289" s="226">
        <f>Q289*H289</f>
        <v>4.7426309999999994</v>
      </c>
      <c r="S289" s="226">
        <v>0</v>
      </c>
      <c r="T289" s="227">
        <f>S289*H289</f>
        <v>0</v>
      </c>
      <c r="U289" s="39"/>
      <c r="V289" s="39"/>
      <c r="W289" s="39"/>
      <c r="X289" s="39"/>
      <c r="Y289" s="39"/>
      <c r="Z289" s="39"/>
      <c r="AA289" s="39"/>
      <c r="AB289" s="39"/>
      <c r="AC289" s="39"/>
      <c r="AD289" s="39"/>
      <c r="AE289" s="39"/>
      <c r="AR289" s="228" t="s">
        <v>129</v>
      </c>
      <c r="AT289" s="228" t="s">
        <v>125</v>
      </c>
      <c r="AU289" s="228" t="s">
        <v>82</v>
      </c>
      <c r="AY289" s="18" t="s">
        <v>124</v>
      </c>
      <c r="BE289" s="229">
        <f>IF(N289="základní",J289,0)</f>
        <v>0</v>
      </c>
      <c r="BF289" s="229">
        <f>IF(N289="snížená",J289,0)</f>
        <v>0</v>
      </c>
      <c r="BG289" s="229">
        <f>IF(N289="zákl. přenesená",J289,0)</f>
        <v>0</v>
      </c>
      <c r="BH289" s="229">
        <f>IF(N289="sníž. přenesená",J289,0)</f>
        <v>0</v>
      </c>
      <c r="BI289" s="229">
        <f>IF(N289="nulová",J289,0)</f>
        <v>0</v>
      </c>
      <c r="BJ289" s="18" t="s">
        <v>22</v>
      </c>
      <c r="BK289" s="229">
        <f>ROUND(I289*H289,2)</f>
        <v>0</v>
      </c>
      <c r="BL289" s="18" t="s">
        <v>129</v>
      </c>
      <c r="BM289" s="228" t="s">
        <v>569</v>
      </c>
    </row>
    <row r="290" s="2" customFormat="1">
      <c r="A290" s="39"/>
      <c r="B290" s="40"/>
      <c r="C290" s="41"/>
      <c r="D290" s="237" t="s">
        <v>176</v>
      </c>
      <c r="E290" s="41"/>
      <c r="F290" s="238" t="s">
        <v>570</v>
      </c>
      <c r="G290" s="41"/>
      <c r="H290" s="41"/>
      <c r="I290" s="137"/>
      <c r="J290" s="41"/>
      <c r="K290" s="41"/>
      <c r="L290" s="45"/>
      <c r="M290" s="239"/>
      <c r="N290" s="240"/>
      <c r="O290" s="85"/>
      <c r="P290" s="85"/>
      <c r="Q290" s="85"/>
      <c r="R290" s="85"/>
      <c r="S290" s="85"/>
      <c r="T290" s="86"/>
      <c r="U290" s="39"/>
      <c r="V290" s="39"/>
      <c r="W290" s="39"/>
      <c r="X290" s="39"/>
      <c r="Y290" s="39"/>
      <c r="Z290" s="39"/>
      <c r="AA290" s="39"/>
      <c r="AB290" s="39"/>
      <c r="AC290" s="39"/>
      <c r="AD290" s="39"/>
      <c r="AE290" s="39"/>
      <c r="AT290" s="18" t="s">
        <v>176</v>
      </c>
      <c r="AU290" s="18" t="s">
        <v>82</v>
      </c>
    </row>
    <row r="291" s="14" customFormat="1">
      <c r="A291" s="14"/>
      <c r="B291" s="251"/>
      <c r="C291" s="252"/>
      <c r="D291" s="237" t="s">
        <v>178</v>
      </c>
      <c r="E291" s="253" t="s">
        <v>20</v>
      </c>
      <c r="F291" s="254" t="s">
        <v>571</v>
      </c>
      <c r="G291" s="252"/>
      <c r="H291" s="255">
        <v>46.979999999999997</v>
      </c>
      <c r="I291" s="256"/>
      <c r="J291" s="252"/>
      <c r="K291" s="252"/>
      <c r="L291" s="257"/>
      <c r="M291" s="258"/>
      <c r="N291" s="259"/>
      <c r="O291" s="259"/>
      <c r="P291" s="259"/>
      <c r="Q291" s="259"/>
      <c r="R291" s="259"/>
      <c r="S291" s="259"/>
      <c r="T291" s="260"/>
      <c r="U291" s="14"/>
      <c r="V291" s="14"/>
      <c r="W291" s="14"/>
      <c r="X291" s="14"/>
      <c r="Y291" s="14"/>
      <c r="Z291" s="14"/>
      <c r="AA291" s="14"/>
      <c r="AB291" s="14"/>
      <c r="AC291" s="14"/>
      <c r="AD291" s="14"/>
      <c r="AE291" s="14"/>
      <c r="AT291" s="261" t="s">
        <v>178</v>
      </c>
      <c r="AU291" s="261" t="s">
        <v>82</v>
      </c>
      <c r="AV291" s="14" t="s">
        <v>82</v>
      </c>
      <c r="AW291" s="14" t="s">
        <v>34</v>
      </c>
      <c r="AX291" s="14" t="s">
        <v>22</v>
      </c>
      <c r="AY291" s="261" t="s">
        <v>124</v>
      </c>
    </row>
    <row r="292" s="2" customFormat="1" ht="16.5" customHeight="1">
      <c r="A292" s="39"/>
      <c r="B292" s="40"/>
      <c r="C292" s="273" t="s">
        <v>572</v>
      </c>
      <c r="D292" s="273" t="s">
        <v>279</v>
      </c>
      <c r="E292" s="274" t="s">
        <v>573</v>
      </c>
      <c r="F292" s="275" t="s">
        <v>574</v>
      </c>
      <c r="G292" s="276" t="s">
        <v>210</v>
      </c>
      <c r="H292" s="277">
        <v>47.450000000000003</v>
      </c>
      <c r="I292" s="278"/>
      <c r="J292" s="279">
        <f>ROUND(I292*H292,2)</f>
        <v>0</v>
      </c>
      <c r="K292" s="275" t="s">
        <v>139</v>
      </c>
      <c r="L292" s="280"/>
      <c r="M292" s="281" t="s">
        <v>20</v>
      </c>
      <c r="N292" s="282" t="s">
        <v>44</v>
      </c>
      <c r="O292" s="85"/>
      <c r="P292" s="226">
        <f>O292*H292</f>
        <v>0</v>
      </c>
      <c r="Q292" s="226">
        <v>0.028000000000000001</v>
      </c>
      <c r="R292" s="226">
        <f>Q292*H292</f>
        <v>1.3286</v>
      </c>
      <c r="S292" s="226">
        <v>0</v>
      </c>
      <c r="T292" s="227">
        <f>S292*H292</f>
        <v>0</v>
      </c>
      <c r="U292" s="39"/>
      <c r="V292" s="39"/>
      <c r="W292" s="39"/>
      <c r="X292" s="39"/>
      <c r="Y292" s="39"/>
      <c r="Z292" s="39"/>
      <c r="AA292" s="39"/>
      <c r="AB292" s="39"/>
      <c r="AC292" s="39"/>
      <c r="AD292" s="39"/>
      <c r="AE292" s="39"/>
      <c r="AR292" s="228" t="s">
        <v>215</v>
      </c>
      <c r="AT292" s="228" t="s">
        <v>279</v>
      </c>
      <c r="AU292" s="228" t="s">
        <v>82</v>
      </c>
      <c r="AY292" s="18" t="s">
        <v>124</v>
      </c>
      <c r="BE292" s="229">
        <f>IF(N292="základní",J292,0)</f>
        <v>0</v>
      </c>
      <c r="BF292" s="229">
        <f>IF(N292="snížená",J292,0)</f>
        <v>0</v>
      </c>
      <c r="BG292" s="229">
        <f>IF(N292="zákl. přenesená",J292,0)</f>
        <v>0</v>
      </c>
      <c r="BH292" s="229">
        <f>IF(N292="sníž. přenesená",J292,0)</f>
        <v>0</v>
      </c>
      <c r="BI292" s="229">
        <f>IF(N292="nulová",J292,0)</f>
        <v>0</v>
      </c>
      <c r="BJ292" s="18" t="s">
        <v>22</v>
      </c>
      <c r="BK292" s="229">
        <f>ROUND(I292*H292,2)</f>
        <v>0</v>
      </c>
      <c r="BL292" s="18" t="s">
        <v>129</v>
      </c>
      <c r="BM292" s="228" t="s">
        <v>575</v>
      </c>
    </row>
    <row r="293" s="14" customFormat="1">
      <c r="A293" s="14"/>
      <c r="B293" s="251"/>
      <c r="C293" s="252"/>
      <c r="D293" s="237" t="s">
        <v>178</v>
      </c>
      <c r="E293" s="252"/>
      <c r="F293" s="254" t="s">
        <v>576</v>
      </c>
      <c r="G293" s="252"/>
      <c r="H293" s="255">
        <v>47.450000000000003</v>
      </c>
      <c r="I293" s="256"/>
      <c r="J293" s="252"/>
      <c r="K293" s="252"/>
      <c r="L293" s="257"/>
      <c r="M293" s="258"/>
      <c r="N293" s="259"/>
      <c r="O293" s="259"/>
      <c r="P293" s="259"/>
      <c r="Q293" s="259"/>
      <c r="R293" s="259"/>
      <c r="S293" s="259"/>
      <c r="T293" s="260"/>
      <c r="U293" s="14"/>
      <c r="V293" s="14"/>
      <c r="W293" s="14"/>
      <c r="X293" s="14"/>
      <c r="Y293" s="14"/>
      <c r="Z293" s="14"/>
      <c r="AA293" s="14"/>
      <c r="AB293" s="14"/>
      <c r="AC293" s="14"/>
      <c r="AD293" s="14"/>
      <c r="AE293" s="14"/>
      <c r="AT293" s="261" t="s">
        <v>178</v>
      </c>
      <c r="AU293" s="261" t="s">
        <v>82</v>
      </c>
      <c r="AV293" s="14" t="s">
        <v>82</v>
      </c>
      <c r="AW293" s="14" t="s">
        <v>4</v>
      </c>
      <c r="AX293" s="14" t="s">
        <v>22</v>
      </c>
      <c r="AY293" s="261" t="s">
        <v>124</v>
      </c>
    </row>
    <row r="294" s="2" customFormat="1" ht="16.5" customHeight="1">
      <c r="A294" s="39"/>
      <c r="B294" s="40"/>
      <c r="C294" s="217" t="s">
        <v>577</v>
      </c>
      <c r="D294" s="217" t="s">
        <v>125</v>
      </c>
      <c r="E294" s="218" t="s">
        <v>578</v>
      </c>
      <c r="F294" s="219" t="s">
        <v>579</v>
      </c>
      <c r="G294" s="220" t="s">
        <v>210</v>
      </c>
      <c r="H294" s="221">
        <v>109.73</v>
      </c>
      <c r="I294" s="222"/>
      <c r="J294" s="223">
        <f>ROUND(I294*H294,2)</f>
        <v>0</v>
      </c>
      <c r="K294" s="219" t="s">
        <v>139</v>
      </c>
      <c r="L294" s="45"/>
      <c r="M294" s="224" t="s">
        <v>20</v>
      </c>
      <c r="N294" s="225" t="s">
        <v>44</v>
      </c>
      <c r="O294" s="85"/>
      <c r="P294" s="226">
        <f>O294*H294</f>
        <v>0</v>
      </c>
      <c r="Q294" s="226">
        <v>0</v>
      </c>
      <c r="R294" s="226">
        <f>Q294*H294</f>
        <v>0</v>
      </c>
      <c r="S294" s="226">
        <v>0</v>
      </c>
      <c r="T294" s="227">
        <f>S294*H294</f>
        <v>0</v>
      </c>
      <c r="U294" s="39"/>
      <c r="V294" s="39"/>
      <c r="W294" s="39"/>
      <c r="X294" s="39"/>
      <c r="Y294" s="39"/>
      <c r="Z294" s="39"/>
      <c r="AA294" s="39"/>
      <c r="AB294" s="39"/>
      <c r="AC294" s="39"/>
      <c r="AD294" s="39"/>
      <c r="AE294" s="39"/>
      <c r="AR294" s="228" t="s">
        <v>129</v>
      </c>
      <c r="AT294" s="228" t="s">
        <v>125</v>
      </c>
      <c r="AU294" s="228" t="s">
        <v>82</v>
      </c>
      <c r="AY294" s="18" t="s">
        <v>124</v>
      </c>
      <c r="BE294" s="229">
        <f>IF(N294="základní",J294,0)</f>
        <v>0</v>
      </c>
      <c r="BF294" s="229">
        <f>IF(N294="snížená",J294,0)</f>
        <v>0</v>
      </c>
      <c r="BG294" s="229">
        <f>IF(N294="zákl. přenesená",J294,0)</f>
        <v>0</v>
      </c>
      <c r="BH294" s="229">
        <f>IF(N294="sníž. přenesená",J294,0)</f>
        <v>0</v>
      </c>
      <c r="BI294" s="229">
        <f>IF(N294="nulová",J294,0)</f>
        <v>0</v>
      </c>
      <c r="BJ294" s="18" t="s">
        <v>22</v>
      </c>
      <c r="BK294" s="229">
        <f>ROUND(I294*H294,2)</f>
        <v>0</v>
      </c>
      <c r="BL294" s="18" t="s">
        <v>129</v>
      </c>
      <c r="BM294" s="228" t="s">
        <v>580</v>
      </c>
    </row>
    <row r="295" s="2" customFormat="1">
      <c r="A295" s="39"/>
      <c r="B295" s="40"/>
      <c r="C295" s="41"/>
      <c r="D295" s="237" t="s">
        <v>176</v>
      </c>
      <c r="E295" s="41"/>
      <c r="F295" s="238" t="s">
        <v>581</v>
      </c>
      <c r="G295" s="41"/>
      <c r="H295" s="41"/>
      <c r="I295" s="137"/>
      <c r="J295" s="41"/>
      <c r="K295" s="41"/>
      <c r="L295" s="45"/>
      <c r="M295" s="239"/>
      <c r="N295" s="240"/>
      <c r="O295" s="85"/>
      <c r="P295" s="85"/>
      <c r="Q295" s="85"/>
      <c r="R295" s="85"/>
      <c r="S295" s="85"/>
      <c r="T295" s="86"/>
      <c r="U295" s="39"/>
      <c r="V295" s="39"/>
      <c r="W295" s="39"/>
      <c r="X295" s="39"/>
      <c r="Y295" s="39"/>
      <c r="Z295" s="39"/>
      <c r="AA295" s="39"/>
      <c r="AB295" s="39"/>
      <c r="AC295" s="39"/>
      <c r="AD295" s="39"/>
      <c r="AE295" s="39"/>
      <c r="AT295" s="18" t="s">
        <v>176</v>
      </c>
      <c r="AU295" s="18" t="s">
        <v>82</v>
      </c>
    </row>
    <row r="296" s="12" customFormat="1" ht="22.8" customHeight="1">
      <c r="A296" s="12"/>
      <c r="B296" s="203"/>
      <c r="C296" s="204"/>
      <c r="D296" s="205" t="s">
        <v>72</v>
      </c>
      <c r="E296" s="230" t="s">
        <v>582</v>
      </c>
      <c r="F296" s="230" t="s">
        <v>583</v>
      </c>
      <c r="G296" s="204"/>
      <c r="H296" s="204"/>
      <c r="I296" s="207"/>
      <c r="J296" s="231">
        <f>BK296</f>
        <v>0</v>
      </c>
      <c r="K296" s="204"/>
      <c r="L296" s="209"/>
      <c r="M296" s="210"/>
      <c r="N296" s="211"/>
      <c r="O296" s="211"/>
      <c r="P296" s="212">
        <f>SUM(P297:P328)</f>
        <v>0</v>
      </c>
      <c r="Q296" s="211"/>
      <c r="R296" s="212">
        <f>SUM(R297:R328)</f>
        <v>0</v>
      </c>
      <c r="S296" s="211"/>
      <c r="T296" s="213">
        <f>SUM(T297:T328)</f>
        <v>0</v>
      </c>
      <c r="U296" s="12"/>
      <c r="V296" s="12"/>
      <c r="W296" s="12"/>
      <c r="X296" s="12"/>
      <c r="Y296" s="12"/>
      <c r="Z296" s="12"/>
      <c r="AA296" s="12"/>
      <c r="AB296" s="12"/>
      <c r="AC296" s="12"/>
      <c r="AD296" s="12"/>
      <c r="AE296" s="12"/>
      <c r="AR296" s="214" t="s">
        <v>22</v>
      </c>
      <c r="AT296" s="215" t="s">
        <v>72</v>
      </c>
      <c r="AU296" s="215" t="s">
        <v>22</v>
      </c>
      <c r="AY296" s="214" t="s">
        <v>124</v>
      </c>
      <c r="BK296" s="216">
        <f>SUM(BK297:BK328)</f>
        <v>0</v>
      </c>
    </row>
    <row r="297" s="2" customFormat="1" ht="21.75" customHeight="1">
      <c r="A297" s="39"/>
      <c r="B297" s="40"/>
      <c r="C297" s="217" t="s">
        <v>584</v>
      </c>
      <c r="D297" s="217" t="s">
        <v>125</v>
      </c>
      <c r="E297" s="218" t="s">
        <v>585</v>
      </c>
      <c r="F297" s="219" t="s">
        <v>586</v>
      </c>
      <c r="G297" s="220" t="s">
        <v>267</v>
      </c>
      <c r="H297" s="221">
        <v>348.654</v>
      </c>
      <c r="I297" s="222"/>
      <c r="J297" s="223">
        <f>ROUND(I297*H297,2)</f>
        <v>0</v>
      </c>
      <c r="K297" s="219" t="s">
        <v>139</v>
      </c>
      <c r="L297" s="45"/>
      <c r="M297" s="224" t="s">
        <v>20</v>
      </c>
      <c r="N297" s="225" t="s">
        <v>44</v>
      </c>
      <c r="O297" s="85"/>
      <c r="P297" s="226">
        <f>O297*H297</f>
        <v>0</v>
      </c>
      <c r="Q297" s="226">
        <v>0</v>
      </c>
      <c r="R297" s="226">
        <f>Q297*H297</f>
        <v>0</v>
      </c>
      <c r="S297" s="226">
        <v>0</v>
      </c>
      <c r="T297" s="227">
        <f>S297*H297</f>
        <v>0</v>
      </c>
      <c r="U297" s="39"/>
      <c r="V297" s="39"/>
      <c r="W297" s="39"/>
      <c r="X297" s="39"/>
      <c r="Y297" s="39"/>
      <c r="Z297" s="39"/>
      <c r="AA297" s="39"/>
      <c r="AB297" s="39"/>
      <c r="AC297" s="39"/>
      <c r="AD297" s="39"/>
      <c r="AE297" s="39"/>
      <c r="AR297" s="228" t="s">
        <v>129</v>
      </c>
      <c r="AT297" s="228" t="s">
        <v>125</v>
      </c>
      <c r="AU297" s="228" t="s">
        <v>82</v>
      </c>
      <c r="AY297" s="18" t="s">
        <v>124</v>
      </c>
      <c r="BE297" s="229">
        <f>IF(N297="základní",J297,0)</f>
        <v>0</v>
      </c>
      <c r="BF297" s="229">
        <f>IF(N297="snížená",J297,0)</f>
        <v>0</v>
      </c>
      <c r="BG297" s="229">
        <f>IF(N297="zákl. přenesená",J297,0)</f>
        <v>0</v>
      </c>
      <c r="BH297" s="229">
        <f>IF(N297="sníž. přenesená",J297,0)</f>
        <v>0</v>
      </c>
      <c r="BI297" s="229">
        <f>IF(N297="nulová",J297,0)</f>
        <v>0</v>
      </c>
      <c r="BJ297" s="18" t="s">
        <v>22</v>
      </c>
      <c r="BK297" s="229">
        <f>ROUND(I297*H297,2)</f>
        <v>0</v>
      </c>
      <c r="BL297" s="18" t="s">
        <v>129</v>
      </c>
      <c r="BM297" s="228" t="s">
        <v>587</v>
      </c>
    </row>
    <row r="298" s="2" customFormat="1">
      <c r="A298" s="39"/>
      <c r="B298" s="40"/>
      <c r="C298" s="41"/>
      <c r="D298" s="237" t="s">
        <v>176</v>
      </c>
      <c r="E298" s="41"/>
      <c r="F298" s="238" t="s">
        <v>588</v>
      </c>
      <c r="G298" s="41"/>
      <c r="H298" s="41"/>
      <c r="I298" s="137"/>
      <c r="J298" s="41"/>
      <c r="K298" s="41"/>
      <c r="L298" s="45"/>
      <c r="M298" s="239"/>
      <c r="N298" s="240"/>
      <c r="O298" s="85"/>
      <c r="P298" s="85"/>
      <c r="Q298" s="85"/>
      <c r="R298" s="85"/>
      <c r="S298" s="85"/>
      <c r="T298" s="86"/>
      <c r="U298" s="39"/>
      <c r="V298" s="39"/>
      <c r="W298" s="39"/>
      <c r="X298" s="39"/>
      <c r="Y298" s="39"/>
      <c r="Z298" s="39"/>
      <c r="AA298" s="39"/>
      <c r="AB298" s="39"/>
      <c r="AC298" s="39"/>
      <c r="AD298" s="39"/>
      <c r="AE298" s="39"/>
      <c r="AT298" s="18" t="s">
        <v>176</v>
      </c>
      <c r="AU298" s="18" t="s">
        <v>82</v>
      </c>
    </row>
    <row r="299" s="14" customFormat="1">
      <c r="A299" s="14"/>
      <c r="B299" s="251"/>
      <c r="C299" s="252"/>
      <c r="D299" s="237" t="s">
        <v>178</v>
      </c>
      <c r="E299" s="253" t="s">
        <v>20</v>
      </c>
      <c r="F299" s="254" t="s">
        <v>589</v>
      </c>
      <c r="G299" s="252"/>
      <c r="H299" s="255">
        <v>175.862</v>
      </c>
      <c r="I299" s="256"/>
      <c r="J299" s="252"/>
      <c r="K299" s="252"/>
      <c r="L299" s="257"/>
      <c r="M299" s="258"/>
      <c r="N299" s="259"/>
      <c r="O299" s="259"/>
      <c r="P299" s="259"/>
      <c r="Q299" s="259"/>
      <c r="R299" s="259"/>
      <c r="S299" s="259"/>
      <c r="T299" s="260"/>
      <c r="U299" s="14"/>
      <c r="V299" s="14"/>
      <c r="W299" s="14"/>
      <c r="X299" s="14"/>
      <c r="Y299" s="14"/>
      <c r="Z299" s="14"/>
      <c r="AA299" s="14"/>
      <c r="AB299" s="14"/>
      <c r="AC299" s="14"/>
      <c r="AD299" s="14"/>
      <c r="AE299" s="14"/>
      <c r="AT299" s="261" t="s">
        <v>178</v>
      </c>
      <c r="AU299" s="261" t="s">
        <v>82</v>
      </c>
      <c r="AV299" s="14" t="s">
        <v>82</v>
      </c>
      <c r="AW299" s="14" t="s">
        <v>34</v>
      </c>
      <c r="AX299" s="14" t="s">
        <v>73</v>
      </c>
      <c r="AY299" s="261" t="s">
        <v>124</v>
      </c>
    </row>
    <row r="300" s="14" customFormat="1">
      <c r="A300" s="14"/>
      <c r="B300" s="251"/>
      <c r="C300" s="252"/>
      <c r="D300" s="237" t="s">
        <v>178</v>
      </c>
      <c r="E300" s="253" t="s">
        <v>20</v>
      </c>
      <c r="F300" s="254" t="s">
        <v>590</v>
      </c>
      <c r="G300" s="252"/>
      <c r="H300" s="255">
        <v>154.53800000000001</v>
      </c>
      <c r="I300" s="256"/>
      <c r="J300" s="252"/>
      <c r="K300" s="252"/>
      <c r="L300" s="257"/>
      <c r="M300" s="258"/>
      <c r="N300" s="259"/>
      <c r="O300" s="259"/>
      <c r="P300" s="259"/>
      <c r="Q300" s="259"/>
      <c r="R300" s="259"/>
      <c r="S300" s="259"/>
      <c r="T300" s="260"/>
      <c r="U300" s="14"/>
      <c r="V300" s="14"/>
      <c r="W300" s="14"/>
      <c r="X300" s="14"/>
      <c r="Y300" s="14"/>
      <c r="Z300" s="14"/>
      <c r="AA300" s="14"/>
      <c r="AB300" s="14"/>
      <c r="AC300" s="14"/>
      <c r="AD300" s="14"/>
      <c r="AE300" s="14"/>
      <c r="AT300" s="261" t="s">
        <v>178</v>
      </c>
      <c r="AU300" s="261" t="s">
        <v>82</v>
      </c>
      <c r="AV300" s="14" t="s">
        <v>82</v>
      </c>
      <c r="AW300" s="14" t="s">
        <v>34</v>
      </c>
      <c r="AX300" s="14" t="s">
        <v>73</v>
      </c>
      <c r="AY300" s="261" t="s">
        <v>124</v>
      </c>
    </row>
    <row r="301" s="14" customFormat="1">
      <c r="A301" s="14"/>
      <c r="B301" s="251"/>
      <c r="C301" s="252"/>
      <c r="D301" s="237" t="s">
        <v>178</v>
      </c>
      <c r="E301" s="253" t="s">
        <v>20</v>
      </c>
      <c r="F301" s="254" t="s">
        <v>591</v>
      </c>
      <c r="G301" s="252"/>
      <c r="H301" s="255">
        <v>18.254000000000001</v>
      </c>
      <c r="I301" s="256"/>
      <c r="J301" s="252"/>
      <c r="K301" s="252"/>
      <c r="L301" s="257"/>
      <c r="M301" s="258"/>
      <c r="N301" s="259"/>
      <c r="O301" s="259"/>
      <c r="P301" s="259"/>
      <c r="Q301" s="259"/>
      <c r="R301" s="259"/>
      <c r="S301" s="259"/>
      <c r="T301" s="260"/>
      <c r="U301" s="14"/>
      <c r="V301" s="14"/>
      <c r="W301" s="14"/>
      <c r="X301" s="14"/>
      <c r="Y301" s="14"/>
      <c r="Z301" s="14"/>
      <c r="AA301" s="14"/>
      <c r="AB301" s="14"/>
      <c r="AC301" s="14"/>
      <c r="AD301" s="14"/>
      <c r="AE301" s="14"/>
      <c r="AT301" s="261" t="s">
        <v>178</v>
      </c>
      <c r="AU301" s="261" t="s">
        <v>82</v>
      </c>
      <c r="AV301" s="14" t="s">
        <v>82</v>
      </c>
      <c r="AW301" s="14" t="s">
        <v>34</v>
      </c>
      <c r="AX301" s="14" t="s">
        <v>73</v>
      </c>
      <c r="AY301" s="261" t="s">
        <v>124</v>
      </c>
    </row>
    <row r="302" s="15" customFormat="1">
      <c r="A302" s="15"/>
      <c r="B302" s="262"/>
      <c r="C302" s="263"/>
      <c r="D302" s="237" t="s">
        <v>178</v>
      </c>
      <c r="E302" s="264" t="s">
        <v>20</v>
      </c>
      <c r="F302" s="265" t="s">
        <v>247</v>
      </c>
      <c r="G302" s="263"/>
      <c r="H302" s="266">
        <v>348.654</v>
      </c>
      <c r="I302" s="267"/>
      <c r="J302" s="263"/>
      <c r="K302" s="263"/>
      <c r="L302" s="268"/>
      <c r="M302" s="269"/>
      <c r="N302" s="270"/>
      <c r="O302" s="270"/>
      <c r="P302" s="270"/>
      <c r="Q302" s="270"/>
      <c r="R302" s="270"/>
      <c r="S302" s="270"/>
      <c r="T302" s="271"/>
      <c r="U302" s="15"/>
      <c r="V302" s="15"/>
      <c r="W302" s="15"/>
      <c r="X302" s="15"/>
      <c r="Y302" s="15"/>
      <c r="Z302" s="15"/>
      <c r="AA302" s="15"/>
      <c r="AB302" s="15"/>
      <c r="AC302" s="15"/>
      <c r="AD302" s="15"/>
      <c r="AE302" s="15"/>
      <c r="AT302" s="272" t="s">
        <v>178</v>
      </c>
      <c r="AU302" s="272" t="s">
        <v>82</v>
      </c>
      <c r="AV302" s="15" t="s">
        <v>129</v>
      </c>
      <c r="AW302" s="15" t="s">
        <v>34</v>
      </c>
      <c r="AX302" s="15" t="s">
        <v>22</v>
      </c>
      <c r="AY302" s="272" t="s">
        <v>124</v>
      </c>
    </row>
    <row r="303" s="2" customFormat="1" ht="21.75" customHeight="1">
      <c r="A303" s="39"/>
      <c r="B303" s="40"/>
      <c r="C303" s="217" t="s">
        <v>592</v>
      </c>
      <c r="D303" s="217" t="s">
        <v>125</v>
      </c>
      <c r="E303" s="218" t="s">
        <v>593</v>
      </c>
      <c r="F303" s="219" t="s">
        <v>594</v>
      </c>
      <c r="G303" s="220" t="s">
        <v>267</v>
      </c>
      <c r="H303" s="221">
        <v>348.654</v>
      </c>
      <c r="I303" s="222"/>
      <c r="J303" s="223">
        <f>ROUND(I303*H303,2)</f>
        <v>0</v>
      </c>
      <c r="K303" s="219" t="s">
        <v>139</v>
      </c>
      <c r="L303" s="45"/>
      <c r="M303" s="224" t="s">
        <v>20</v>
      </c>
      <c r="N303" s="225" t="s">
        <v>44</v>
      </c>
      <c r="O303" s="85"/>
      <c r="P303" s="226">
        <f>O303*H303</f>
        <v>0</v>
      </c>
      <c r="Q303" s="226">
        <v>0</v>
      </c>
      <c r="R303" s="226">
        <f>Q303*H303</f>
        <v>0</v>
      </c>
      <c r="S303" s="226">
        <v>0</v>
      </c>
      <c r="T303" s="227">
        <f>S303*H303</f>
        <v>0</v>
      </c>
      <c r="U303" s="39"/>
      <c r="V303" s="39"/>
      <c r="W303" s="39"/>
      <c r="X303" s="39"/>
      <c r="Y303" s="39"/>
      <c r="Z303" s="39"/>
      <c r="AA303" s="39"/>
      <c r="AB303" s="39"/>
      <c r="AC303" s="39"/>
      <c r="AD303" s="39"/>
      <c r="AE303" s="39"/>
      <c r="AR303" s="228" t="s">
        <v>129</v>
      </c>
      <c r="AT303" s="228" t="s">
        <v>125</v>
      </c>
      <c r="AU303" s="228" t="s">
        <v>82</v>
      </c>
      <c r="AY303" s="18" t="s">
        <v>124</v>
      </c>
      <c r="BE303" s="229">
        <f>IF(N303="základní",J303,0)</f>
        <v>0</v>
      </c>
      <c r="BF303" s="229">
        <f>IF(N303="snížená",J303,0)</f>
        <v>0</v>
      </c>
      <c r="BG303" s="229">
        <f>IF(N303="zákl. přenesená",J303,0)</f>
        <v>0</v>
      </c>
      <c r="BH303" s="229">
        <f>IF(N303="sníž. přenesená",J303,0)</f>
        <v>0</v>
      </c>
      <c r="BI303" s="229">
        <f>IF(N303="nulová",J303,0)</f>
        <v>0</v>
      </c>
      <c r="BJ303" s="18" t="s">
        <v>22</v>
      </c>
      <c r="BK303" s="229">
        <f>ROUND(I303*H303,2)</f>
        <v>0</v>
      </c>
      <c r="BL303" s="18" t="s">
        <v>129</v>
      </c>
      <c r="BM303" s="228" t="s">
        <v>595</v>
      </c>
    </row>
    <row r="304" s="2" customFormat="1">
      <c r="A304" s="39"/>
      <c r="B304" s="40"/>
      <c r="C304" s="41"/>
      <c r="D304" s="237" t="s">
        <v>176</v>
      </c>
      <c r="E304" s="41"/>
      <c r="F304" s="238" t="s">
        <v>588</v>
      </c>
      <c r="G304" s="41"/>
      <c r="H304" s="41"/>
      <c r="I304" s="137"/>
      <c r="J304" s="41"/>
      <c r="K304" s="41"/>
      <c r="L304" s="45"/>
      <c r="M304" s="239"/>
      <c r="N304" s="240"/>
      <c r="O304" s="85"/>
      <c r="P304" s="85"/>
      <c r="Q304" s="85"/>
      <c r="R304" s="85"/>
      <c r="S304" s="85"/>
      <c r="T304" s="86"/>
      <c r="U304" s="39"/>
      <c r="V304" s="39"/>
      <c r="W304" s="39"/>
      <c r="X304" s="39"/>
      <c r="Y304" s="39"/>
      <c r="Z304" s="39"/>
      <c r="AA304" s="39"/>
      <c r="AB304" s="39"/>
      <c r="AC304" s="39"/>
      <c r="AD304" s="39"/>
      <c r="AE304" s="39"/>
      <c r="AT304" s="18" t="s">
        <v>176</v>
      </c>
      <c r="AU304" s="18" t="s">
        <v>82</v>
      </c>
    </row>
    <row r="305" s="14" customFormat="1">
      <c r="A305" s="14"/>
      <c r="B305" s="251"/>
      <c r="C305" s="252"/>
      <c r="D305" s="237" t="s">
        <v>178</v>
      </c>
      <c r="E305" s="253" t="s">
        <v>20</v>
      </c>
      <c r="F305" s="254" t="s">
        <v>589</v>
      </c>
      <c r="G305" s="252"/>
      <c r="H305" s="255">
        <v>175.862</v>
      </c>
      <c r="I305" s="256"/>
      <c r="J305" s="252"/>
      <c r="K305" s="252"/>
      <c r="L305" s="257"/>
      <c r="M305" s="258"/>
      <c r="N305" s="259"/>
      <c r="O305" s="259"/>
      <c r="P305" s="259"/>
      <c r="Q305" s="259"/>
      <c r="R305" s="259"/>
      <c r="S305" s="259"/>
      <c r="T305" s="260"/>
      <c r="U305" s="14"/>
      <c r="V305" s="14"/>
      <c r="W305" s="14"/>
      <c r="X305" s="14"/>
      <c r="Y305" s="14"/>
      <c r="Z305" s="14"/>
      <c r="AA305" s="14"/>
      <c r="AB305" s="14"/>
      <c r="AC305" s="14"/>
      <c r="AD305" s="14"/>
      <c r="AE305" s="14"/>
      <c r="AT305" s="261" t="s">
        <v>178</v>
      </c>
      <c r="AU305" s="261" t="s">
        <v>82</v>
      </c>
      <c r="AV305" s="14" t="s">
        <v>82</v>
      </c>
      <c r="AW305" s="14" t="s">
        <v>34</v>
      </c>
      <c r="AX305" s="14" t="s">
        <v>73</v>
      </c>
      <c r="AY305" s="261" t="s">
        <v>124</v>
      </c>
    </row>
    <row r="306" s="14" customFormat="1">
      <c r="A306" s="14"/>
      <c r="B306" s="251"/>
      <c r="C306" s="252"/>
      <c r="D306" s="237" t="s">
        <v>178</v>
      </c>
      <c r="E306" s="253" t="s">
        <v>20</v>
      </c>
      <c r="F306" s="254" t="s">
        <v>590</v>
      </c>
      <c r="G306" s="252"/>
      <c r="H306" s="255">
        <v>154.53800000000001</v>
      </c>
      <c r="I306" s="256"/>
      <c r="J306" s="252"/>
      <c r="K306" s="252"/>
      <c r="L306" s="257"/>
      <c r="M306" s="258"/>
      <c r="N306" s="259"/>
      <c r="O306" s="259"/>
      <c r="P306" s="259"/>
      <c r="Q306" s="259"/>
      <c r="R306" s="259"/>
      <c r="S306" s="259"/>
      <c r="T306" s="260"/>
      <c r="U306" s="14"/>
      <c r="V306" s="14"/>
      <c r="W306" s="14"/>
      <c r="X306" s="14"/>
      <c r="Y306" s="14"/>
      <c r="Z306" s="14"/>
      <c r="AA306" s="14"/>
      <c r="AB306" s="14"/>
      <c r="AC306" s="14"/>
      <c r="AD306" s="14"/>
      <c r="AE306" s="14"/>
      <c r="AT306" s="261" t="s">
        <v>178</v>
      </c>
      <c r="AU306" s="261" t="s">
        <v>82</v>
      </c>
      <c r="AV306" s="14" t="s">
        <v>82</v>
      </c>
      <c r="AW306" s="14" t="s">
        <v>34</v>
      </c>
      <c r="AX306" s="14" t="s">
        <v>73</v>
      </c>
      <c r="AY306" s="261" t="s">
        <v>124</v>
      </c>
    </row>
    <row r="307" s="14" customFormat="1">
      <c r="A307" s="14"/>
      <c r="B307" s="251"/>
      <c r="C307" s="252"/>
      <c r="D307" s="237" t="s">
        <v>178</v>
      </c>
      <c r="E307" s="253" t="s">
        <v>20</v>
      </c>
      <c r="F307" s="254" t="s">
        <v>591</v>
      </c>
      <c r="G307" s="252"/>
      <c r="H307" s="255">
        <v>18.254000000000001</v>
      </c>
      <c r="I307" s="256"/>
      <c r="J307" s="252"/>
      <c r="K307" s="252"/>
      <c r="L307" s="257"/>
      <c r="M307" s="258"/>
      <c r="N307" s="259"/>
      <c r="O307" s="259"/>
      <c r="P307" s="259"/>
      <c r="Q307" s="259"/>
      <c r="R307" s="259"/>
      <c r="S307" s="259"/>
      <c r="T307" s="260"/>
      <c r="U307" s="14"/>
      <c r="V307" s="14"/>
      <c r="W307" s="14"/>
      <c r="X307" s="14"/>
      <c r="Y307" s="14"/>
      <c r="Z307" s="14"/>
      <c r="AA307" s="14"/>
      <c r="AB307" s="14"/>
      <c r="AC307" s="14"/>
      <c r="AD307" s="14"/>
      <c r="AE307" s="14"/>
      <c r="AT307" s="261" t="s">
        <v>178</v>
      </c>
      <c r="AU307" s="261" t="s">
        <v>82</v>
      </c>
      <c r="AV307" s="14" t="s">
        <v>82</v>
      </c>
      <c r="AW307" s="14" t="s">
        <v>34</v>
      </c>
      <c r="AX307" s="14" t="s">
        <v>73</v>
      </c>
      <c r="AY307" s="261" t="s">
        <v>124</v>
      </c>
    </row>
    <row r="308" s="15" customFormat="1">
      <c r="A308" s="15"/>
      <c r="B308" s="262"/>
      <c r="C308" s="263"/>
      <c r="D308" s="237" t="s">
        <v>178</v>
      </c>
      <c r="E308" s="264" t="s">
        <v>20</v>
      </c>
      <c r="F308" s="265" t="s">
        <v>247</v>
      </c>
      <c r="G308" s="263"/>
      <c r="H308" s="266">
        <v>348.654</v>
      </c>
      <c r="I308" s="267"/>
      <c r="J308" s="263"/>
      <c r="K308" s="263"/>
      <c r="L308" s="268"/>
      <c r="M308" s="269"/>
      <c r="N308" s="270"/>
      <c r="O308" s="270"/>
      <c r="P308" s="270"/>
      <c r="Q308" s="270"/>
      <c r="R308" s="270"/>
      <c r="S308" s="270"/>
      <c r="T308" s="271"/>
      <c r="U308" s="15"/>
      <c r="V308" s="15"/>
      <c r="W308" s="15"/>
      <c r="X308" s="15"/>
      <c r="Y308" s="15"/>
      <c r="Z308" s="15"/>
      <c r="AA308" s="15"/>
      <c r="AB308" s="15"/>
      <c r="AC308" s="15"/>
      <c r="AD308" s="15"/>
      <c r="AE308" s="15"/>
      <c r="AT308" s="272" t="s">
        <v>178</v>
      </c>
      <c r="AU308" s="272" t="s">
        <v>82</v>
      </c>
      <c r="AV308" s="15" t="s">
        <v>129</v>
      </c>
      <c r="AW308" s="15" t="s">
        <v>34</v>
      </c>
      <c r="AX308" s="15" t="s">
        <v>22</v>
      </c>
      <c r="AY308" s="272" t="s">
        <v>124</v>
      </c>
    </row>
    <row r="309" s="2" customFormat="1" ht="21.75" customHeight="1">
      <c r="A309" s="39"/>
      <c r="B309" s="40"/>
      <c r="C309" s="217" t="s">
        <v>596</v>
      </c>
      <c r="D309" s="217" t="s">
        <v>125</v>
      </c>
      <c r="E309" s="218" t="s">
        <v>597</v>
      </c>
      <c r="F309" s="219" t="s">
        <v>598</v>
      </c>
      <c r="G309" s="220" t="s">
        <v>267</v>
      </c>
      <c r="H309" s="221">
        <v>27.733000000000001</v>
      </c>
      <c r="I309" s="222"/>
      <c r="J309" s="223">
        <f>ROUND(I309*H309,2)</f>
        <v>0</v>
      </c>
      <c r="K309" s="219" t="s">
        <v>139</v>
      </c>
      <c r="L309" s="45"/>
      <c r="M309" s="224" t="s">
        <v>20</v>
      </c>
      <c r="N309" s="225" t="s">
        <v>44</v>
      </c>
      <c r="O309" s="85"/>
      <c r="P309" s="226">
        <f>O309*H309</f>
        <v>0</v>
      </c>
      <c r="Q309" s="226">
        <v>0</v>
      </c>
      <c r="R309" s="226">
        <f>Q309*H309</f>
        <v>0</v>
      </c>
      <c r="S309" s="226">
        <v>0</v>
      </c>
      <c r="T309" s="227">
        <f>S309*H309</f>
        <v>0</v>
      </c>
      <c r="U309" s="39"/>
      <c r="V309" s="39"/>
      <c r="W309" s="39"/>
      <c r="X309" s="39"/>
      <c r="Y309" s="39"/>
      <c r="Z309" s="39"/>
      <c r="AA309" s="39"/>
      <c r="AB309" s="39"/>
      <c r="AC309" s="39"/>
      <c r="AD309" s="39"/>
      <c r="AE309" s="39"/>
      <c r="AR309" s="228" t="s">
        <v>129</v>
      </c>
      <c r="AT309" s="228" t="s">
        <v>125</v>
      </c>
      <c r="AU309" s="228" t="s">
        <v>82</v>
      </c>
      <c r="AY309" s="18" t="s">
        <v>124</v>
      </c>
      <c r="BE309" s="229">
        <f>IF(N309="základní",J309,0)</f>
        <v>0</v>
      </c>
      <c r="BF309" s="229">
        <f>IF(N309="snížená",J309,0)</f>
        <v>0</v>
      </c>
      <c r="BG309" s="229">
        <f>IF(N309="zákl. přenesená",J309,0)</f>
        <v>0</v>
      </c>
      <c r="BH309" s="229">
        <f>IF(N309="sníž. přenesená",J309,0)</f>
        <v>0</v>
      </c>
      <c r="BI309" s="229">
        <f>IF(N309="nulová",J309,0)</f>
        <v>0</v>
      </c>
      <c r="BJ309" s="18" t="s">
        <v>22</v>
      </c>
      <c r="BK309" s="229">
        <f>ROUND(I309*H309,2)</f>
        <v>0</v>
      </c>
      <c r="BL309" s="18" t="s">
        <v>129</v>
      </c>
      <c r="BM309" s="228" t="s">
        <v>599</v>
      </c>
    </row>
    <row r="310" s="2" customFormat="1">
      <c r="A310" s="39"/>
      <c r="B310" s="40"/>
      <c r="C310" s="41"/>
      <c r="D310" s="237" t="s">
        <v>176</v>
      </c>
      <c r="E310" s="41"/>
      <c r="F310" s="238" t="s">
        <v>588</v>
      </c>
      <c r="G310" s="41"/>
      <c r="H310" s="41"/>
      <c r="I310" s="137"/>
      <c r="J310" s="41"/>
      <c r="K310" s="41"/>
      <c r="L310" s="45"/>
      <c r="M310" s="239"/>
      <c r="N310" s="240"/>
      <c r="O310" s="85"/>
      <c r="P310" s="85"/>
      <c r="Q310" s="85"/>
      <c r="R310" s="85"/>
      <c r="S310" s="85"/>
      <c r="T310" s="86"/>
      <c r="U310" s="39"/>
      <c r="V310" s="39"/>
      <c r="W310" s="39"/>
      <c r="X310" s="39"/>
      <c r="Y310" s="39"/>
      <c r="Z310" s="39"/>
      <c r="AA310" s="39"/>
      <c r="AB310" s="39"/>
      <c r="AC310" s="39"/>
      <c r="AD310" s="39"/>
      <c r="AE310" s="39"/>
      <c r="AT310" s="18" t="s">
        <v>176</v>
      </c>
      <c r="AU310" s="18" t="s">
        <v>82</v>
      </c>
    </row>
    <row r="311" s="14" customFormat="1">
      <c r="A311" s="14"/>
      <c r="B311" s="251"/>
      <c r="C311" s="252"/>
      <c r="D311" s="237" t="s">
        <v>178</v>
      </c>
      <c r="E311" s="253" t="s">
        <v>20</v>
      </c>
      <c r="F311" s="254" t="s">
        <v>600</v>
      </c>
      <c r="G311" s="252"/>
      <c r="H311" s="255">
        <v>2.7149999999999999</v>
      </c>
      <c r="I311" s="256"/>
      <c r="J311" s="252"/>
      <c r="K311" s="252"/>
      <c r="L311" s="257"/>
      <c r="M311" s="258"/>
      <c r="N311" s="259"/>
      <c r="O311" s="259"/>
      <c r="P311" s="259"/>
      <c r="Q311" s="259"/>
      <c r="R311" s="259"/>
      <c r="S311" s="259"/>
      <c r="T311" s="260"/>
      <c r="U311" s="14"/>
      <c r="V311" s="14"/>
      <c r="W311" s="14"/>
      <c r="X311" s="14"/>
      <c r="Y311" s="14"/>
      <c r="Z311" s="14"/>
      <c r="AA311" s="14"/>
      <c r="AB311" s="14"/>
      <c r="AC311" s="14"/>
      <c r="AD311" s="14"/>
      <c r="AE311" s="14"/>
      <c r="AT311" s="261" t="s">
        <v>178</v>
      </c>
      <c r="AU311" s="261" t="s">
        <v>82</v>
      </c>
      <c r="AV311" s="14" t="s">
        <v>82</v>
      </c>
      <c r="AW311" s="14" t="s">
        <v>34</v>
      </c>
      <c r="AX311" s="14" t="s">
        <v>73</v>
      </c>
      <c r="AY311" s="261" t="s">
        <v>124</v>
      </c>
    </row>
    <row r="312" s="14" customFormat="1">
      <c r="A312" s="14"/>
      <c r="B312" s="251"/>
      <c r="C312" s="252"/>
      <c r="D312" s="237" t="s">
        <v>178</v>
      </c>
      <c r="E312" s="253" t="s">
        <v>20</v>
      </c>
      <c r="F312" s="254" t="s">
        <v>601</v>
      </c>
      <c r="G312" s="252"/>
      <c r="H312" s="255">
        <v>25.018000000000001</v>
      </c>
      <c r="I312" s="256"/>
      <c r="J312" s="252"/>
      <c r="K312" s="252"/>
      <c r="L312" s="257"/>
      <c r="M312" s="258"/>
      <c r="N312" s="259"/>
      <c r="O312" s="259"/>
      <c r="P312" s="259"/>
      <c r="Q312" s="259"/>
      <c r="R312" s="259"/>
      <c r="S312" s="259"/>
      <c r="T312" s="260"/>
      <c r="U312" s="14"/>
      <c r="V312" s="14"/>
      <c r="W312" s="14"/>
      <c r="X312" s="14"/>
      <c r="Y312" s="14"/>
      <c r="Z312" s="14"/>
      <c r="AA312" s="14"/>
      <c r="AB312" s="14"/>
      <c r="AC312" s="14"/>
      <c r="AD312" s="14"/>
      <c r="AE312" s="14"/>
      <c r="AT312" s="261" t="s">
        <v>178</v>
      </c>
      <c r="AU312" s="261" t="s">
        <v>82</v>
      </c>
      <c r="AV312" s="14" t="s">
        <v>82</v>
      </c>
      <c r="AW312" s="14" t="s">
        <v>34</v>
      </c>
      <c r="AX312" s="14" t="s">
        <v>73</v>
      </c>
      <c r="AY312" s="261" t="s">
        <v>124</v>
      </c>
    </row>
    <row r="313" s="15" customFormat="1">
      <c r="A313" s="15"/>
      <c r="B313" s="262"/>
      <c r="C313" s="263"/>
      <c r="D313" s="237" t="s">
        <v>178</v>
      </c>
      <c r="E313" s="264" t="s">
        <v>20</v>
      </c>
      <c r="F313" s="265" t="s">
        <v>247</v>
      </c>
      <c r="G313" s="263"/>
      <c r="H313" s="266">
        <v>27.733000000000001</v>
      </c>
      <c r="I313" s="267"/>
      <c r="J313" s="263"/>
      <c r="K313" s="263"/>
      <c r="L313" s="268"/>
      <c r="M313" s="269"/>
      <c r="N313" s="270"/>
      <c r="O313" s="270"/>
      <c r="P313" s="270"/>
      <c r="Q313" s="270"/>
      <c r="R313" s="270"/>
      <c r="S313" s="270"/>
      <c r="T313" s="271"/>
      <c r="U313" s="15"/>
      <c r="V313" s="15"/>
      <c r="W313" s="15"/>
      <c r="X313" s="15"/>
      <c r="Y313" s="15"/>
      <c r="Z313" s="15"/>
      <c r="AA313" s="15"/>
      <c r="AB313" s="15"/>
      <c r="AC313" s="15"/>
      <c r="AD313" s="15"/>
      <c r="AE313" s="15"/>
      <c r="AT313" s="272" t="s">
        <v>178</v>
      </c>
      <c r="AU313" s="272" t="s">
        <v>82</v>
      </c>
      <c r="AV313" s="15" t="s">
        <v>129</v>
      </c>
      <c r="AW313" s="15" t="s">
        <v>34</v>
      </c>
      <c r="AX313" s="15" t="s">
        <v>22</v>
      </c>
      <c r="AY313" s="272" t="s">
        <v>124</v>
      </c>
    </row>
    <row r="314" s="2" customFormat="1" ht="21.75" customHeight="1">
      <c r="A314" s="39"/>
      <c r="B314" s="40"/>
      <c r="C314" s="217" t="s">
        <v>602</v>
      </c>
      <c r="D314" s="217" t="s">
        <v>125</v>
      </c>
      <c r="E314" s="218" t="s">
        <v>603</v>
      </c>
      <c r="F314" s="219" t="s">
        <v>594</v>
      </c>
      <c r="G314" s="220" t="s">
        <v>267</v>
      </c>
      <c r="H314" s="221">
        <v>27.733000000000001</v>
      </c>
      <c r="I314" s="222"/>
      <c r="J314" s="223">
        <f>ROUND(I314*H314,2)</f>
        <v>0</v>
      </c>
      <c r="K314" s="219" t="s">
        <v>139</v>
      </c>
      <c r="L314" s="45"/>
      <c r="M314" s="224" t="s">
        <v>20</v>
      </c>
      <c r="N314" s="225" t="s">
        <v>44</v>
      </c>
      <c r="O314" s="85"/>
      <c r="P314" s="226">
        <f>O314*H314</f>
        <v>0</v>
      </c>
      <c r="Q314" s="226">
        <v>0</v>
      </c>
      <c r="R314" s="226">
        <f>Q314*H314</f>
        <v>0</v>
      </c>
      <c r="S314" s="226">
        <v>0</v>
      </c>
      <c r="T314" s="227">
        <f>S314*H314</f>
        <v>0</v>
      </c>
      <c r="U314" s="39"/>
      <c r="V314" s="39"/>
      <c r="W314" s="39"/>
      <c r="X314" s="39"/>
      <c r="Y314" s="39"/>
      <c r="Z314" s="39"/>
      <c r="AA314" s="39"/>
      <c r="AB314" s="39"/>
      <c r="AC314" s="39"/>
      <c r="AD314" s="39"/>
      <c r="AE314" s="39"/>
      <c r="AR314" s="228" t="s">
        <v>129</v>
      </c>
      <c r="AT314" s="228" t="s">
        <v>125</v>
      </c>
      <c r="AU314" s="228" t="s">
        <v>82</v>
      </c>
      <c r="AY314" s="18" t="s">
        <v>124</v>
      </c>
      <c r="BE314" s="229">
        <f>IF(N314="základní",J314,0)</f>
        <v>0</v>
      </c>
      <c r="BF314" s="229">
        <f>IF(N314="snížená",J314,0)</f>
        <v>0</v>
      </c>
      <c r="BG314" s="229">
        <f>IF(N314="zákl. přenesená",J314,0)</f>
        <v>0</v>
      </c>
      <c r="BH314" s="229">
        <f>IF(N314="sníž. přenesená",J314,0)</f>
        <v>0</v>
      </c>
      <c r="BI314" s="229">
        <f>IF(N314="nulová",J314,0)</f>
        <v>0</v>
      </c>
      <c r="BJ314" s="18" t="s">
        <v>22</v>
      </c>
      <c r="BK314" s="229">
        <f>ROUND(I314*H314,2)</f>
        <v>0</v>
      </c>
      <c r="BL314" s="18" t="s">
        <v>129</v>
      </c>
      <c r="BM314" s="228" t="s">
        <v>604</v>
      </c>
    </row>
    <row r="315" s="2" customFormat="1">
      <c r="A315" s="39"/>
      <c r="B315" s="40"/>
      <c r="C315" s="41"/>
      <c r="D315" s="237" t="s">
        <v>176</v>
      </c>
      <c r="E315" s="41"/>
      <c r="F315" s="238" t="s">
        <v>588</v>
      </c>
      <c r="G315" s="41"/>
      <c r="H315" s="41"/>
      <c r="I315" s="137"/>
      <c r="J315" s="41"/>
      <c r="K315" s="41"/>
      <c r="L315" s="45"/>
      <c r="M315" s="239"/>
      <c r="N315" s="240"/>
      <c r="O315" s="85"/>
      <c r="P315" s="85"/>
      <c r="Q315" s="85"/>
      <c r="R315" s="85"/>
      <c r="S315" s="85"/>
      <c r="T315" s="86"/>
      <c r="U315" s="39"/>
      <c r="V315" s="39"/>
      <c r="W315" s="39"/>
      <c r="X315" s="39"/>
      <c r="Y315" s="39"/>
      <c r="Z315" s="39"/>
      <c r="AA315" s="39"/>
      <c r="AB315" s="39"/>
      <c r="AC315" s="39"/>
      <c r="AD315" s="39"/>
      <c r="AE315" s="39"/>
      <c r="AT315" s="18" t="s">
        <v>176</v>
      </c>
      <c r="AU315" s="18" t="s">
        <v>82</v>
      </c>
    </row>
    <row r="316" s="14" customFormat="1">
      <c r="A316" s="14"/>
      <c r="B316" s="251"/>
      <c r="C316" s="252"/>
      <c r="D316" s="237" t="s">
        <v>178</v>
      </c>
      <c r="E316" s="253" t="s">
        <v>20</v>
      </c>
      <c r="F316" s="254" t="s">
        <v>600</v>
      </c>
      <c r="G316" s="252"/>
      <c r="H316" s="255">
        <v>2.7149999999999999</v>
      </c>
      <c r="I316" s="256"/>
      <c r="J316" s="252"/>
      <c r="K316" s="252"/>
      <c r="L316" s="257"/>
      <c r="M316" s="258"/>
      <c r="N316" s="259"/>
      <c r="O316" s="259"/>
      <c r="P316" s="259"/>
      <c r="Q316" s="259"/>
      <c r="R316" s="259"/>
      <c r="S316" s="259"/>
      <c r="T316" s="260"/>
      <c r="U316" s="14"/>
      <c r="V316" s="14"/>
      <c r="W316" s="14"/>
      <c r="X316" s="14"/>
      <c r="Y316" s="14"/>
      <c r="Z316" s="14"/>
      <c r="AA316" s="14"/>
      <c r="AB316" s="14"/>
      <c r="AC316" s="14"/>
      <c r="AD316" s="14"/>
      <c r="AE316" s="14"/>
      <c r="AT316" s="261" t="s">
        <v>178</v>
      </c>
      <c r="AU316" s="261" t="s">
        <v>82</v>
      </c>
      <c r="AV316" s="14" t="s">
        <v>82</v>
      </c>
      <c r="AW316" s="14" t="s">
        <v>34</v>
      </c>
      <c r="AX316" s="14" t="s">
        <v>73</v>
      </c>
      <c r="AY316" s="261" t="s">
        <v>124</v>
      </c>
    </row>
    <row r="317" s="14" customFormat="1">
      <c r="A317" s="14"/>
      <c r="B317" s="251"/>
      <c r="C317" s="252"/>
      <c r="D317" s="237" t="s">
        <v>178</v>
      </c>
      <c r="E317" s="253" t="s">
        <v>20</v>
      </c>
      <c r="F317" s="254" t="s">
        <v>601</v>
      </c>
      <c r="G317" s="252"/>
      <c r="H317" s="255">
        <v>25.018000000000001</v>
      </c>
      <c r="I317" s="256"/>
      <c r="J317" s="252"/>
      <c r="K317" s="252"/>
      <c r="L317" s="257"/>
      <c r="M317" s="258"/>
      <c r="N317" s="259"/>
      <c r="O317" s="259"/>
      <c r="P317" s="259"/>
      <c r="Q317" s="259"/>
      <c r="R317" s="259"/>
      <c r="S317" s="259"/>
      <c r="T317" s="260"/>
      <c r="U317" s="14"/>
      <c r="V317" s="14"/>
      <c r="W317" s="14"/>
      <c r="X317" s="14"/>
      <c r="Y317" s="14"/>
      <c r="Z317" s="14"/>
      <c r="AA317" s="14"/>
      <c r="AB317" s="14"/>
      <c r="AC317" s="14"/>
      <c r="AD317" s="14"/>
      <c r="AE317" s="14"/>
      <c r="AT317" s="261" t="s">
        <v>178</v>
      </c>
      <c r="AU317" s="261" t="s">
        <v>82</v>
      </c>
      <c r="AV317" s="14" t="s">
        <v>82</v>
      </c>
      <c r="AW317" s="14" t="s">
        <v>34</v>
      </c>
      <c r="AX317" s="14" t="s">
        <v>73</v>
      </c>
      <c r="AY317" s="261" t="s">
        <v>124</v>
      </c>
    </row>
    <row r="318" s="15" customFormat="1">
      <c r="A318" s="15"/>
      <c r="B318" s="262"/>
      <c r="C318" s="263"/>
      <c r="D318" s="237" t="s">
        <v>178</v>
      </c>
      <c r="E318" s="264" t="s">
        <v>20</v>
      </c>
      <c r="F318" s="265" t="s">
        <v>247</v>
      </c>
      <c r="G318" s="263"/>
      <c r="H318" s="266">
        <v>27.733000000000001</v>
      </c>
      <c r="I318" s="267"/>
      <c r="J318" s="263"/>
      <c r="K318" s="263"/>
      <c r="L318" s="268"/>
      <c r="M318" s="269"/>
      <c r="N318" s="270"/>
      <c r="O318" s="270"/>
      <c r="P318" s="270"/>
      <c r="Q318" s="270"/>
      <c r="R318" s="270"/>
      <c r="S318" s="270"/>
      <c r="T318" s="271"/>
      <c r="U318" s="15"/>
      <c r="V318" s="15"/>
      <c r="W318" s="15"/>
      <c r="X318" s="15"/>
      <c r="Y318" s="15"/>
      <c r="Z318" s="15"/>
      <c r="AA318" s="15"/>
      <c r="AB318" s="15"/>
      <c r="AC318" s="15"/>
      <c r="AD318" s="15"/>
      <c r="AE318" s="15"/>
      <c r="AT318" s="272" t="s">
        <v>178</v>
      </c>
      <c r="AU318" s="272" t="s">
        <v>82</v>
      </c>
      <c r="AV318" s="15" t="s">
        <v>129</v>
      </c>
      <c r="AW318" s="15" t="s">
        <v>34</v>
      </c>
      <c r="AX318" s="15" t="s">
        <v>22</v>
      </c>
      <c r="AY318" s="272" t="s">
        <v>124</v>
      </c>
    </row>
    <row r="319" s="2" customFormat="1" ht="16.5" customHeight="1">
      <c r="A319" s="39"/>
      <c r="B319" s="40"/>
      <c r="C319" s="217" t="s">
        <v>605</v>
      </c>
      <c r="D319" s="217" t="s">
        <v>125</v>
      </c>
      <c r="E319" s="218" t="s">
        <v>606</v>
      </c>
      <c r="F319" s="219" t="s">
        <v>607</v>
      </c>
      <c r="G319" s="220" t="s">
        <v>267</v>
      </c>
      <c r="H319" s="221">
        <v>417.983</v>
      </c>
      <c r="I319" s="222"/>
      <c r="J319" s="223">
        <f>ROUND(I319*H319,2)</f>
        <v>0</v>
      </c>
      <c r="K319" s="219" t="s">
        <v>139</v>
      </c>
      <c r="L319" s="45"/>
      <c r="M319" s="224" t="s">
        <v>20</v>
      </c>
      <c r="N319" s="225" t="s">
        <v>44</v>
      </c>
      <c r="O319" s="85"/>
      <c r="P319" s="226">
        <f>O319*H319</f>
        <v>0</v>
      </c>
      <c r="Q319" s="226">
        <v>0</v>
      </c>
      <c r="R319" s="226">
        <f>Q319*H319</f>
        <v>0</v>
      </c>
      <c r="S319" s="226">
        <v>0</v>
      </c>
      <c r="T319" s="227">
        <f>S319*H319</f>
        <v>0</v>
      </c>
      <c r="U319" s="39"/>
      <c r="V319" s="39"/>
      <c r="W319" s="39"/>
      <c r="X319" s="39"/>
      <c r="Y319" s="39"/>
      <c r="Z319" s="39"/>
      <c r="AA319" s="39"/>
      <c r="AB319" s="39"/>
      <c r="AC319" s="39"/>
      <c r="AD319" s="39"/>
      <c r="AE319" s="39"/>
      <c r="AR319" s="228" t="s">
        <v>129</v>
      </c>
      <c r="AT319" s="228" t="s">
        <v>125</v>
      </c>
      <c r="AU319" s="228" t="s">
        <v>82</v>
      </c>
      <c r="AY319" s="18" t="s">
        <v>124</v>
      </c>
      <c r="BE319" s="229">
        <f>IF(N319="základní",J319,0)</f>
        <v>0</v>
      </c>
      <c r="BF319" s="229">
        <f>IF(N319="snížená",J319,0)</f>
        <v>0</v>
      </c>
      <c r="BG319" s="229">
        <f>IF(N319="zákl. přenesená",J319,0)</f>
        <v>0</v>
      </c>
      <c r="BH319" s="229">
        <f>IF(N319="sníž. přenesená",J319,0)</f>
        <v>0</v>
      </c>
      <c r="BI319" s="229">
        <f>IF(N319="nulová",J319,0)</f>
        <v>0</v>
      </c>
      <c r="BJ319" s="18" t="s">
        <v>22</v>
      </c>
      <c r="BK319" s="229">
        <f>ROUND(I319*H319,2)</f>
        <v>0</v>
      </c>
      <c r="BL319" s="18" t="s">
        <v>129</v>
      </c>
      <c r="BM319" s="228" t="s">
        <v>608</v>
      </c>
    </row>
    <row r="320" s="2" customFormat="1">
      <c r="A320" s="39"/>
      <c r="B320" s="40"/>
      <c r="C320" s="41"/>
      <c r="D320" s="237" t="s">
        <v>176</v>
      </c>
      <c r="E320" s="41"/>
      <c r="F320" s="238" t="s">
        <v>609</v>
      </c>
      <c r="G320" s="41"/>
      <c r="H320" s="41"/>
      <c r="I320" s="137"/>
      <c r="J320" s="41"/>
      <c r="K320" s="41"/>
      <c r="L320" s="45"/>
      <c r="M320" s="239"/>
      <c r="N320" s="240"/>
      <c r="O320" s="85"/>
      <c r="P320" s="85"/>
      <c r="Q320" s="85"/>
      <c r="R320" s="85"/>
      <c r="S320" s="85"/>
      <c r="T320" s="86"/>
      <c r="U320" s="39"/>
      <c r="V320" s="39"/>
      <c r="W320" s="39"/>
      <c r="X320" s="39"/>
      <c r="Y320" s="39"/>
      <c r="Z320" s="39"/>
      <c r="AA320" s="39"/>
      <c r="AB320" s="39"/>
      <c r="AC320" s="39"/>
      <c r="AD320" s="39"/>
      <c r="AE320" s="39"/>
      <c r="AT320" s="18" t="s">
        <v>176</v>
      </c>
      <c r="AU320" s="18" t="s">
        <v>82</v>
      </c>
    </row>
    <row r="321" s="2" customFormat="1" ht="21.75" customHeight="1">
      <c r="A321" s="39"/>
      <c r="B321" s="40"/>
      <c r="C321" s="217" t="s">
        <v>610</v>
      </c>
      <c r="D321" s="217" t="s">
        <v>125</v>
      </c>
      <c r="E321" s="218" t="s">
        <v>611</v>
      </c>
      <c r="F321" s="219" t="s">
        <v>612</v>
      </c>
      <c r="G321" s="220" t="s">
        <v>267</v>
      </c>
      <c r="H321" s="221">
        <v>45.987000000000002</v>
      </c>
      <c r="I321" s="222"/>
      <c r="J321" s="223">
        <f>ROUND(I321*H321,2)</f>
        <v>0</v>
      </c>
      <c r="K321" s="219" t="s">
        <v>139</v>
      </c>
      <c r="L321" s="45"/>
      <c r="M321" s="224" t="s">
        <v>20</v>
      </c>
      <c r="N321" s="225" t="s">
        <v>44</v>
      </c>
      <c r="O321" s="85"/>
      <c r="P321" s="226">
        <f>O321*H321</f>
        <v>0</v>
      </c>
      <c r="Q321" s="226">
        <v>0</v>
      </c>
      <c r="R321" s="226">
        <f>Q321*H321</f>
        <v>0</v>
      </c>
      <c r="S321" s="226">
        <v>0</v>
      </c>
      <c r="T321" s="227">
        <f>S321*H321</f>
        <v>0</v>
      </c>
      <c r="U321" s="39"/>
      <c r="V321" s="39"/>
      <c r="W321" s="39"/>
      <c r="X321" s="39"/>
      <c r="Y321" s="39"/>
      <c r="Z321" s="39"/>
      <c r="AA321" s="39"/>
      <c r="AB321" s="39"/>
      <c r="AC321" s="39"/>
      <c r="AD321" s="39"/>
      <c r="AE321" s="39"/>
      <c r="AR321" s="228" t="s">
        <v>129</v>
      </c>
      <c r="AT321" s="228" t="s">
        <v>125</v>
      </c>
      <c r="AU321" s="228" t="s">
        <v>82</v>
      </c>
      <c r="AY321" s="18" t="s">
        <v>124</v>
      </c>
      <c r="BE321" s="229">
        <f>IF(N321="základní",J321,0)</f>
        <v>0</v>
      </c>
      <c r="BF321" s="229">
        <f>IF(N321="snížená",J321,0)</f>
        <v>0</v>
      </c>
      <c r="BG321" s="229">
        <f>IF(N321="zákl. přenesená",J321,0)</f>
        <v>0</v>
      </c>
      <c r="BH321" s="229">
        <f>IF(N321="sníž. přenesená",J321,0)</f>
        <v>0</v>
      </c>
      <c r="BI321" s="229">
        <f>IF(N321="nulová",J321,0)</f>
        <v>0</v>
      </c>
      <c r="BJ321" s="18" t="s">
        <v>22</v>
      </c>
      <c r="BK321" s="229">
        <f>ROUND(I321*H321,2)</f>
        <v>0</v>
      </c>
      <c r="BL321" s="18" t="s">
        <v>129</v>
      </c>
      <c r="BM321" s="228" t="s">
        <v>613</v>
      </c>
    </row>
    <row r="322" s="2" customFormat="1">
      <c r="A322" s="39"/>
      <c r="B322" s="40"/>
      <c r="C322" s="41"/>
      <c r="D322" s="237" t="s">
        <v>176</v>
      </c>
      <c r="E322" s="41"/>
      <c r="F322" s="238" t="s">
        <v>614</v>
      </c>
      <c r="G322" s="41"/>
      <c r="H322" s="41"/>
      <c r="I322" s="137"/>
      <c r="J322" s="41"/>
      <c r="K322" s="41"/>
      <c r="L322" s="45"/>
      <c r="M322" s="239"/>
      <c r="N322" s="240"/>
      <c r="O322" s="85"/>
      <c r="P322" s="85"/>
      <c r="Q322" s="85"/>
      <c r="R322" s="85"/>
      <c r="S322" s="85"/>
      <c r="T322" s="86"/>
      <c r="U322" s="39"/>
      <c r="V322" s="39"/>
      <c r="W322" s="39"/>
      <c r="X322" s="39"/>
      <c r="Y322" s="39"/>
      <c r="Z322" s="39"/>
      <c r="AA322" s="39"/>
      <c r="AB322" s="39"/>
      <c r="AC322" s="39"/>
      <c r="AD322" s="39"/>
      <c r="AE322" s="39"/>
      <c r="AT322" s="18" t="s">
        <v>176</v>
      </c>
      <c r="AU322" s="18" t="s">
        <v>82</v>
      </c>
    </row>
    <row r="323" s="14" customFormat="1">
      <c r="A323" s="14"/>
      <c r="B323" s="251"/>
      <c r="C323" s="252"/>
      <c r="D323" s="237" t="s">
        <v>178</v>
      </c>
      <c r="E323" s="253" t="s">
        <v>20</v>
      </c>
      <c r="F323" s="254" t="s">
        <v>615</v>
      </c>
      <c r="G323" s="252"/>
      <c r="H323" s="255">
        <v>45.987000000000002</v>
      </c>
      <c r="I323" s="256"/>
      <c r="J323" s="252"/>
      <c r="K323" s="252"/>
      <c r="L323" s="257"/>
      <c r="M323" s="258"/>
      <c r="N323" s="259"/>
      <c r="O323" s="259"/>
      <c r="P323" s="259"/>
      <c r="Q323" s="259"/>
      <c r="R323" s="259"/>
      <c r="S323" s="259"/>
      <c r="T323" s="260"/>
      <c r="U323" s="14"/>
      <c r="V323" s="14"/>
      <c r="W323" s="14"/>
      <c r="X323" s="14"/>
      <c r="Y323" s="14"/>
      <c r="Z323" s="14"/>
      <c r="AA323" s="14"/>
      <c r="AB323" s="14"/>
      <c r="AC323" s="14"/>
      <c r="AD323" s="14"/>
      <c r="AE323" s="14"/>
      <c r="AT323" s="261" t="s">
        <v>178</v>
      </c>
      <c r="AU323" s="261" t="s">
        <v>82</v>
      </c>
      <c r="AV323" s="14" t="s">
        <v>82</v>
      </c>
      <c r="AW323" s="14" t="s">
        <v>34</v>
      </c>
      <c r="AX323" s="14" t="s">
        <v>22</v>
      </c>
      <c r="AY323" s="261" t="s">
        <v>124</v>
      </c>
    </row>
    <row r="324" s="2" customFormat="1" ht="21.75" customHeight="1">
      <c r="A324" s="39"/>
      <c r="B324" s="40"/>
      <c r="C324" s="217" t="s">
        <v>616</v>
      </c>
      <c r="D324" s="217" t="s">
        <v>125</v>
      </c>
      <c r="E324" s="218" t="s">
        <v>617</v>
      </c>
      <c r="F324" s="219" t="s">
        <v>266</v>
      </c>
      <c r="G324" s="220" t="s">
        <v>267</v>
      </c>
      <c r="H324" s="221">
        <v>154.53899999999999</v>
      </c>
      <c r="I324" s="222"/>
      <c r="J324" s="223">
        <f>ROUND(I324*H324,2)</f>
        <v>0</v>
      </c>
      <c r="K324" s="219" t="s">
        <v>139</v>
      </c>
      <c r="L324" s="45"/>
      <c r="M324" s="224" t="s">
        <v>20</v>
      </c>
      <c r="N324" s="225" t="s">
        <v>44</v>
      </c>
      <c r="O324" s="85"/>
      <c r="P324" s="226">
        <f>O324*H324</f>
        <v>0</v>
      </c>
      <c r="Q324" s="226">
        <v>0</v>
      </c>
      <c r="R324" s="226">
        <f>Q324*H324</f>
        <v>0</v>
      </c>
      <c r="S324" s="226">
        <v>0</v>
      </c>
      <c r="T324" s="227">
        <f>S324*H324</f>
        <v>0</v>
      </c>
      <c r="U324" s="39"/>
      <c r="V324" s="39"/>
      <c r="W324" s="39"/>
      <c r="X324" s="39"/>
      <c r="Y324" s="39"/>
      <c r="Z324" s="39"/>
      <c r="AA324" s="39"/>
      <c r="AB324" s="39"/>
      <c r="AC324" s="39"/>
      <c r="AD324" s="39"/>
      <c r="AE324" s="39"/>
      <c r="AR324" s="228" t="s">
        <v>129</v>
      </c>
      <c r="AT324" s="228" t="s">
        <v>125</v>
      </c>
      <c r="AU324" s="228" t="s">
        <v>82</v>
      </c>
      <c r="AY324" s="18" t="s">
        <v>124</v>
      </c>
      <c r="BE324" s="229">
        <f>IF(N324="základní",J324,0)</f>
        <v>0</v>
      </c>
      <c r="BF324" s="229">
        <f>IF(N324="snížená",J324,0)</f>
        <v>0</v>
      </c>
      <c r="BG324" s="229">
        <f>IF(N324="zákl. přenesená",J324,0)</f>
        <v>0</v>
      </c>
      <c r="BH324" s="229">
        <f>IF(N324="sníž. přenesená",J324,0)</f>
        <v>0</v>
      </c>
      <c r="BI324" s="229">
        <f>IF(N324="nulová",J324,0)</f>
        <v>0</v>
      </c>
      <c r="BJ324" s="18" t="s">
        <v>22</v>
      </c>
      <c r="BK324" s="229">
        <f>ROUND(I324*H324,2)</f>
        <v>0</v>
      </c>
      <c r="BL324" s="18" t="s">
        <v>129</v>
      </c>
      <c r="BM324" s="228" t="s">
        <v>618</v>
      </c>
    </row>
    <row r="325" s="2" customFormat="1">
      <c r="A325" s="39"/>
      <c r="B325" s="40"/>
      <c r="C325" s="41"/>
      <c r="D325" s="237" t="s">
        <v>176</v>
      </c>
      <c r="E325" s="41"/>
      <c r="F325" s="238" t="s">
        <v>614</v>
      </c>
      <c r="G325" s="41"/>
      <c r="H325" s="41"/>
      <c r="I325" s="137"/>
      <c r="J325" s="41"/>
      <c r="K325" s="41"/>
      <c r="L325" s="45"/>
      <c r="M325" s="239"/>
      <c r="N325" s="240"/>
      <c r="O325" s="85"/>
      <c r="P325" s="85"/>
      <c r="Q325" s="85"/>
      <c r="R325" s="85"/>
      <c r="S325" s="85"/>
      <c r="T325" s="86"/>
      <c r="U325" s="39"/>
      <c r="V325" s="39"/>
      <c r="W325" s="39"/>
      <c r="X325" s="39"/>
      <c r="Y325" s="39"/>
      <c r="Z325" s="39"/>
      <c r="AA325" s="39"/>
      <c r="AB325" s="39"/>
      <c r="AC325" s="39"/>
      <c r="AD325" s="39"/>
      <c r="AE325" s="39"/>
      <c r="AT325" s="18" t="s">
        <v>176</v>
      </c>
      <c r="AU325" s="18" t="s">
        <v>82</v>
      </c>
    </row>
    <row r="326" s="14" customFormat="1">
      <c r="A326" s="14"/>
      <c r="B326" s="251"/>
      <c r="C326" s="252"/>
      <c r="D326" s="237" t="s">
        <v>178</v>
      </c>
      <c r="E326" s="253" t="s">
        <v>20</v>
      </c>
      <c r="F326" s="254" t="s">
        <v>619</v>
      </c>
      <c r="G326" s="252"/>
      <c r="H326" s="255">
        <v>154.53899999999999</v>
      </c>
      <c r="I326" s="256"/>
      <c r="J326" s="252"/>
      <c r="K326" s="252"/>
      <c r="L326" s="257"/>
      <c r="M326" s="258"/>
      <c r="N326" s="259"/>
      <c r="O326" s="259"/>
      <c r="P326" s="259"/>
      <c r="Q326" s="259"/>
      <c r="R326" s="259"/>
      <c r="S326" s="259"/>
      <c r="T326" s="260"/>
      <c r="U326" s="14"/>
      <c r="V326" s="14"/>
      <c r="W326" s="14"/>
      <c r="X326" s="14"/>
      <c r="Y326" s="14"/>
      <c r="Z326" s="14"/>
      <c r="AA326" s="14"/>
      <c r="AB326" s="14"/>
      <c r="AC326" s="14"/>
      <c r="AD326" s="14"/>
      <c r="AE326" s="14"/>
      <c r="AT326" s="261" t="s">
        <v>178</v>
      </c>
      <c r="AU326" s="261" t="s">
        <v>82</v>
      </c>
      <c r="AV326" s="14" t="s">
        <v>82</v>
      </c>
      <c r="AW326" s="14" t="s">
        <v>34</v>
      </c>
      <c r="AX326" s="14" t="s">
        <v>22</v>
      </c>
      <c r="AY326" s="261" t="s">
        <v>124</v>
      </c>
    </row>
    <row r="327" s="2" customFormat="1" ht="16.5" customHeight="1">
      <c r="A327" s="39"/>
      <c r="B327" s="40"/>
      <c r="C327" s="217" t="s">
        <v>620</v>
      </c>
      <c r="D327" s="217" t="s">
        <v>125</v>
      </c>
      <c r="E327" s="218" t="s">
        <v>621</v>
      </c>
      <c r="F327" s="219" t="s">
        <v>622</v>
      </c>
      <c r="G327" s="220" t="s">
        <v>267</v>
      </c>
      <c r="H327" s="221">
        <v>175.862</v>
      </c>
      <c r="I327" s="222"/>
      <c r="J327" s="223">
        <f>ROUND(I327*H327,2)</f>
        <v>0</v>
      </c>
      <c r="K327" s="219" t="s">
        <v>20</v>
      </c>
      <c r="L327" s="45"/>
      <c r="M327" s="224" t="s">
        <v>20</v>
      </c>
      <c r="N327" s="225" t="s">
        <v>44</v>
      </c>
      <c r="O327" s="85"/>
      <c r="P327" s="226">
        <f>O327*H327</f>
        <v>0</v>
      </c>
      <c r="Q327" s="226">
        <v>0</v>
      </c>
      <c r="R327" s="226">
        <f>Q327*H327</f>
        <v>0</v>
      </c>
      <c r="S327" s="226">
        <v>0</v>
      </c>
      <c r="T327" s="227">
        <f>S327*H327</f>
        <v>0</v>
      </c>
      <c r="U327" s="39"/>
      <c r="V327" s="39"/>
      <c r="W327" s="39"/>
      <c r="X327" s="39"/>
      <c r="Y327" s="39"/>
      <c r="Z327" s="39"/>
      <c r="AA327" s="39"/>
      <c r="AB327" s="39"/>
      <c r="AC327" s="39"/>
      <c r="AD327" s="39"/>
      <c r="AE327" s="39"/>
      <c r="AR327" s="228" t="s">
        <v>129</v>
      </c>
      <c r="AT327" s="228" t="s">
        <v>125</v>
      </c>
      <c r="AU327" s="228" t="s">
        <v>82</v>
      </c>
      <c r="AY327" s="18" t="s">
        <v>124</v>
      </c>
      <c r="BE327" s="229">
        <f>IF(N327="základní",J327,0)</f>
        <v>0</v>
      </c>
      <c r="BF327" s="229">
        <f>IF(N327="snížená",J327,0)</f>
        <v>0</v>
      </c>
      <c r="BG327" s="229">
        <f>IF(N327="zákl. přenesená",J327,0)</f>
        <v>0</v>
      </c>
      <c r="BH327" s="229">
        <f>IF(N327="sníž. přenesená",J327,0)</f>
        <v>0</v>
      </c>
      <c r="BI327" s="229">
        <f>IF(N327="nulová",J327,0)</f>
        <v>0</v>
      </c>
      <c r="BJ327" s="18" t="s">
        <v>22</v>
      </c>
      <c r="BK327" s="229">
        <f>ROUND(I327*H327,2)</f>
        <v>0</v>
      </c>
      <c r="BL327" s="18" t="s">
        <v>129</v>
      </c>
      <c r="BM327" s="228" t="s">
        <v>623</v>
      </c>
    </row>
    <row r="328" s="14" customFormat="1">
      <c r="A328" s="14"/>
      <c r="B328" s="251"/>
      <c r="C328" s="252"/>
      <c r="D328" s="237" t="s">
        <v>178</v>
      </c>
      <c r="E328" s="253" t="s">
        <v>20</v>
      </c>
      <c r="F328" s="254" t="s">
        <v>624</v>
      </c>
      <c r="G328" s="252"/>
      <c r="H328" s="255">
        <v>175.862</v>
      </c>
      <c r="I328" s="256"/>
      <c r="J328" s="252"/>
      <c r="K328" s="252"/>
      <c r="L328" s="257"/>
      <c r="M328" s="258"/>
      <c r="N328" s="259"/>
      <c r="O328" s="259"/>
      <c r="P328" s="259"/>
      <c r="Q328" s="259"/>
      <c r="R328" s="259"/>
      <c r="S328" s="259"/>
      <c r="T328" s="260"/>
      <c r="U328" s="14"/>
      <c r="V328" s="14"/>
      <c r="W328" s="14"/>
      <c r="X328" s="14"/>
      <c r="Y328" s="14"/>
      <c r="Z328" s="14"/>
      <c r="AA328" s="14"/>
      <c r="AB328" s="14"/>
      <c r="AC328" s="14"/>
      <c r="AD328" s="14"/>
      <c r="AE328" s="14"/>
      <c r="AT328" s="261" t="s">
        <v>178</v>
      </c>
      <c r="AU328" s="261" t="s">
        <v>82</v>
      </c>
      <c r="AV328" s="14" t="s">
        <v>82</v>
      </c>
      <c r="AW328" s="14" t="s">
        <v>34</v>
      </c>
      <c r="AX328" s="14" t="s">
        <v>22</v>
      </c>
      <c r="AY328" s="261" t="s">
        <v>124</v>
      </c>
    </row>
    <row r="329" s="12" customFormat="1" ht="22.8" customHeight="1">
      <c r="A329" s="12"/>
      <c r="B329" s="203"/>
      <c r="C329" s="204"/>
      <c r="D329" s="205" t="s">
        <v>72</v>
      </c>
      <c r="E329" s="230" t="s">
        <v>625</v>
      </c>
      <c r="F329" s="230" t="s">
        <v>626</v>
      </c>
      <c r="G329" s="204"/>
      <c r="H329" s="204"/>
      <c r="I329" s="207"/>
      <c r="J329" s="231">
        <f>BK329</f>
        <v>0</v>
      </c>
      <c r="K329" s="204"/>
      <c r="L329" s="209"/>
      <c r="M329" s="210"/>
      <c r="N329" s="211"/>
      <c r="O329" s="211"/>
      <c r="P329" s="212">
        <f>SUM(P330:P333)</f>
        <v>0</v>
      </c>
      <c r="Q329" s="211"/>
      <c r="R329" s="212">
        <f>SUM(R330:R333)</f>
        <v>0</v>
      </c>
      <c r="S329" s="211"/>
      <c r="T329" s="213">
        <f>SUM(T330:T333)</f>
        <v>0</v>
      </c>
      <c r="U329" s="12"/>
      <c r="V329" s="12"/>
      <c r="W329" s="12"/>
      <c r="X329" s="12"/>
      <c r="Y329" s="12"/>
      <c r="Z329" s="12"/>
      <c r="AA329" s="12"/>
      <c r="AB329" s="12"/>
      <c r="AC329" s="12"/>
      <c r="AD329" s="12"/>
      <c r="AE329" s="12"/>
      <c r="AR329" s="214" t="s">
        <v>22</v>
      </c>
      <c r="AT329" s="215" t="s">
        <v>72</v>
      </c>
      <c r="AU329" s="215" t="s">
        <v>22</v>
      </c>
      <c r="AY329" s="214" t="s">
        <v>124</v>
      </c>
      <c r="BK329" s="216">
        <f>SUM(BK330:BK333)</f>
        <v>0</v>
      </c>
    </row>
    <row r="330" s="2" customFormat="1" ht="21.75" customHeight="1">
      <c r="A330" s="39"/>
      <c r="B330" s="40"/>
      <c r="C330" s="217" t="s">
        <v>627</v>
      </c>
      <c r="D330" s="217" t="s">
        <v>125</v>
      </c>
      <c r="E330" s="218" t="s">
        <v>628</v>
      </c>
      <c r="F330" s="219" t="s">
        <v>629</v>
      </c>
      <c r="G330" s="220" t="s">
        <v>267</v>
      </c>
      <c r="H330" s="221">
        <v>195.84700000000001</v>
      </c>
      <c r="I330" s="222"/>
      <c r="J330" s="223">
        <f>ROUND(I330*H330,2)</f>
        <v>0</v>
      </c>
      <c r="K330" s="219" t="s">
        <v>139</v>
      </c>
      <c r="L330" s="45"/>
      <c r="M330" s="224" t="s">
        <v>20</v>
      </c>
      <c r="N330" s="225" t="s">
        <v>44</v>
      </c>
      <c r="O330" s="85"/>
      <c r="P330" s="226">
        <f>O330*H330</f>
        <v>0</v>
      </c>
      <c r="Q330" s="226">
        <v>0</v>
      </c>
      <c r="R330" s="226">
        <f>Q330*H330</f>
        <v>0</v>
      </c>
      <c r="S330" s="226">
        <v>0</v>
      </c>
      <c r="T330" s="227">
        <f>S330*H330</f>
        <v>0</v>
      </c>
      <c r="U330" s="39"/>
      <c r="V330" s="39"/>
      <c r="W330" s="39"/>
      <c r="X330" s="39"/>
      <c r="Y330" s="39"/>
      <c r="Z330" s="39"/>
      <c r="AA330" s="39"/>
      <c r="AB330" s="39"/>
      <c r="AC330" s="39"/>
      <c r="AD330" s="39"/>
      <c r="AE330" s="39"/>
      <c r="AR330" s="228" t="s">
        <v>129</v>
      </c>
      <c r="AT330" s="228" t="s">
        <v>125</v>
      </c>
      <c r="AU330" s="228" t="s">
        <v>82</v>
      </c>
      <c r="AY330" s="18" t="s">
        <v>124</v>
      </c>
      <c r="BE330" s="229">
        <f>IF(N330="základní",J330,0)</f>
        <v>0</v>
      </c>
      <c r="BF330" s="229">
        <f>IF(N330="snížená",J330,0)</f>
        <v>0</v>
      </c>
      <c r="BG330" s="229">
        <f>IF(N330="zákl. přenesená",J330,0)</f>
        <v>0</v>
      </c>
      <c r="BH330" s="229">
        <f>IF(N330="sníž. přenesená",J330,0)</f>
        <v>0</v>
      </c>
      <c r="BI330" s="229">
        <f>IF(N330="nulová",J330,0)</f>
        <v>0</v>
      </c>
      <c r="BJ330" s="18" t="s">
        <v>22</v>
      </c>
      <c r="BK330" s="229">
        <f>ROUND(I330*H330,2)</f>
        <v>0</v>
      </c>
      <c r="BL330" s="18" t="s">
        <v>129</v>
      </c>
      <c r="BM330" s="228" t="s">
        <v>630</v>
      </c>
    </row>
    <row r="331" s="2" customFormat="1">
      <c r="A331" s="39"/>
      <c r="B331" s="40"/>
      <c r="C331" s="41"/>
      <c r="D331" s="237" t="s">
        <v>176</v>
      </c>
      <c r="E331" s="41"/>
      <c r="F331" s="238" t="s">
        <v>631</v>
      </c>
      <c r="G331" s="41"/>
      <c r="H331" s="41"/>
      <c r="I331" s="137"/>
      <c r="J331" s="41"/>
      <c r="K331" s="41"/>
      <c r="L331" s="45"/>
      <c r="M331" s="239"/>
      <c r="N331" s="240"/>
      <c r="O331" s="85"/>
      <c r="P331" s="85"/>
      <c r="Q331" s="85"/>
      <c r="R331" s="85"/>
      <c r="S331" s="85"/>
      <c r="T331" s="86"/>
      <c r="U331" s="39"/>
      <c r="V331" s="39"/>
      <c r="W331" s="39"/>
      <c r="X331" s="39"/>
      <c r="Y331" s="39"/>
      <c r="Z331" s="39"/>
      <c r="AA331" s="39"/>
      <c r="AB331" s="39"/>
      <c r="AC331" s="39"/>
      <c r="AD331" s="39"/>
      <c r="AE331" s="39"/>
      <c r="AT331" s="18" t="s">
        <v>176</v>
      </c>
      <c r="AU331" s="18" t="s">
        <v>82</v>
      </c>
    </row>
    <row r="332" s="2" customFormat="1" ht="21.75" customHeight="1">
      <c r="A332" s="39"/>
      <c r="B332" s="40"/>
      <c r="C332" s="217" t="s">
        <v>632</v>
      </c>
      <c r="D332" s="217" t="s">
        <v>125</v>
      </c>
      <c r="E332" s="218" t="s">
        <v>633</v>
      </c>
      <c r="F332" s="219" t="s">
        <v>634</v>
      </c>
      <c r="G332" s="220" t="s">
        <v>267</v>
      </c>
      <c r="H332" s="221">
        <v>195.84700000000001</v>
      </c>
      <c r="I332" s="222"/>
      <c r="J332" s="223">
        <f>ROUND(I332*H332,2)</f>
        <v>0</v>
      </c>
      <c r="K332" s="219" t="s">
        <v>139</v>
      </c>
      <c r="L332" s="45"/>
      <c r="M332" s="224" t="s">
        <v>20</v>
      </c>
      <c r="N332" s="225" t="s">
        <v>44</v>
      </c>
      <c r="O332" s="85"/>
      <c r="P332" s="226">
        <f>O332*H332</f>
        <v>0</v>
      </c>
      <c r="Q332" s="226">
        <v>0</v>
      </c>
      <c r="R332" s="226">
        <f>Q332*H332</f>
        <v>0</v>
      </c>
      <c r="S332" s="226">
        <v>0</v>
      </c>
      <c r="T332" s="227">
        <f>S332*H332</f>
        <v>0</v>
      </c>
      <c r="U332" s="39"/>
      <c r="V332" s="39"/>
      <c r="W332" s="39"/>
      <c r="X332" s="39"/>
      <c r="Y332" s="39"/>
      <c r="Z332" s="39"/>
      <c r="AA332" s="39"/>
      <c r="AB332" s="39"/>
      <c r="AC332" s="39"/>
      <c r="AD332" s="39"/>
      <c r="AE332" s="39"/>
      <c r="AR332" s="228" t="s">
        <v>129</v>
      </c>
      <c r="AT332" s="228" t="s">
        <v>125</v>
      </c>
      <c r="AU332" s="228" t="s">
        <v>82</v>
      </c>
      <c r="AY332" s="18" t="s">
        <v>124</v>
      </c>
      <c r="BE332" s="229">
        <f>IF(N332="základní",J332,0)</f>
        <v>0</v>
      </c>
      <c r="BF332" s="229">
        <f>IF(N332="snížená",J332,0)</f>
        <v>0</v>
      </c>
      <c r="BG332" s="229">
        <f>IF(N332="zákl. přenesená",J332,0)</f>
        <v>0</v>
      </c>
      <c r="BH332" s="229">
        <f>IF(N332="sníž. přenesená",J332,0)</f>
        <v>0</v>
      </c>
      <c r="BI332" s="229">
        <f>IF(N332="nulová",J332,0)</f>
        <v>0</v>
      </c>
      <c r="BJ332" s="18" t="s">
        <v>22</v>
      </c>
      <c r="BK332" s="229">
        <f>ROUND(I332*H332,2)</f>
        <v>0</v>
      </c>
      <c r="BL332" s="18" t="s">
        <v>129</v>
      </c>
      <c r="BM332" s="228" t="s">
        <v>635</v>
      </c>
    </row>
    <row r="333" s="2" customFormat="1">
      <c r="A333" s="39"/>
      <c r="B333" s="40"/>
      <c r="C333" s="41"/>
      <c r="D333" s="237" t="s">
        <v>176</v>
      </c>
      <c r="E333" s="41"/>
      <c r="F333" s="238" t="s">
        <v>631</v>
      </c>
      <c r="G333" s="41"/>
      <c r="H333" s="41"/>
      <c r="I333" s="137"/>
      <c r="J333" s="41"/>
      <c r="K333" s="41"/>
      <c r="L333" s="45"/>
      <c r="M333" s="283"/>
      <c r="N333" s="284"/>
      <c r="O333" s="234"/>
      <c r="P333" s="234"/>
      <c r="Q333" s="234"/>
      <c r="R333" s="234"/>
      <c r="S333" s="234"/>
      <c r="T333" s="285"/>
      <c r="U333" s="39"/>
      <c r="V333" s="39"/>
      <c r="W333" s="39"/>
      <c r="X333" s="39"/>
      <c r="Y333" s="39"/>
      <c r="Z333" s="39"/>
      <c r="AA333" s="39"/>
      <c r="AB333" s="39"/>
      <c r="AC333" s="39"/>
      <c r="AD333" s="39"/>
      <c r="AE333" s="39"/>
      <c r="AT333" s="18" t="s">
        <v>176</v>
      </c>
      <c r="AU333" s="18" t="s">
        <v>82</v>
      </c>
    </row>
    <row r="334" s="2" customFormat="1" ht="6.96" customHeight="1">
      <c r="A334" s="39"/>
      <c r="B334" s="60"/>
      <c r="C334" s="61"/>
      <c r="D334" s="61"/>
      <c r="E334" s="61"/>
      <c r="F334" s="61"/>
      <c r="G334" s="61"/>
      <c r="H334" s="61"/>
      <c r="I334" s="167"/>
      <c r="J334" s="61"/>
      <c r="K334" s="61"/>
      <c r="L334" s="45"/>
      <c r="M334" s="39"/>
      <c r="O334" s="39"/>
      <c r="P334" s="39"/>
      <c r="Q334" s="39"/>
      <c r="R334" s="39"/>
      <c r="S334" s="39"/>
      <c r="T334" s="39"/>
      <c r="U334" s="39"/>
      <c r="V334" s="39"/>
      <c r="W334" s="39"/>
      <c r="X334" s="39"/>
      <c r="Y334" s="39"/>
      <c r="Z334" s="39"/>
      <c r="AA334" s="39"/>
      <c r="AB334" s="39"/>
      <c r="AC334" s="39"/>
      <c r="AD334" s="39"/>
      <c r="AE334" s="39"/>
    </row>
  </sheetData>
  <sheetProtection sheet="1" autoFilter="0" formatColumns="0" formatRows="0" objects="1" scenarios="1" spinCount="100000" saltValue="W9hEvrxFrzUuOWpsxL8p22xTCyHEwhFNs5RWwJ03/x3tL7nGygeny6s26Bdo/vXNU22h6y4b9WCYwkkckJdFcA==" hashValue="f3St5LJJPmVfrttCtINqp+nCuvWD14yJAs5TgYkaeg/YMZxR3ZvmGV7Ma+W00xuZ/uJoamKbbboNaV5DDqEFOQ==" algorithmName="SHA-512" password="CC35"/>
  <autoFilter ref="C85:K333"/>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88</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636</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ROUND(J84,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ROUND((SUM(BE84:BE98)),  2)</f>
        <v>0</v>
      </c>
      <c r="G33" s="39"/>
      <c r="H33" s="39"/>
      <c r="I33" s="156">
        <v>0.20999999999999999</v>
      </c>
      <c r="J33" s="155">
        <f>ROUND(((SUM(BE84:BE98))*I33),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ROUND((SUM(BF84:BF98)),  2)</f>
        <v>0</v>
      </c>
      <c r="G34" s="39"/>
      <c r="H34" s="39"/>
      <c r="I34" s="156">
        <v>0.14999999999999999</v>
      </c>
      <c r="J34" s="155">
        <f>ROUND(((SUM(BF84:BF98))*I34),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ROUND((SUM(BG84:BG98)),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ROUND((SUM(BH84:BH98)),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ROUND((SUM(BI84:BI98)),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SO 04.2 - Ochrana stávajících IS a rektifikace poklopů IS</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J84</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162</v>
      </c>
      <c r="E60" s="180"/>
      <c r="F60" s="180"/>
      <c r="G60" s="180"/>
      <c r="H60" s="180"/>
      <c r="I60" s="181"/>
      <c r="J60" s="182">
        <f>J85</f>
        <v>0</v>
      </c>
      <c r="K60" s="178"/>
      <c r="L60" s="183"/>
      <c r="S60" s="9"/>
      <c r="T60" s="9"/>
      <c r="U60" s="9"/>
      <c r="V60" s="9"/>
      <c r="W60" s="9"/>
      <c r="X60" s="9"/>
      <c r="Y60" s="9"/>
      <c r="Z60" s="9"/>
      <c r="AA60" s="9"/>
      <c r="AB60" s="9"/>
      <c r="AC60" s="9"/>
      <c r="AD60" s="9"/>
      <c r="AE60" s="9"/>
    </row>
    <row r="61" s="10" customFormat="1" ht="19.92" customHeight="1">
      <c r="A61" s="10"/>
      <c r="B61" s="184"/>
      <c r="C61" s="185"/>
      <c r="D61" s="186" t="s">
        <v>165</v>
      </c>
      <c r="E61" s="187"/>
      <c r="F61" s="187"/>
      <c r="G61" s="187"/>
      <c r="H61" s="187"/>
      <c r="I61" s="188"/>
      <c r="J61" s="189">
        <f>J86</f>
        <v>0</v>
      </c>
      <c r="K61" s="185"/>
      <c r="L61" s="190"/>
      <c r="S61" s="10"/>
      <c r="T61" s="10"/>
      <c r="U61" s="10"/>
      <c r="V61" s="10"/>
      <c r="W61" s="10"/>
      <c r="X61" s="10"/>
      <c r="Y61" s="10"/>
      <c r="Z61" s="10"/>
      <c r="AA61" s="10"/>
      <c r="AB61" s="10"/>
      <c r="AC61" s="10"/>
      <c r="AD61" s="10"/>
      <c r="AE61" s="10"/>
    </row>
    <row r="62" s="10" customFormat="1" ht="19.92" customHeight="1">
      <c r="A62" s="10"/>
      <c r="B62" s="184"/>
      <c r="C62" s="185"/>
      <c r="D62" s="186" t="s">
        <v>168</v>
      </c>
      <c r="E62" s="187"/>
      <c r="F62" s="187"/>
      <c r="G62" s="187"/>
      <c r="H62" s="187"/>
      <c r="I62" s="188"/>
      <c r="J62" s="189">
        <f>J89</f>
        <v>0</v>
      </c>
      <c r="K62" s="185"/>
      <c r="L62" s="190"/>
      <c r="S62" s="10"/>
      <c r="T62" s="10"/>
      <c r="U62" s="10"/>
      <c r="V62" s="10"/>
      <c r="W62" s="10"/>
      <c r="X62" s="10"/>
      <c r="Y62" s="10"/>
      <c r="Z62" s="10"/>
      <c r="AA62" s="10"/>
      <c r="AB62" s="10"/>
      <c r="AC62" s="10"/>
      <c r="AD62" s="10"/>
      <c r="AE62" s="10"/>
    </row>
    <row r="63" s="9" customFormat="1" ht="24.96" customHeight="1">
      <c r="A63" s="9"/>
      <c r="B63" s="177"/>
      <c r="C63" s="178"/>
      <c r="D63" s="179" t="s">
        <v>637</v>
      </c>
      <c r="E63" s="180"/>
      <c r="F63" s="180"/>
      <c r="G63" s="180"/>
      <c r="H63" s="180"/>
      <c r="I63" s="181"/>
      <c r="J63" s="182">
        <f>J92</f>
        <v>0</v>
      </c>
      <c r="K63" s="178"/>
      <c r="L63" s="183"/>
      <c r="S63" s="9"/>
      <c r="T63" s="9"/>
      <c r="U63" s="9"/>
      <c r="V63" s="9"/>
      <c r="W63" s="9"/>
      <c r="X63" s="9"/>
      <c r="Y63" s="9"/>
      <c r="Z63" s="9"/>
      <c r="AA63" s="9"/>
      <c r="AB63" s="9"/>
      <c r="AC63" s="9"/>
      <c r="AD63" s="9"/>
      <c r="AE63" s="9"/>
    </row>
    <row r="64" s="10" customFormat="1" ht="19.92" customHeight="1">
      <c r="A64" s="10"/>
      <c r="B64" s="184"/>
      <c r="C64" s="185"/>
      <c r="D64" s="186" t="s">
        <v>638</v>
      </c>
      <c r="E64" s="187"/>
      <c r="F64" s="187"/>
      <c r="G64" s="187"/>
      <c r="H64" s="187"/>
      <c r="I64" s="188"/>
      <c r="J64" s="189">
        <f>J93</f>
        <v>0</v>
      </c>
      <c r="K64" s="185"/>
      <c r="L64" s="190"/>
      <c r="S64" s="10"/>
      <c r="T64" s="10"/>
      <c r="U64" s="10"/>
      <c r="V64" s="10"/>
      <c r="W64" s="10"/>
      <c r="X64" s="10"/>
      <c r="Y64" s="10"/>
      <c r="Z64" s="10"/>
      <c r="AA64" s="10"/>
      <c r="AB64" s="10"/>
      <c r="AC64" s="10"/>
      <c r="AD64" s="10"/>
      <c r="AE64" s="10"/>
    </row>
    <row r="65" s="2" customFormat="1" ht="21.84" customHeight="1">
      <c r="A65" s="39"/>
      <c r="B65" s="40"/>
      <c r="C65" s="41"/>
      <c r="D65" s="41"/>
      <c r="E65" s="41"/>
      <c r="F65" s="41"/>
      <c r="G65" s="41"/>
      <c r="H65" s="41"/>
      <c r="I65" s="137"/>
      <c r="J65" s="41"/>
      <c r="K65" s="41"/>
      <c r="L65" s="138"/>
      <c r="S65" s="39"/>
      <c r="T65" s="39"/>
      <c r="U65" s="39"/>
      <c r="V65" s="39"/>
      <c r="W65" s="39"/>
      <c r="X65" s="39"/>
      <c r="Y65" s="39"/>
      <c r="Z65" s="39"/>
      <c r="AA65" s="39"/>
      <c r="AB65" s="39"/>
      <c r="AC65" s="39"/>
      <c r="AD65" s="39"/>
      <c r="AE65" s="39"/>
    </row>
    <row r="66" s="2" customFormat="1" ht="6.96" customHeight="1">
      <c r="A66" s="39"/>
      <c r="B66" s="60"/>
      <c r="C66" s="61"/>
      <c r="D66" s="61"/>
      <c r="E66" s="61"/>
      <c r="F66" s="61"/>
      <c r="G66" s="61"/>
      <c r="H66" s="61"/>
      <c r="I66" s="167"/>
      <c r="J66" s="61"/>
      <c r="K66" s="61"/>
      <c r="L66" s="138"/>
      <c r="S66" s="39"/>
      <c r="T66" s="39"/>
      <c r="U66" s="39"/>
      <c r="V66" s="39"/>
      <c r="W66" s="39"/>
      <c r="X66" s="39"/>
      <c r="Y66" s="39"/>
      <c r="Z66" s="39"/>
      <c r="AA66" s="39"/>
      <c r="AB66" s="39"/>
      <c r="AC66" s="39"/>
      <c r="AD66" s="39"/>
      <c r="AE66" s="39"/>
    </row>
    <row r="70" s="2" customFormat="1" ht="6.96" customHeight="1">
      <c r="A70" s="39"/>
      <c r="B70" s="62"/>
      <c r="C70" s="63"/>
      <c r="D70" s="63"/>
      <c r="E70" s="63"/>
      <c r="F70" s="63"/>
      <c r="G70" s="63"/>
      <c r="H70" s="63"/>
      <c r="I70" s="170"/>
      <c r="J70" s="63"/>
      <c r="K70" s="63"/>
      <c r="L70" s="138"/>
      <c r="S70" s="39"/>
      <c r="T70" s="39"/>
      <c r="U70" s="39"/>
      <c r="V70" s="39"/>
      <c r="W70" s="39"/>
      <c r="X70" s="39"/>
      <c r="Y70" s="39"/>
      <c r="Z70" s="39"/>
      <c r="AA70" s="39"/>
      <c r="AB70" s="39"/>
      <c r="AC70" s="39"/>
      <c r="AD70" s="39"/>
      <c r="AE70" s="39"/>
    </row>
    <row r="71" s="2" customFormat="1" ht="24.96" customHeight="1">
      <c r="A71" s="39"/>
      <c r="B71" s="40"/>
      <c r="C71" s="24" t="s">
        <v>110</v>
      </c>
      <c r="D71" s="41"/>
      <c r="E71" s="41"/>
      <c r="F71" s="41"/>
      <c r="G71" s="41"/>
      <c r="H71" s="41"/>
      <c r="I71" s="137"/>
      <c r="J71" s="41"/>
      <c r="K71" s="41"/>
      <c r="L71" s="138"/>
      <c r="S71" s="39"/>
      <c r="T71" s="39"/>
      <c r="U71" s="39"/>
      <c r="V71" s="39"/>
      <c r="W71" s="39"/>
      <c r="X71" s="39"/>
      <c r="Y71" s="39"/>
      <c r="Z71" s="39"/>
      <c r="AA71" s="39"/>
      <c r="AB71" s="39"/>
      <c r="AC71" s="39"/>
      <c r="AD71" s="39"/>
      <c r="AE71" s="39"/>
    </row>
    <row r="72" s="2" customFormat="1" ht="6.96" customHeight="1">
      <c r="A72" s="39"/>
      <c r="B72" s="40"/>
      <c r="C72" s="41"/>
      <c r="D72" s="41"/>
      <c r="E72" s="41"/>
      <c r="F72" s="41"/>
      <c r="G72" s="41"/>
      <c r="H72" s="41"/>
      <c r="I72" s="137"/>
      <c r="J72" s="41"/>
      <c r="K72" s="41"/>
      <c r="L72" s="138"/>
      <c r="S72" s="39"/>
      <c r="T72" s="39"/>
      <c r="U72" s="39"/>
      <c r="V72" s="39"/>
      <c r="W72" s="39"/>
      <c r="X72" s="39"/>
      <c r="Y72" s="39"/>
      <c r="Z72" s="39"/>
      <c r="AA72" s="39"/>
      <c r="AB72" s="39"/>
      <c r="AC72" s="39"/>
      <c r="AD72" s="39"/>
      <c r="AE72" s="39"/>
    </row>
    <row r="73" s="2" customFormat="1" ht="12" customHeight="1">
      <c r="A73" s="39"/>
      <c r="B73" s="40"/>
      <c r="C73" s="33" t="s">
        <v>16</v>
      </c>
      <c r="D73" s="41"/>
      <c r="E73" s="41"/>
      <c r="F73" s="41"/>
      <c r="G73" s="41"/>
      <c r="H73" s="41"/>
      <c r="I73" s="137"/>
      <c r="J73" s="41"/>
      <c r="K73" s="41"/>
      <c r="L73" s="138"/>
      <c r="S73" s="39"/>
      <c r="T73" s="39"/>
      <c r="U73" s="39"/>
      <c r="V73" s="39"/>
      <c r="W73" s="39"/>
      <c r="X73" s="39"/>
      <c r="Y73" s="39"/>
      <c r="Z73" s="39"/>
      <c r="AA73" s="39"/>
      <c r="AB73" s="39"/>
      <c r="AC73" s="39"/>
      <c r="AD73" s="39"/>
      <c r="AE73" s="39"/>
    </row>
    <row r="74" s="2" customFormat="1" ht="16.5" customHeight="1">
      <c r="A74" s="39"/>
      <c r="B74" s="40"/>
      <c r="C74" s="41"/>
      <c r="D74" s="41"/>
      <c r="E74" s="171" t="str">
        <f>E7</f>
        <v>9345-0001-02-2019 - Líbeznice ul. Pod Lipami aktualizace na CÚ 2019/1</v>
      </c>
      <c r="F74" s="33"/>
      <c r="G74" s="33"/>
      <c r="H74" s="33"/>
      <c r="I74" s="137"/>
      <c r="J74" s="41"/>
      <c r="K74" s="41"/>
      <c r="L74" s="138"/>
      <c r="S74" s="39"/>
      <c r="T74" s="39"/>
      <c r="U74" s="39"/>
      <c r="V74" s="39"/>
      <c r="W74" s="39"/>
      <c r="X74" s="39"/>
      <c r="Y74" s="39"/>
      <c r="Z74" s="39"/>
      <c r="AA74" s="39"/>
      <c r="AB74" s="39"/>
      <c r="AC74" s="39"/>
      <c r="AD74" s="39"/>
      <c r="AE74" s="39"/>
    </row>
    <row r="75" s="2" customFormat="1" ht="12" customHeight="1">
      <c r="A75" s="39"/>
      <c r="B75" s="40"/>
      <c r="C75" s="33" t="s">
        <v>99</v>
      </c>
      <c r="D75" s="41"/>
      <c r="E75" s="41"/>
      <c r="F75" s="41"/>
      <c r="G75" s="41"/>
      <c r="H75" s="41"/>
      <c r="I75" s="137"/>
      <c r="J75" s="41"/>
      <c r="K75" s="41"/>
      <c r="L75" s="138"/>
      <c r="S75" s="39"/>
      <c r="T75" s="39"/>
      <c r="U75" s="39"/>
      <c r="V75" s="39"/>
      <c r="W75" s="39"/>
      <c r="X75" s="39"/>
      <c r="Y75" s="39"/>
      <c r="Z75" s="39"/>
      <c r="AA75" s="39"/>
      <c r="AB75" s="39"/>
      <c r="AC75" s="39"/>
      <c r="AD75" s="39"/>
      <c r="AE75" s="39"/>
    </row>
    <row r="76" s="2" customFormat="1" ht="16.5" customHeight="1">
      <c r="A76" s="39"/>
      <c r="B76" s="40"/>
      <c r="C76" s="41"/>
      <c r="D76" s="41"/>
      <c r="E76" s="70" t="str">
        <f>E9</f>
        <v>SO 04.2 - Ochrana stávajících IS a rektifikace poklopů IS</v>
      </c>
      <c r="F76" s="41"/>
      <c r="G76" s="41"/>
      <c r="H76" s="41"/>
      <c r="I76" s="137"/>
      <c r="J76" s="41"/>
      <c r="K76" s="41"/>
      <c r="L76" s="138"/>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137"/>
      <c r="J77" s="41"/>
      <c r="K77" s="41"/>
      <c r="L77" s="138"/>
      <c r="S77" s="39"/>
      <c r="T77" s="39"/>
      <c r="U77" s="39"/>
      <c r="V77" s="39"/>
      <c r="W77" s="39"/>
      <c r="X77" s="39"/>
      <c r="Y77" s="39"/>
      <c r="Z77" s="39"/>
      <c r="AA77" s="39"/>
      <c r="AB77" s="39"/>
      <c r="AC77" s="39"/>
      <c r="AD77" s="39"/>
      <c r="AE77" s="39"/>
    </row>
    <row r="78" s="2" customFormat="1" ht="12" customHeight="1">
      <c r="A78" s="39"/>
      <c r="B78" s="40"/>
      <c r="C78" s="33" t="s">
        <v>23</v>
      </c>
      <c r="D78" s="41"/>
      <c r="E78" s="41"/>
      <c r="F78" s="28" t="str">
        <f>F12</f>
        <v xml:space="preserve"> </v>
      </c>
      <c r="G78" s="41"/>
      <c r="H78" s="41"/>
      <c r="I78" s="141" t="s">
        <v>25</v>
      </c>
      <c r="J78" s="73" t="str">
        <f>IF(J12="","",J12)</f>
        <v>9. 1. 2019</v>
      </c>
      <c r="K78" s="41"/>
      <c r="L78" s="13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37"/>
      <c r="J79" s="41"/>
      <c r="K79" s="41"/>
      <c r="L79" s="138"/>
      <c r="S79" s="39"/>
      <c r="T79" s="39"/>
      <c r="U79" s="39"/>
      <c r="V79" s="39"/>
      <c r="W79" s="39"/>
      <c r="X79" s="39"/>
      <c r="Y79" s="39"/>
      <c r="Z79" s="39"/>
      <c r="AA79" s="39"/>
      <c r="AB79" s="39"/>
      <c r="AC79" s="39"/>
      <c r="AD79" s="39"/>
      <c r="AE79" s="39"/>
    </row>
    <row r="80" s="2" customFormat="1" ht="15.15" customHeight="1">
      <c r="A80" s="39"/>
      <c r="B80" s="40"/>
      <c r="C80" s="33" t="s">
        <v>29</v>
      </c>
      <c r="D80" s="41"/>
      <c r="E80" s="41"/>
      <c r="F80" s="28" t="str">
        <f>E15</f>
        <v xml:space="preserve"> </v>
      </c>
      <c r="G80" s="41"/>
      <c r="H80" s="41"/>
      <c r="I80" s="141" t="s">
        <v>35</v>
      </c>
      <c r="J80" s="37" t="str">
        <f>E21</f>
        <v xml:space="preserve"> </v>
      </c>
      <c r="K80" s="41"/>
      <c r="L80" s="138"/>
      <c r="S80" s="39"/>
      <c r="T80" s="39"/>
      <c r="U80" s="39"/>
      <c r="V80" s="39"/>
      <c r="W80" s="39"/>
      <c r="X80" s="39"/>
      <c r="Y80" s="39"/>
      <c r="Z80" s="39"/>
      <c r="AA80" s="39"/>
      <c r="AB80" s="39"/>
      <c r="AC80" s="39"/>
      <c r="AD80" s="39"/>
      <c r="AE80" s="39"/>
    </row>
    <row r="81" s="2" customFormat="1" ht="15.15" customHeight="1">
      <c r="A81" s="39"/>
      <c r="B81" s="40"/>
      <c r="C81" s="33" t="s">
        <v>32</v>
      </c>
      <c r="D81" s="41"/>
      <c r="E81" s="41"/>
      <c r="F81" s="28" t="str">
        <f>IF(E18="","",E18)</f>
        <v>Vyplň údaj</v>
      </c>
      <c r="G81" s="41"/>
      <c r="H81" s="41"/>
      <c r="I81" s="141" t="s">
        <v>36</v>
      </c>
      <c r="J81" s="37" t="str">
        <f>E24</f>
        <v xml:space="preserve"> </v>
      </c>
      <c r="K81" s="41"/>
      <c r="L81" s="138"/>
      <c r="S81" s="39"/>
      <c r="T81" s="39"/>
      <c r="U81" s="39"/>
      <c r="V81" s="39"/>
      <c r="W81" s="39"/>
      <c r="X81" s="39"/>
      <c r="Y81" s="39"/>
      <c r="Z81" s="39"/>
      <c r="AA81" s="39"/>
      <c r="AB81" s="39"/>
      <c r="AC81" s="39"/>
      <c r="AD81" s="39"/>
      <c r="AE81" s="39"/>
    </row>
    <row r="82" s="2" customFormat="1" ht="10.32" customHeight="1">
      <c r="A82" s="39"/>
      <c r="B82" s="40"/>
      <c r="C82" s="41"/>
      <c r="D82" s="41"/>
      <c r="E82" s="41"/>
      <c r="F82" s="41"/>
      <c r="G82" s="41"/>
      <c r="H82" s="41"/>
      <c r="I82" s="137"/>
      <c r="J82" s="41"/>
      <c r="K82" s="41"/>
      <c r="L82" s="138"/>
      <c r="S82" s="39"/>
      <c r="T82" s="39"/>
      <c r="U82" s="39"/>
      <c r="V82" s="39"/>
      <c r="W82" s="39"/>
      <c r="X82" s="39"/>
      <c r="Y82" s="39"/>
      <c r="Z82" s="39"/>
      <c r="AA82" s="39"/>
      <c r="AB82" s="39"/>
      <c r="AC82" s="39"/>
      <c r="AD82" s="39"/>
      <c r="AE82" s="39"/>
    </row>
    <row r="83" s="11" customFormat="1" ht="29.28" customHeight="1">
      <c r="A83" s="191"/>
      <c r="B83" s="192"/>
      <c r="C83" s="193" t="s">
        <v>111</v>
      </c>
      <c r="D83" s="194" t="s">
        <v>58</v>
      </c>
      <c r="E83" s="194" t="s">
        <v>54</v>
      </c>
      <c r="F83" s="194" t="s">
        <v>55</v>
      </c>
      <c r="G83" s="194" t="s">
        <v>112</v>
      </c>
      <c r="H83" s="194" t="s">
        <v>113</v>
      </c>
      <c r="I83" s="195" t="s">
        <v>114</v>
      </c>
      <c r="J83" s="194" t="s">
        <v>103</v>
      </c>
      <c r="K83" s="196" t="s">
        <v>115</v>
      </c>
      <c r="L83" s="197"/>
      <c r="M83" s="93" t="s">
        <v>20</v>
      </c>
      <c r="N83" s="94" t="s">
        <v>43</v>
      </c>
      <c r="O83" s="94" t="s">
        <v>116</v>
      </c>
      <c r="P83" s="94" t="s">
        <v>117</v>
      </c>
      <c r="Q83" s="94" t="s">
        <v>118</v>
      </c>
      <c r="R83" s="94" t="s">
        <v>119</v>
      </c>
      <c r="S83" s="94" t="s">
        <v>120</v>
      </c>
      <c r="T83" s="95" t="s">
        <v>121</v>
      </c>
      <c r="U83" s="191"/>
      <c r="V83" s="191"/>
      <c r="W83" s="191"/>
      <c r="X83" s="191"/>
      <c r="Y83" s="191"/>
      <c r="Z83" s="191"/>
      <c r="AA83" s="191"/>
      <c r="AB83" s="191"/>
      <c r="AC83" s="191"/>
      <c r="AD83" s="191"/>
      <c r="AE83" s="191"/>
    </row>
    <row r="84" s="2" customFormat="1" ht="22.8" customHeight="1">
      <c r="A84" s="39"/>
      <c r="B84" s="40"/>
      <c r="C84" s="100" t="s">
        <v>122</v>
      </c>
      <c r="D84" s="41"/>
      <c r="E84" s="41"/>
      <c r="F84" s="41"/>
      <c r="G84" s="41"/>
      <c r="H84" s="41"/>
      <c r="I84" s="137"/>
      <c r="J84" s="198">
        <f>BK84</f>
        <v>0</v>
      </c>
      <c r="K84" s="41"/>
      <c r="L84" s="45"/>
      <c r="M84" s="96"/>
      <c r="N84" s="199"/>
      <c r="O84" s="97"/>
      <c r="P84" s="200">
        <f>P85+P92</f>
        <v>0</v>
      </c>
      <c r="Q84" s="97"/>
      <c r="R84" s="200">
        <f>R85+R92</f>
        <v>6.964576000000001</v>
      </c>
      <c r="S84" s="97"/>
      <c r="T84" s="201">
        <f>T85+T92</f>
        <v>0</v>
      </c>
      <c r="U84" s="39"/>
      <c r="V84" s="39"/>
      <c r="W84" s="39"/>
      <c r="X84" s="39"/>
      <c r="Y84" s="39"/>
      <c r="Z84" s="39"/>
      <c r="AA84" s="39"/>
      <c r="AB84" s="39"/>
      <c r="AC84" s="39"/>
      <c r="AD84" s="39"/>
      <c r="AE84" s="39"/>
      <c r="AT84" s="18" t="s">
        <v>72</v>
      </c>
      <c r="AU84" s="18" t="s">
        <v>104</v>
      </c>
      <c r="BK84" s="202">
        <f>BK85+BK92</f>
        <v>0</v>
      </c>
    </row>
    <row r="85" s="12" customFormat="1" ht="25.92" customHeight="1">
      <c r="A85" s="12"/>
      <c r="B85" s="203"/>
      <c r="C85" s="204"/>
      <c r="D85" s="205" t="s">
        <v>72</v>
      </c>
      <c r="E85" s="206" t="s">
        <v>169</v>
      </c>
      <c r="F85" s="206" t="s">
        <v>170</v>
      </c>
      <c r="G85" s="204"/>
      <c r="H85" s="204"/>
      <c r="I85" s="207"/>
      <c r="J85" s="208">
        <f>BK85</f>
        <v>0</v>
      </c>
      <c r="K85" s="204"/>
      <c r="L85" s="209"/>
      <c r="M85" s="210"/>
      <c r="N85" s="211"/>
      <c r="O85" s="211"/>
      <c r="P85" s="212">
        <f>P86+P89</f>
        <v>0</v>
      </c>
      <c r="Q85" s="211"/>
      <c r="R85" s="212">
        <f>R86+R89</f>
        <v>6.2216000000000005</v>
      </c>
      <c r="S85" s="211"/>
      <c r="T85" s="213">
        <f>T86+T89</f>
        <v>0</v>
      </c>
      <c r="U85" s="12"/>
      <c r="V85" s="12"/>
      <c r="W85" s="12"/>
      <c r="X85" s="12"/>
      <c r="Y85" s="12"/>
      <c r="Z85" s="12"/>
      <c r="AA85" s="12"/>
      <c r="AB85" s="12"/>
      <c r="AC85" s="12"/>
      <c r="AD85" s="12"/>
      <c r="AE85" s="12"/>
      <c r="AR85" s="214" t="s">
        <v>22</v>
      </c>
      <c r="AT85" s="215" t="s">
        <v>72</v>
      </c>
      <c r="AU85" s="215" t="s">
        <v>73</v>
      </c>
      <c r="AY85" s="214" t="s">
        <v>124</v>
      </c>
      <c r="BK85" s="216">
        <f>BK86+BK89</f>
        <v>0</v>
      </c>
    </row>
    <row r="86" s="12" customFormat="1" ht="22.8" customHeight="1">
      <c r="A86" s="12"/>
      <c r="B86" s="203"/>
      <c r="C86" s="204"/>
      <c r="D86" s="205" t="s">
        <v>72</v>
      </c>
      <c r="E86" s="230" t="s">
        <v>215</v>
      </c>
      <c r="F86" s="230" t="s">
        <v>437</v>
      </c>
      <c r="G86" s="204"/>
      <c r="H86" s="204"/>
      <c r="I86" s="207"/>
      <c r="J86" s="231">
        <f>BK86</f>
        <v>0</v>
      </c>
      <c r="K86" s="204"/>
      <c r="L86" s="209"/>
      <c r="M86" s="210"/>
      <c r="N86" s="211"/>
      <c r="O86" s="211"/>
      <c r="P86" s="212">
        <f>SUM(P87:P88)</f>
        <v>0</v>
      </c>
      <c r="Q86" s="211"/>
      <c r="R86" s="212">
        <f>SUM(R87:R88)</f>
        <v>6.2216000000000005</v>
      </c>
      <c r="S86" s="211"/>
      <c r="T86" s="213">
        <f>SUM(T87:T88)</f>
        <v>0</v>
      </c>
      <c r="U86" s="12"/>
      <c r="V86" s="12"/>
      <c r="W86" s="12"/>
      <c r="X86" s="12"/>
      <c r="Y86" s="12"/>
      <c r="Z86" s="12"/>
      <c r="AA86" s="12"/>
      <c r="AB86" s="12"/>
      <c r="AC86" s="12"/>
      <c r="AD86" s="12"/>
      <c r="AE86" s="12"/>
      <c r="AR86" s="214" t="s">
        <v>22</v>
      </c>
      <c r="AT86" s="215" t="s">
        <v>72</v>
      </c>
      <c r="AU86" s="215" t="s">
        <v>22</v>
      </c>
      <c r="AY86" s="214" t="s">
        <v>124</v>
      </c>
      <c r="BK86" s="216">
        <f>SUM(BK87:BK88)</f>
        <v>0</v>
      </c>
    </row>
    <row r="87" s="2" customFormat="1" ht="21.75" customHeight="1">
      <c r="A87" s="39"/>
      <c r="B87" s="40"/>
      <c r="C87" s="217" t="s">
        <v>22</v>
      </c>
      <c r="D87" s="217" t="s">
        <v>125</v>
      </c>
      <c r="E87" s="218" t="s">
        <v>639</v>
      </c>
      <c r="F87" s="219" t="s">
        <v>640</v>
      </c>
      <c r="G87" s="220" t="s">
        <v>309</v>
      </c>
      <c r="H87" s="221">
        <v>20</v>
      </c>
      <c r="I87" s="222"/>
      <c r="J87" s="223">
        <f>ROUND(I87*H87,2)</f>
        <v>0</v>
      </c>
      <c r="K87" s="219" t="s">
        <v>139</v>
      </c>
      <c r="L87" s="45"/>
      <c r="M87" s="224" t="s">
        <v>20</v>
      </c>
      <c r="N87" s="225" t="s">
        <v>44</v>
      </c>
      <c r="O87" s="85"/>
      <c r="P87" s="226">
        <f>O87*H87</f>
        <v>0</v>
      </c>
      <c r="Q87" s="226">
        <v>0.31108000000000002</v>
      </c>
      <c r="R87" s="226">
        <f>Q87*H87</f>
        <v>6.2216000000000005</v>
      </c>
      <c r="S87" s="226">
        <v>0</v>
      </c>
      <c r="T87" s="227">
        <f>S87*H87</f>
        <v>0</v>
      </c>
      <c r="U87" s="39"/>
      <c r="V87" s="39"/>
      <c r="W87" s="39"/>
      <c r="X87" s="39"/>
      <c r="Y87" s="39"/>
      <c r="Z87" s="39"/>
      <c r="AA87" s="39"/>
      <c r="AB87" s="39"/>
      <c r="AC87" s="39"/>
      <c r="AD87" s="39"/>
      <c r="AE87" s="39"/>
      <c r="AR87" s="228" t="s">
        <v>129</v>
      </c>
      <c r="AT87" s="228" t="s">
        <v>125</v>
      </c>
      <c r="AU87" s="228" t="s">
        <v>82</v>
      </c>
      <c r="AY87" s="18" t="s">
        <v>124</v>
      </c>
      <c r="BE87" s="229">
        <f>IF(N87="základní",J87,0)</f>
        <v>0</v>
      </c>
      <c r="BF87" s="229">
        <f>IF(N87="snížená",J87,0)</f>
        <v>0</v>
      </c>
      <c r="BG87" s="229">
        <f>IF(N87="zákl. přenesená",J87,0)</f>
        <v>0</v>
      </c>
      <c r="BH87" s="229">
        <f>IF(N87="sníž. přenesená",J87,0)</f>
        <v>0</v>
      </c>
      <c r="BI87" s="229">
        <f>IF(N87="nulová",J87,0)</f>
        <v>0</v>
      </c>
      <c r="BJ87" s="18" t="s">
        <v>22</v>
      </c>
      <c r="BK87" s="229">
        <f>ROUND(I87*H87,2)</f>
        <v>0</v>
      </c>
      <c r="BL87" s="18" t="s">
        <v>129</v>
      </c>
      <c r="BM87" s="228" t="s">
        <v>641</v>
      </c>
    </row>
    <row r="88" s="2" customFormat="1">
      <c r="A88" s="39"/>
      <c r="B88" s="40"/>
      <c r="C88" s="41"/>
      <c r="D88" s="237" t="s">
        <v>176</v>
      </c>
      <c r="E88" s="41"/>
      <c r="F88" s="238" t="s">
        <v>642</v>
      </c>
      <c r="G88" s="41"/>
      <c r="H88" s="41"/>
      <c r="I88" s="137"/>
      <c r="J88" s="41"/>
      <c r="K88" s="41"/>
      <c r="L88" s="45"/>
      <c r="M88" s="239"/>
      <c r="N88" s="240"/>
      <c r="O88" s="85"/>
      <c r="P88" s="85"/>
      <c r="Q88" s="85"/>
      <c r="R88" s="85"/>
      <c r="S88" s="85"/>
      <c r="T88" s="86"/>
      <c r="U88" s="39"/>
      <c r="V88" s="39"/>
      <c r="W88" s="39"/>
      <c r="X88" s="39"/>
      <c r="Y88" s="39"/>
      <c r="Z88" s="39"/>
      <c r="AA88" s="39"/>
      <c r="AB88" s="39"/>
      <c r="AC88" s="39"/>
      <c r="AD88" s="39"/>
      <c r="AE88" s="39"/>
      <c r="AT88" s="18" t="s">
        <v>176</v>
      </c>
      <c r="AU88" s="18" t="s">
        <v>82</v>
      </c>
    </row>
    <row r="89" s="12" customFormat="1" ht="22.8" customHeight="1">
      <c r="A89" s="12"/>
      <c r="B89" s="203"/>
      <c r="C89" s="204"/>
      <c r="D89" s="205" t="s">
        <v>72</v>
      </c>
      <c r="E89" s="230" t="s">
        <v>625</v>
      </c>
      <c r="F89" s="230" t="s">
        <v>626</v>
      </c>
      <c r="G89" s="204"/>
      <c r="H89" s="204"/>
      <c r="I89" s="207"/>
      <c r="J89" s="231">
        <f>BK89</f>
        <v>0</v>
      </c>
      <c r="K89" s="204"/>
      <c r="L89" s="209"/>
      <c r="M89" s="210"/>
      <c r="N89" s="211"/>
      <c r="O89" s="211"/>
      <c r="P89" s="212">
        <f>SUM(P90:P91)</f>
        <v>0</v>
      </c>
      <c r="Q89" s="211"/>
      <c r="R89" s="212">
        <f>SUM(R90:R91)</f>
        <v>0</v>
      </c>
      <c r="S89" s="211"/>
      <c r="T89" s="213">
        <f>SUM(T90:T91)</f>
        <v>0</v>
      </c>
      <c r="U89" s="12"/>
      <c r="V89" s="12"/>
      <c r="W89" s="12"/>
      <c r="X89" s="12"/>
      <c r="Y89" s="12"/>
      <c r="Z89" s="12"/>
      <c r="AA89" s="12"/>
      <c r="AB89" s="12"/>
      <c r="AC89" s="12"/>
      <c r="AD89" s="12"/>
      <c r="AE89" s="12"/>
      <c r="AR89" s="214" t="s">
        <v>22</v>
      </c>
      <c r="AT89" s="215" t="s">
        <v>72</v>
      </c>
      <c r="AU89" s="215" t="s">
        <v>22</v>
      </c>
      <c r="AY89" s="214" t="s">
        <v>124</v>
      </c>
      <c r="BK89" s="216">
        <f>SUM(BK90:BK91)</f>
        <v>0</v>
      </c>
    </row>
    <row r="90" s="2" customFormat="1" ht="21.75" customHeight="1">
      <c r="A90" s="39"/>
      <c r="B90" s="40"/>
      <c r="C90" s="217" t="s">
        <v>82</v>
      </c>
      <c r="D90" s="217" t="s">
        <v>125</v>
      </c>
      <c r="E90" s="218" t="s">
        <v>628</v>
      </c>
      <c r="F90" s="219" t="s">
        <v>629</v>
      </c>
      <c r="G90" s="220" t="s">
        <v>267</v>
      </c>
      <c r="H90" s="221">
        <v>6.2220000000000004</v>
      </c>
      <c r="I90" s="222"/>
      <c r="J90" s="223">
        <f>ROUND(I90*H90,2)</f>
        <v>0</v>
      </c>
      <c r="K90" s="219" t="s">
        <v>139</v>
      </c>
      <c r="L90" s="45"/>
      <c r="M90" s="224" t="s">
        <v>20</v>
      </c>
      <c r="N90" s="225" t="s">
        <v>44</v>
      </c>
      <c r="O90" s="85"/>
      <c r="P90" s="226">
        <f>O90*H90</f>
        <v>0</v>
      </c>
      <c r="Q90" s="226">
        <v>0</v>
      </c>
      <c r="R90" s="226">
        <f>Q90*H90</f>
        <v>0</v>
      </c>
      <c r="S90" s="226">
        <v>0</v>
      </c>
      <c r="T90" s="227">
        <f>S90*H90</f>
        <v>0</v>
      </c>
      <c r="U90" s="39"/>
      <c r="V90" s="39"/>
      <c r="W90" s="39"/>
      <c r="X90" s="39"/>
      <c r="Y90" s="39"/>
      <c r="Z90" s="39"/>
      <c r="AA90" s="39"/>
      <c r="AB90" s="39"/>
      <c r="AC90" s="39"/>
      <c r="AD90" s="39"/>
      <c r="AE90" s="39"/>
      <c r="AR90" s="228" t="s">
        <v>129</v>
      </c>
      <c r="AT90" s="228" t="s">
        <v>125</v>
      </c>
      <c r="AU90" s="228" t="s">
        <v>82</v>
      </c>
      <c r="AY90" s="18" t="s">
        <v>124</v>
      </c>
      <c r="BE90" s="229">
        <f>IF(N90="základní",J90,0)</f>
        <v>0</v>
      </c>
      <c r="BF90" s="229">
        <f>IF(N90="snížená",J90,0)</f>
        <v>0</v>
      </c>
      <c r="BG90" s="229">
        <f>IF(N90="zákl. přenesená",J90,0)</f>
        <v>0</v>
      </c>
      <c r="BH90" s="229">
        <f>IF(N90="sníž. přenesená",J90,0)</f>
        <v>0</v>
      </c>
      <c r="BI90" s="229">
        <f>IF(N90="nulová",J90,0)</f>
        <v>0</v>
      </c>
      <c r="BJ90" s="18" t="s">
        <v>22</v>
      </c>
      <c r="BK90" s="229">
        <f>ROUND(I90*H90,2)</f>
        <v>0</v>
      </c>
      <c r="BL90" s="18" t="s">
        <v>129</v>
      </c>
      <c r="BM90" s="228" t="s">
        <v>643</v>
      </c>
    </row>
    <row r="91" s="2" customFormat="1">
      <c r="A91" s="39"/>
      <c r="B91" s="40"/>
      <c r="C91" s="41"/>
      <c r="D91" s="237" t="s">
        <v>176</v>
      </c>
      <c r="E91" s="41"/>
      <c r="F91" s="238" t="s">
        <v>631</v>
      </c>
      <c r="G91" s="41"/>
      <c r="H91" s="41"/>
      <c r="I91" s="137"/>
      <c r="J91" s="41"/>
      <c r="K91" s="41"/>
      <c r="L91" s="45"/>
      <c r="M91" s="239"/>
      <c r="N91" s="240"/>
      <c r="O91" s="85"/>
      <c r="P91" s="85"/>
      <c r="Q91" s="85"/>
      <c r="R91" s="85"/>
      <c r="S91" s="85"/>
      <c r="T91" s="86"/>
      <c r="U91" s="39"/>
      <c r="V91" s="39"/>
      <c r="W91" s="39"/>
      <c r="X91" s="39"/>
      <c r="Y91" s="39"/>
      <c r="Z91" s="39"/>
      <c r="AA91" s="39"/>
      <c r="AB91" s="39"/>
      <c r="AC91" s="39"/>
      <c r="AD91" s="39"/>
      <c r="AE91" s="39"/>
      <c r="AT91" s="18" t="s">
        <v>176</v>
      </c>
      <c r="AU91" s="18" t="s">
        <v>82</v>
      </c>
    </row>
    <row r="92" s="12" customFormat="1" ht="25.92" customHeight="1">
      <c r="A92" s="12"/>
      <c r="B92" s="203"/>
      <c r="C92" s="204"/>
      <c r="D92" s="205" t="s">
        <v>72</v>
      </c>
      <c r="E92" s="206" t="s">
        <v>279</v>
      </c>
      <c r="F92" s="206" t="s">
        <v>644</v>
      </c>
      <c r="G92" s="204"/>
      <c r="H92" s="204"/>
      <c r="I92" s="207"/>
      <c r="J92" s="208">
        <f>BK92</f>
        <v>0</v>
      </c>
      <c r="K92" s="204"/>
      <c r="L92" s="209"/>
      <c r="M92" s="210"/>
      <c r="N92" s="211"/>
      <c r="O92" s="211"/>
      <c r="P92" s="212">
        <f>P93</f>
        <v>0</v>
      </c>
      <c r="Q92" s="211"/>
      <c r="R92" s="212">
        <f>R93</f>
        <v>0.74297600000000008</v>
      </c>
      <c r="S92" s="211"/>
      <c r="T92" s="213">
        <f>T93</f>
        <v>0</v>
      </c>
      <c r="U92" s="12"/>
      <c r="V92" s="12"/>
      <c r="W92" s="12"/>
      <c r="X92" s="12"/>
      <c r="Y92" s="12"/>
      <c r="Z92" s="12"/>
      <c r="AA92" s="12"/>
      <c r="AB92" s="12"/>
      <c r="AC92" s="12"/>
      <c r="AD92" s="12"/>
      <c r="AE92" s="12"/>
      <c r="AR92" s="214" t="s">
        <v>142</v>
      </c>
      <c r="AT92" s="215" t="s">
        <v>72</v>
      </c>
      <c r="AU92" s="215" t="s">
        <v>73</v>
      </c>
      <c r="AY92" s="214" t="s">
        <v>124</v>
      </c>
      <c r="BK92" s="216">
        <f>BK93</f>
        <v>0</v>
      </c>
    </row>
    <row r="93" s="12" customFormat="1" ht="22.8" customHeight="1">
      <c r="A93" s="12"/>
      <c r="B93" s="203"/>
      <c r="C93" s="204"/>
      <c r="D93" s="205" t="s">
        <v>72</v>
      </c>
      <c r="E93" s="230" t="s">
        <v>645</v>
      </c>
      <c r="F93" s="230" t="s">
        <v>646</v>
      </c>
      <c r="G93" s="204"/>
      <c r="H93" s="204"/>
      <c r="I93" s="207"/>
      <c r="J93" s="231">
        <f>BK93</f>
        <v>0</v>
      </c>
      <c r="K93" s="204"/>
      <c r="L93" s="209"/>
      <c r="M93" s="210"/>
      <c r="N93" s="211"/>
      <c r="O93" s="211"/>
      <c r="P93" s="212">
        <f>SUM(P94:P98)</f>
        <v>0</v>
      </c>
      <c r="Q93" s="211"/>
      <c r="R93" s="212">
        <f>SUM(R94:R98)</f>
        <v>0.74297600000000008</v>
      </c>
      <c r="S93" s="211"/>
      <c r="T93" s="213">
        <f>SUM(T94:T98)</f>
        <v>0</v>
      </c>
      <c r="U93" s="12"/>
      <c r="V93" s="12"/>
      <c r="W93" s="12"/>
      <c r="X93" s="12"/>
      <c r="Y93" s="12"/>
      <c r="Z93" s="12"/>
      <c r="AA93" s="12"/>
      <c r="AB93" s="12"/>
      <c r="AC93" s="12"/>
      <c r="AD93" s="12"/>
      <c r="AE93" s="12"/>
      <c r="AR93" s="214" t="s">
        <v>142</v>
      </c>
      <c r="AT93" s="215" t="s">
        <v>72</v>
      </c>
      <c r="AU93" s="215" t="s">
        <v>22</v>
      </c>
      <c r="AY93" s="214" t="s">
        <v>124</v>
      </c>
      <c r="BK93" s="216">
        <f>SUM(BK94:BK98)</f>
        <v>0</v>
      </c>
    </row>
    <row r="94" s="2" customFormat="1" ht="21.75" customHeight="1">
      <c r="A94" s="39"/>
      <c r="B94" s="40"/>
      <c r="C94" s="217" t="s">
        <v>142</v>
      </c>
      <c r="D94" s="217" t="s">
        <v>125</v>
      </c>
      <c r="E94" s="218" t="s">
        <v>647</v>
      </c>
      <c r="F94" s="219" t="s">
        <v>648</v>
      </c>
      <c r="G94" s="220" t="s">
        <v>210</v>
      </c>
      <c r="H94" s="221">
        <v>5.2000000000000002</v>
      </c>
      <c r="I94" s="222"/>
      <c r="J94" s="223">
        <f>ROUND(I94*H94,2)</f>
        <v>0</v>
      </c>
      <c r="K94" s="219" t="s">
        <v>139</v>
      </c>
      <c r="L94" s="45"/>
      <c r="M94" s="224" t="s">
        <v>20</v>
      </c>
      <c r="N94" s="225" t="s">
        <v>44</v>
      </c>
      <c r="O94" s="85"/>
      <c r="P94" s="226">
        <f>O94*H94</f>
        <v>0</v>
      </c>
      <c r="Q94" s="226">
        <v>0.13538</v>
      </c>
      <c r="R94" s="226">
        <f>Q94*H94</f>
        <v>0.70397600000000005</v>
      </c>
      <c r="S94" s="226">
        <v>0</v>
      </c>
      <c r="T94" s="227">
        <f>S94*H94</f>
        <v>0</v>
      </c>
      <c r="U94" s="39"/>
      <c r="V94" s="39"/>
      <c r="W94" s="39"/>
      <c r="X94" s="39"/>
      <c r="Y94" s="39"/>
      <c r="Z94" s="39"/>
      <c r="AA94" s="39"/>
      <c r="AB94" s="39"/>
      <c r="AC94" s="39"/>
      <c r="AD94" s="39"/>
      <c r="AE94" s="39"/>
      <c r="AR94" s="228" t="s">
        <v>519</v>
      </c>
      <c r="AT94" s="228" t="s">
        <v>125</v>
      </c>
      <c r="AU94" s="228" t="s">
        <v>82</v>
      </c>
      <c r="AY94" s="18" t="s">
        <v>124</v>
      </c>
      <c r="BE94" s="229">
        <f>IF(N94="základní",J94,0)</f>
        <v>0</v>
      </c>
      <c r="BF94" s="229">
        <f>IF(N94="snížená",J94,0)</f>
        <v>0</v>
      </c>
      <c r="BG94" s="229">
        <f>IF(N94="zákl. přenesená",J94,0)</f>
        <v>0</v>
      </c>
      <c r="BH94" s="229">
        <f>IF(N94="sníž. přenesená",J94,0)</f>
        <v>0</v>
      </c>
      <c r="BI94" s="229">
        <f>IF(N94="nulová",J94,0)</f>
        <v>0</v>
      </c>
      <c r="BJ94" s="18" t="s">
        <v>22</v>
      </c>
      <c r="BK94" s="229">
        <f>ROUND(I94*H94,2)</f>
        <v>0</v>
      </c>
      <c r="BL94" s="18" t="s">
        <v>519</v>
      </c>
      <c r="BM94" s="228" t="s">
        <v>649</v>
      </c>
    </row>
    <row r="95" s="2" customFormat="1">
      <c r="A95" s="39"/>
      <c r="B95" s="40"/>
      <c r="C95" s="41"/>
      <c r="D95" s="237" t="s">
        <v>176</v>
      </c>
      <c r="E95" s="41"/>
      <c r="F95" s="238" t="s">
        <v>650</v>
      </c>
      <c r="G95" s="41"/>
      <c r="H95" s="41"/>
      <c r="I95" s="137"/>
      <c r="J95" s="41"/>
      <c r="K95" s="41"/>
      <c r="L95" s="45"/>
      <c r="M95" s="239"/>
      <c r="N95" s="240"/>
      <c r="O95" s="85"/>
      <c r="P95" s="85"/>
      <c r="Q95" s="85"/>
      <c r="R95" s="85"/>
      <c r="S95" s="85"/>
      <c r="T95" s="86"/>
      <c r="U95" s="39"/>
      <c r="V95" s="39"/>
      <c r="W95" s="39"/>
      <c r="X95" s="39"/>
      <c r="Y95" s="39"/>
      <c r="Z95" s="39"/>
      <c r="AA95" s="39"/>
      <c r="AB95" s="39"/>
      <c r="AC95" s="39"/>
      <c r="AD95" s="39"/>
      <c r="AE95" s="39"/>
      <c r="AT95" s="18" t="s">
        <v>176</v>
      </c>
      <c r="AU95" s="18" t="s">
        <v>82</v>
      </c>
    </row>
    <row r="96" s="14" customFormat="1">
      <c r="A96" s="14"/>
      <c r="B96" s="251"/>
      <c r="C96" s="252"/>
      <c r="D96" s="237" t="s">
        <v>178</v>
      </c>
      <c r="E96" s="253" t="s">
        <v>20</v>
      </c>
      <c r="F96" s="254" t="s">
        <v>651</v>
      </c>
      <c r="G96" s="252"/>
      <c r="H96" s="255">
        <v>5.2000000000000002</v>
      </c>
      <c r="I96" s="256"/>
      <c r="J96" s="252"/>
      <c r="K96" s="252"/>
      <c r="L96" s="257"/>
      <c r="M96" s="258"/>
      <c r="N96" s="259"/>
      <c r="O96" s="259"/>
      <c r="P96" s="259"/>
      <c r="Q96" s="259"/>
      <c r="R96" s="259"/>
      <c r="S96" s="259"/>
      <c r="T96" s="260"/>
      <c r="U96" s="14"/>
      <c r="V96" s="14"/>
      <c r="W96" s="14"/>
      <c r="X96" s="14"/>
      <c r="Y96" s="14"/>
      <c r="Z96" s="14"/>
      <c r="AA96" s="14"/>
      <c r="AB96" s="14"/>
      <c r="AC96" s="14"/>
      <c r="AD96" s="14"/>
      <c r="AE96" s="14"/>
      <c r="AT96" s="261" t="s">
        <v>178</v>
      </c>
      <c r="AU96" s="261" t="s">
        <v>82</v>
      </c>
      <c r="AV96" s="14" t="s">
        <v>82</v>
      </c>
      <c r="AW96" s="14" t="s">
        <v>34</v>
      </c>
      <c r="AX96" s="14" t="s">
        <v>22</v>
      </c>
      <c r="AY96" s="261" t="s">
        <v>124</v>
      </c>
    </row>
    <row r="97" s="2" customFormat="1" ht="16.5" customHeight="1">
      <c r="A97" s="39"/>
      <c r="B97" s="40"/>
      <c r="C97" s="273" t="s">
        <v>129</v>
      </c>
      <c r="D97" s="273" t="s">
        <v>279</v>
      </c>
      <c r="E97" s="274" t="s">
        <v>652</v>
      </c>
      <c r="F97" s="275" t="s">
        <v>653</v>
      </c>
      <c r="G97" s="276" t="s">
        <v>210</v>
      </c>
      <c r="H97" s="277">
        <v>5.2000000000000002</v>
      </c>
      <c r="I97" s="278"/>
      <c r="J97" s="279">
        <f>ROUND(I97*H97,2)</f>
        <v>0</v>
      </c>
      <c r="K97" s="275" t="s">
        <v>20</v>
      </c>
      <c r="L97" s="280"/>
      <c r="M97" s="281" t="s">
        <v>20</v>
      </c>
      <c r="N97" s="282" t="s">
        <v>44</v>
      </c>
      <c r="O97" s="85"/>
      <c r="P97" s="226">
        <f>O97*H97</f>
        <v>0</v>
      </c>
      <c r="Q97" s="226">
        <v>0.0074999999999999997</v>
      </c>
      <c r="R97" s="226">
        <f>Q97*H97</f>
        <v>0.039</v>
      </c>
      <c r="S97" s="226">
        <v>0</v>
      </c>
      <c r="T97" s="227">
        <f>S97*H97</f>
        <v>0</v>
      </c>
      <c r="U97" s="39"/>
      <c r="V97" s="39"/>
      <c r="W97" s="39"/>
      <c r="X97" s="39"/>
      <c r="Y97" s="39"/>
      <c r="Z97" s="39"/>
      <c r="AA97" s="39"/>
      <c r="AB97" s="39"/>
      <c r="AC97" s="39"/>
      <c r="AD97" s="39"/>
      <c r="AE97" s="39"/>
      <c r="AR97" s="228" t="s">
        <v>654</v>
      </c>
      <c r="AT97" s="228" t="s">
        <v>279</v>
      </c>
      <c r="AU97" s="228" t="s">
        <v>82</v>
      </c>
      <c r="AY97" s="18" t="s">
        <v>124</v>
      </c>
      <c r="BE97" s="229">
        <f>IF(N97="základní",J97,0)</f>
        <v>0</v>
      </c>
      <c r="BF97" s="229">
        <f>IF(N97="snížená",J97,0)</f>
        <v>0</v>
      </c>
      <c r="BG97" s="229">
        <f>IF(N97="zákl. přenesená",J97,0)</f>
        <v>0</v>
      </c>
      <c r="BH97" s="229">
        <f>IF(N97="sníž. přenesená",J97,0)</f>
        <v>0</v>
      </c>
      <c r="BI97" s="229">
        <f>IF(N97="nulová",J97,0)</f>
        <v>0</v>
      </c>
      <c r="BJ97" s="18" t="s">
        <v>22</v>
      </c>
      <c r="BK97" s="229">
        <f>ROUND(I97*H97,2)</f>
        <v>0</v>
      </c>
      <c r="BL97" s="18" t="s">
        <v>654</v>
      </c>
      <c r="BM97" s="228" t="s">
        <v>655</v>
      </c>
    </row>
    <row r="98" s="2" customFormat="1" ht="16.5" customHeight="1">
      <c r="A98" s="39"/>
      <c r="B98" s="40"/>
      <c r="C98" s="217" t="s">
        <v>133</v>
      </c>
      <c r="D98" s="217" t="s">
        <v>125</v>
      </c>
      <c r="E98" s="218" t="s">
        <v>656</v>
      </c>
      <c r="F98" s="219" t="s">
        <v>657</v>
      </c>
      <c r="G98" s="220" t="s">
        <v>331</v>
      </c>
      <c r="H98" s="221">
        <v>7</v>
      </c>
      <c r="I98" s="222"/>
      <c r="J98" s="223">
        <f>ROUND(I98*H98,2)</f>
        <v>0</v>
      </c>
      <c r="K98" s="219" t="s">
        <v>20</v>
      </c>
      <c r="L98" s="45"/>
      <c r="M98" s="232" t="s">
        <v>20</v>
      </c>
      <c r="N98" s="233" t="s">
        <v>44</v>
      </c>
      <c r="O98" s="234"/>
      <c r="P98" s="235">
        <f>O98*H98</f>
        <v>0</v>
      </c>
      <c r="Q98" s="235">
        <v>0</v>
      </c>
      <c r="R98" s="235">
        <f>Q98*H98</f>
        <v>0</v>
      </c>
      <c r="S98" s="235">
        <v>0</v>
      </c>
      <c r="T98" s="236">
        <f>S98*H98</f>
        <v>0</v>
      </c>
      <c r="U98" s="39"/>
      <c r="V98" s="39"/>
      <c r="W98" s="39"/>
      <c r="X98" s="39"/>
      <c r="Y98" s="39"/>
      <c r="Z98" s="39"/>
      <c r="AA98" s="39"/>
      <c r="AB98" s="39"/>
      <c r="AC98" s="39"/>
      <c r="AD98" s="39"/>
      <c r="AE98" s="39"/>
      <c r="AR98" s="228" t="s">
        <v>519</v>
      </c>
      <c r="AT98" s="228" t="s">
        <v>125</v>
      </c>
      <c r="AU98" s="228" t="s">
        <v>82</v>
      </c>
      <c r="AY98" s="18" t="s">
        <v>124</v>
      </c>
      <c r="BE98" s="229">
        <f>IF(N98="základní",J98,0)</f>
        <v>0</v>
      </c>
      <c r="BF98" s="229">
        <f>IF(N98="snížená",J98,0)</f>
        <v>0</v>
      </c>
      <c r="BG98" s="229">
        <f>IF(N98="zákl. přenesená",J98,0)</f>
        <v>0</v>
      </c>
      <c r="BH98" s="229">
        <f>IF(N98="sníž. přenesená",J98,0)</f>
        <v>0</v>
      </c>
      <c r="BI98" s="229">
        <f>IF(N98="nulová",J98,0)</f>
        <v>0</v>
      </c>
      <c r="BJ98" s="18" t="s">
        <v>22</v>
      </c>
      <c r="BK98" s="229">
        <f>ROUND(I98*H98,2)</f>
        <v>0</v>
      </c>
      <c r="BL98" s="18" t="s">
        <v>519</v>
      </c>
      <c r="BM98" s="228" t="s">
        <v>658</v>
      </c>
    </row>
    <row r="99" s="2" customFormat="1" ht="6.96" customHeight="1">
      <c r="A99" s="39"/>
      <c r="B99" s="60"/>
      <c r="C99" s="61"/>
      <c r="D99" s="61"/>
      <c r="E99" s="61"/>
      <c r="F99" s="61"/>
      <c r="G99" s="61"/>
      <c r="H99" s="61"/>
      <c r="I99" s="167"/>
      <c r="J99" s="61"/>
      <c r="K99" s="61"/>
      <c r="L99" s="45"/>
      <c r="M99" s="39"/>
      <c r="O99" s="39"/>
      <c r="P99" s="39"/>
      <c r="Q99" s="39"/>
      <c r="R99" s="39"/>
      <c r="S99" s="39"/>
      <c r="T99" s="39"/>
      <c r="U99" s="39"/>
      <c r="V99" s="39"/>
      <c r="W99" s="39"/>
      <c r="X99" s="39"/>
      <c r="Y99" s="39"/>
      <c r="Z99" s="39"/>
      <c r="AA99" s="39"/>
      <c r="AB99" s="39"/>
      <c r="AC99" s="39"/>
      <c r="AD99" s="39"/>
      <c r="AE99" s="39"/>
    </row>
  </sheetData>
  <sheetProtection sheet="1" autoFilter="0" formatColumns="0" formatRows="0" objects="1" scenarios="1" spinCount="100000" saltValue="mFDJP0S5iYFjkenDjN6bZ+vbXCPg0vDAKAFojCIJZ/qDzeWk6SWO0Uf9b69/1SnEzcTSLoCRGBUgYMjEf9N1zQ==" hashValue="CT62H+BlotspxO5iWX5DryzY7bLX8zihjG+mD4exPu2lHRLj7l9mBlg+GODwp3Y2skBANnO33b8P6km+XtjUDA==" algorithmName="SHA-512" password="CC35"/>
  <autoFilter ref="C83:K98"/>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91</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659</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ROUND(J85,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ROUND((SUM(BE85:BE136)),  2)</f>
        <v>0</v>
      </c>
      <c r="G33" s="39"/>
      <c r="H33" s="39"/>
      <c r="I33" s="156">
        <v>0.20999999999999999</v>
      </c>
      <c r="J33" s="155">
        <f>ROUND(((SUM(BE85:BE136))*I33),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ROUND((SUM(BF85:BF136)),  2)</f>
        <v>0</v>
      </c>
      <c r="G34" s="39"/>
      <c r="H34" s="39"/>
      <c r="I34" s="156">
        <v>0.14999999999999999</v>
      </c>
      <c r="J34" s="155">
        <f>ROUND(((SUM(BF85:BF136))*I34),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ROUND((SUM(BG85:BG136)),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ROUND((SUM(BH85:BH136)),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ROUND((SUM(BI85:BI136)),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 xml:space="preserve">SO 401 - Přeložka veřejného osvětlení ELTODO-CITELUM </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J85</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660</v>
      </c>
      <c r="E60" s="180"/>
      <c r="F60" s="180"/>
      <c r="G60" s="180"/>
      <c r="H60" s="180"/>
      <c r="I60" s="181"/>
      <c r="J60" s="182">
        <f>J86</f>
        <v>0</v>
      </c>
      <c r="K60" s="178"/>
      <c r="L60" s="183"/>
      <c r="S60" s="9"/>
      <c r="T60" s="9"/>
      <c r="U60" s="9"/>
      <c r="V60" s="9"/>
      <c r="W60" s="9"/>
      <c r="X60" s="9"/>
      <c r="Y60" s="9"/>
      <c r="Z60" s="9"/>
      <c r="AA60" s="9"/>
      <c r="AB60" s="9"/>
      <c r="AC60" s="9"/>
      <c r="AD60" s="9"/>
      <c r="AE60" s="9"/>
    </row>
    <row r="61" s="10" customFormat="1" ht="19.92" customHeight="1">
      <c r="A61" s="10"/>
      <c r="B61" s="184"/>
      <c r="C61" s="185"/>
      <c r="D61" s="186" t="s">
        <v>661</v>
      </c>
      <c r="E61" s="187"/>
      <c r="F61" s="187"/>
      <c r="G61" s="187"/>
      <c r="H61" s="187"/>
      <c r="I61" s="188"/>
      <c r="J61" s="189">
        <f>J87</f>
        <v>0</v>
      </c>
      <c r="K61" s="185"/>
      <c r="L61" s="190"/>
      <c r="S61" s="10"/>
      <c r="T61" s="10"/>
      <c r="U61" s="10"/>
      <c r="V61" s="10"/>
      <c r="W61" s="10"/>
      <c r="X61" s="10"/>
      <c r="Y61" s="10"/>
      <c r="Z61" s="10"/>
      <c r="AA61" s="10"/>
      <c r="AB61" s="10"/>
      <c r="AC61" s="10"/>
      <c r="AD61" s="10"/>
      <c r="AE61" s="10"/>
    </row>
    <row r="62" s="10" customFormat="1" ht="19.92" customHeight="1">
      <c r="A62" s="10"/>
      <c r="B62" s="184"/>
      <c r="C62" s="185"/>
      <c r="D62" s="186" t="s">
        <v>662</v>
      </c>
      <c r="E62" s="187"/>
      <c r="F62" s="187"/>
      <c r="G62" s="187"/>
      <c r="H62" s="187"/>
      <c r="I62" s="188"/>
      <c r="J62" s="189">
        <f>J92</f>
        <v>0</v>
      </c>
      <c r="K62" s="185"/>
      <c r="L62" s="190"/>
      <c r="S62" s="10"/>
      <c r="T62" s="10"/>
      <c r="U62" s="10"/>
      <c r="V62" s="10"/>
      <c r="W62" s="10"/>
      <c r="X62" s="10"/>
      <c r="Y62" s="10"/>
      <c r="Z62" s="10"/>
      <c r="AA62" s="10"/>
      <c r="AB62" s="10"/>
      <c r="AC62" s="10"/>
      <c r="AD62" s="10"/>
      <c r="AE62" s="10"/>
    </row>
    <row r="63" s="9" customFormat="1" ht="24.96" customHeight="1">
      <c r="A63" s="9"/>
      <c r="B63" s="177"/>
      <c r="C63" s="178"/>
      <c r="D63" s="179" t="s">
        <v>637</v>
      </c>
      <c r="E63" s="180"/>
      <c r="F63" s="180"/>
      <c r="G63" s="180"/>
      <c r="H63" s="180"/>
      <c r="I63" s="181"/>
      <c r="J63" s="182">
        <f>J96</f>
        <v>0</v>
      </c>
      <c r="K63" s="178"/>
      <c r="L63" s="183"/>
      <c r="S63" s="9"/>
      <c r="T63" s="9"/>
      <c r="U63" s="9"/>
      <c r="V63" s="9"/>
      <c r="W63" s="9"/>
      <c r="X63" s="9"/>
      <c r="Y63" s="9"/>
      <c r="Z63" s="9"/>
      <c r="AA63" s="9"/>
      <c r="AB63" s="9"/>
      <c r="AC63" s="9"/>
      <c r="AD63" s="9"/>
      <c r="AE63" s="9"/>
    </row>
    <row r="64" s="10" customFormat="1" ht="19.92" customHeight="1">
      <c r="A64" s="10"/>
      <c r="B64" s="184"/>
      <c r="C64" s="185"/>
      <c r="D64" s="186" t="s">
        <v>663</v>
      </c>
      <c r="E64" s="187"/>
      <c r="F64" s="187"/>
      <c r="G64" s="187"/>
      <c r="H64" s="187"/>
      <c r="I64" s="188"/>
      <c r="J64" s="189">
        <f>J97</f>
        <v>0</v>
      </c>
      <c r="K64" s="185"/>
      <c r="L64" s="190"/>
      <c r="S64" s="10"/>
      <c r="T64" s="10"/>
      <c r="U64" s="10"/>
      <c r="V64" s="10"/>
      <c r="W64" s="10"/>
      <c r="X64" s="10"/>
      <c r="Y64" s="10"/>
      <c r="Z64" s="10"/>
      <c r="AA64" s="10"/>
      <c r="AB64" s="10"/>
      <c r="AC64" s="10"/>
      <c r="AD64" s="10"/>
      <c r="AE64" s="10"/>
    </row>
    <row r="65" s="10" customFormat="1" ht="19.92" customHeight="1">
      <c r="A65" s="10"/>
      <c r="B65" s="184"/>
      <c r="C65" s="185"/>
      <c r="D65" s="186" t="s">
        <v>638</v>
      </c>
      <c r="E65" s="187"/>
      <c r="F65" s="187"/>
      <c r="G65" s="187"/>
      <c r="H65" s="187"/>
      <c r="I65" s="188"/>
      <c r="J65" s="189">
        <f>J117</f>
        <v>0</v>
      </c>
      <c r="K65" s="185"/>
      <c r="L65" s="190"/>
      <c r="S65" s="10"/>
      <c r="T65" s="10"/>
      <c r="U65" s="10"/>
      <c r="V65" s="10"/>
      <c r="W65" s="10"/>
      <c r="X65" s="10"/>
      <c r="Y65" s="10"/>
      <c r="Z65" s="10"/>
      <c r="AA65" s="10"/>
      <c r="AB65" s="10"/>
      <c r="AC65" s="10"/>
      <c r="AD65" s="10"/>
      <c r="AE65" s="10"/>
    </row>
    <row r="66" s="2" customFormat="1" ht="21.84" customHeight="1">
      <c r="A66" s="39"/>
      <c r="B66" s="40"/>
      <c r="C66" s="41"/>
      <c r="D66" s="41"/>
      <c r="E66" s="41"/>
      <c r="F66" s="41"/>
      <c r="G66" s="41"/>
      <c r="H66" s="41"/>
      <c r="I66" s="137"/>
      <c r="J66" s="41"/>
      <c r="K66" s="41"/>
      <c r="L66" s="138"/>
      <c r="S66" s="39"/>
      <c r="T66" s="39"/>
      <c r="U66" s="39"/>
      <c r="V66" s="39"/>
      <c r="W66" s="39"/>
      <c r="X66" s="39"/>
      <c r="Y66" s="39"/>
      <c r="Z66" s="39"/>
      <c r="AA66" s="39"/>
      <c r="AB66" s="39"/>
      <c r="AC66" s="39"/>
      <c r="AD66" s="39"/>
      <c r="AE66" s="39"/>
    </row>
    <row r="67" s="2" customFormat="1" ht="6.96" customHeight="1">
      <c r="A67" s="39"/>
      <c r="B67" s="60"/>
      <c r="C67" s="61"/>
      <c r="D67" s="61"/>
      <c r="E67" s="61"/>
      <c r="F67" s="61"/>
      <c r="G67" s="61"/>
      <c r="H67" s="61"/>
      <c r="I67" s="167"/>
      <c r="J67" s="61"/>
      <c r="K67" s="61"/>
      <c r="L67" s="138"/>
      <c r="S67" s="39"/>
      <c r="T67" s="39"/>
      <c r="U67" s="39"/>
      <c r="V67" s="39"/>
      <c r="W67" s="39"/>
      <c r="X67" s="39"/>
      <c r="Y67" s="39"/>
      <c r="Z67" s="39"/>
      <c r="AA67" s="39"/>
      <c r="AB67" s="39"/>
      <c r="AC67" s="39"/>
      <c r="AD67" s="39"/>
      <c r="AE67" s="39"/>
    </row>
    <row r="71" s="2" customFormat="1" ht="6.96" customHeight="1">
      <c r="A71" s="39"/>
      <c r="B71" s="62"/>
      <c r="C71" s="63"/>
      <c r="D71" s="63"/>
      <c r="E71" s="63"/>
      <c r="F71" s="63"/>
      <c r="G71" s="63"/>
      <c r="H71" s="63"/>
      <c r="I71" s="170"/>
      <c r="J71" s="63"/>
      <c r="K71" s="63"/>
      <c r="L71" s="138"/>
      <c r="S71" s="39"/>
      <c r="T71" s="39"/>
      <c r="U71" s="39"/>
      <c r="V71" s="39"/>
      <c r="W71" s="39"/>
      <c r="X71" s="39"/>
      <c r="Y71" s="39"/>
      <c r="Z71" s="39"/>
      <c r="AA71" s="39"/>
      <c r="AB71" s="39"/>
      <c r="AC71" s="39"/>
      <c r="AD71" s="39"/>
      <c r="AE71" s="39"/>
    </row>
    <row r="72" s="2" customFormat="1" ht="24.96" customHeight="1">
      <c r="A72" s="39"/>
      <c r="B72" s="40"/>
      <c r="C72" s="24" t="s">
        <v>110</v>
      </c>
      <c r="D72" s="41"/>
      <c r="E72" s="41"/>
      <c r="F72" s="41"/>
      <c r="G72" s="41"/>
      <c r="H72" s="41"/>
      <c r="I72" s="137"/>
      <c r="J72" s="41"/>
      <c r="K72" s="41"/>
      <c r="L72" s="138"/>
      <c r="S72" s="39"/>
      <c r="T72" s="39"/>
      <c r="U72" s="39"/>
      <c r="V72" s="39"/>
      <c r="W72" s="39"/>
      <c r="X72" s="39"/>
      <c r="Y72" s="39"/>
      <c r="Z72" s="39"/>
      <c r="AA72" s="39"/>
      <c r="AB72" s="39"/>
      <c r="AC72" s="39"/>
      <c r="AD72" s="39"/>
      <c r="AE72" s="39"/>
    </row>
    <row r="73" s="2" customFormat="1" ht="6.96" customHeight="1">
      <c r="A73" s="39"/>
      <c r="B73" s="40"/>
      <c r="C73" s="41"/>
      <c r="D73" s="41"/>
      <c r="E73" s="41"/>
      <c r="F73" s="41"/>
      <c r="G73" s="41"/>
      <c r="H73" s="41"/>
      <c r="I73" s="137"/>
      <c r="J73" s="41"/>
      <c r="K73" s="41"/>
      <c r="L73" s="138"/>
      <c r="S73" s="39"/>
      <c r="T73" s="39"/>
      <c r="U73" s="39"/>
      <c r="V73" s="39"/>
      <c r="W73" s="39"/>
      <c r="X73" s="39"/>
      <c r="Y73" s="39"/>
      <c r="Z73" s="39"/>
      <c r="AA73" s="39"/>
      <c r="AB73" s="39"/>
      <c r="AC73" s="39"/>
      <c r="AD73" s="39"/>
      <c r="AE73" s="39"/>
    </row>
    <row r="74" s="2" customFormat="1" ht="12" customHeight="1">
      <c r="A74" s="39"/>
      <c r="B74" s="40"/>
      <c r="C74" s="33" t="s">
        <v>16</v>
      </c>
      <c r="D74" s="41"/>
      <c r="E74" s="41"/>
      <c r="F74" s="41"/>
      <c r="G74" s="41"/>
      <c r="H74" s="41"/>
      <c r="I74" s="137"/>
      <c r="J74" s="41"/>
      <c r="K74" s="41"/>
      <c r="L74" s="138"/>
      <c r="S74" s="39"/>
      <c r="T74" s="39"/>
      <c r="U74" s="39"/>
      <c r="V74" s="39"/>
      <c r="W74" s="39"/>
      <c r="X74" s="39"/>
      <c r="Y74" s="39"/>
      <c r="Z74" s="39"/>
      <c r="AA74" s="39"/>
      <c r="AB74" s="39"/>
      <c r="AC74" s="39"/>
      <c r="AD74" s="39"/>
      <c r="AE74" s="39"/>
    </row>
    <row r="75" s="2" customFormat="1" ht="16.5" customHeight="1">
      <c r="A75" s="39"/>
      <c r="B75" s="40"/>
      <c r="C75" s="41"/>
      <c r="D75" s="41"/>
      <c r="E75" s="171" t="str">
        <f>E7</f>
        <v>9345-0001-02-2019 - Líbeznice ul. Pod Lipami aktualizace na CÚ 2019/1</v>
      </c>
      <c r="F75" s="33"/>
      <c r="G75" s="33"/>
      <c r="H75" s="33"/>
      <c r="I75" s="137"/>
      <c r="J75" s="41"/>
      <c r="K75" s="41"/>
      <c r="L75" s="138"/>
      <c r="S75" s="39"/>
      <c r="T75" s="39"/>
      <c r="U75" s="39"/>
      <c r="V75" s="39"/>
      <c r="W75" s="39"/>
      <c r="X75" s="39"/>
      <c r="Y75" s="39"/>
      <c r="Z75" s="39"/>
      <c r="AA75" s="39"/>
      <c r="AB75" s="39"/>
      <c r="AC75" s="39"/>
      <c r="AD75" s="39"/>
      <c r="AE75" s="39"/>
    </row>
    <row r="76" s="2" customFormat="1" ht="12" customHeight="1">
      <c r="A76" s="39"/>
      <c r="B76" s="40"/>
      <c r="C76" s="33" t="s">
        <v>99</v>
      </c>
      <c r="D76" s="41"/>
      <c r="E76" s="41"/>
      <c r="F76" s="41"/>
      <c r="G76" s="41"/>
      <c r="H76" s="41"/>
      <c r="I76" s="137"/>
      <c r="J76" s="41"/>
      <c r="K76" s="41"/>
      <c r="L76" s="138"/>
      <c r="S76" s="39"/>
      <c r="T76" s="39"/>
      <c r="U76" s="39"/>
      <c r="V76" s="39"/>
      <c r="W76" s="39"/>
      <c r="X76" s="39"/>
      <c r="Y76" s="39"/>
      <c r="Z76" s="39"/>
      <c r="AA76" s="39"/>
      <c r="AB76" s="39"/>
      <c r="AC76" s="39"/>
      <c r="AD76" s="39"/>
      <c r="AE76" s="39"/>
    </row>
    <row r="77" s="2" customFormat="1" ht="16.5" customHeight="1">
      <c r="A77" s="39"/>
      <c r="B77" s="40"/>
      <c r="C77" s="41"/>
      <c r="D77" s="41"/>
      <c r="E77" s="70" t="str">
        <f>E9</f>
        <v xml:space="preserve">SO 401 - Přeložka veřejného osvětlení ELTODO-CITELUM </v>
      </c>
      <c r="F77" s="41"/>
      <c r="G77" s="41"/>
      <c r="H77" s="41"/>
      <c r="I77" s="137"/>
      <c r="J77" s="41"/>
      <c r="K77" s="41"/>
      <c r="L77" s="138"/>
      <c r="S77" s="39"/>
      <c r="T77" s="39"/>
      <c r="U77" s="39"/>
      <c r="V77" s="39"/>
      <c r="W77" s="39"/>
      <c r="X77" s="39"/>
      <c r="Y77" s="39"/>
      <c r="Z77" s="39"/>
      <c r="AA77" s="39"/>
      <c r="AB77" s="39"/>
      <c r="AC77" s="39"/>
      <c r="AD77" s="39"/>
      <c r="AE77" s="39"/>
    </row>
    <row r="78" s="2" customFormat="1" ht="6.96" customHeight="1">
      <c r="A78" s="39"/>
      <c r="B78" s="40"/>
      <c r="C78" s="41"/>
      <c r="D78" s="41"/>
      <c r="E78" s="41"/>
      <c r="F78" s="41"/>
      <c r="G78" s="41"/>
      <c r="H78" s="41"/>
      <c r="I78" s="137"/>
      <c r="J78" s="41"/>
      <c r="K78" s="41"/>
      <c r="L78" s="138"/>
      <c r="S78" s="39"/>
      <c r="T78" s="39"/>
      <c r="U78" s="39"/>
      <c r="V78" s="39"/>
      <c r="W78" s="39"/>
      <c r="X78" s="39"/>
      <c r="Y78" s="39"/>
      <c r="Z78" s="39"/>
      <c r="AA78" s="39"/>
      <c r="AB78" s="39"/>
      <c r="AC78" s="39"/>
      <c r="AD78" s="39"/>
      <c r="AE78" s="39"/>
    </row>
    <row r="79" s="2" customFormat="1" ht="12" customHeight="1">
      <c r="A79" s="39"/>
      <c r="B79" s="40"/>
      <c r="C79" s="33" t="s">
        <v>23</v>
      </c>
      <c r="D79" s="41"/>
      <c r="E79" s="41"/>
      <c r="F79" s="28" t="str">
        <f>F12</f>
        <v xml:space="preserve"> </v>
      </c>
      <c r="G79" s="41"/>
      <c r="H79" s="41"/>
      <c r="I79" s="141" t="s">
        <v>25</v>
      </c>
      <c r="J79" s="73" t="str">
        <f>IF(J12="","",J12)</f>
        <v>9. 1. 2019</v>
      </c>
      <c r="K79" s="41"/>
      <c r="L79" s="138"/>
      <c r="S79" s="39"/>
      <c r="T79" s="39"/>
      <c r="U79" s="39"/>
      <c r="V79" s="39"/>
      <c r="W79" s="39"/>
      <c r="X79" s="39"/>
      <c r="Y79" s="39"/>
      <c r="Z79" s="39"/>
      <c r="AA79" s="39"/>
      <c r="AB79" s="39"/>
      <c r="AC79" s="39"/>
      <c r="AD79" s="39"/>
      <c r="AE79" s="39"/>
    </row>
    <row r="80" s="2" customFormat="1" ht="6.96" customHeight="1">
      <c r="A80" s="39"/>
      <c r="B80" s="40"/>
      <c r="C80" s="41"/>
      <c r="D80" s="41"/>
      <c r="E80" s="41"/>
      <c r="F80" s="41"/>
      <c r="G80" s="41"/>
      <c r="H80" s="41"/>
      <c r="I80" s="137"/>
      <c r="J80" s="41"/>
      <c r="K80" s="41"/>
      <c r="L80" s="138"/>
      <c r="S80" s="39"/>
      <c r="T80" s="39"/>
      <c r="U80" s="39"/>
      <c r="V80" s="39"/>
      <c r="W80" s="39"/>
      <c r="X80" s="39"/>
      <c r="Y80" s="39"/>
      <c r="Z80" s="39"/>
      <c r="AA80" s="39"/>
      <c r="AB80" s="39"/>
      <c r="AC80" s="39"/>
      <c r="AD80" s="39"/>
      <c r="AE80" s="39"/>
    </row>
    <row r="81" s="2" customFormat="1" ht="15.15" customHeight="1">
      <c r="A81" s="39"/>
      <c r="B81" s="40"/>
      <c r="C81" s="33" t="s">
        <v>29</v>
      </c>
      <c r="D81" s="41"/>
      <c r="E81" s="41"/>
      <c r="F81" s="28" t="str">
        <f>E15</f>
        <v xml:space="preserve"> </v>
      </c>
      <c r="G81" s="41"/>
      <c r="H81" s="41"/>
      <c r="I81" s="141" t="s">
        <v>35</v>
      </c>
      <c r="J81" s="37" t="str">
        <f>E21</f>
        <v xml:space="preserve"> </v>
      </c>
      <c r="K81" s="41"/>
      <c r="L81" s="138"/>
      <c r="S81" s="39"/>
      <c r="T81" s="39"/>
      <c r="U81" s="39"/>
      <c r="V81" s="39"/>
      <c r="W81" s="39"/>
      <c r="X81" s="39"/>
      <c r="Y81" s="39"/>
      <c r="Z81" s="39"/>
      <c r="AA81" s="39"/>
      <c r="AB81" s="39"/>
      <c r="AC81" s="39"/>
      <c r="AD81" s="39"/>
      <c r="AE81" s="39"/>
    </row>
    <row r="82" s="2" customFormat="1" ht="15.15" customHeight="1">
      <c r="A82" s="39"/>
      <c r="B82" s="40"/>
      <c r="C82" s="33" t="s">
        <v>32</v>
      </c>
      <c r="D82" s="41"/>
      <c r="E82" s="41"/>
      <c r="F82" s="28" t="str">
        <f>IF(E18="","",E18)</f>
        <v>Vyplň údaj</v>
      </c>
      <c r="G82" s="41"/>
      <c r="H82" s="41"/>
      <c r="I82" s="141" t="s">
        <v>36</v>
      </c>
      <c r="J82" s="37" t="str">
        <f>E24</f>
        <v xml:space="preserve"> </v>
      </c>
      <c r="K82" s="41"/>
      <c r="L82" s="138"/>
      <c r="S82" s="39"/>
      <c r="T82" s="39"/>
      <c r="U82" s="39"/>
      <c r="V82" s="39"/>
      <c r="W82" s="39"/>
      <c r="X82" s="39"/>
      <c r="Y82" s="39"/>
      <c r="Z82" s="39"/>
      <c r="AA82" s="39"/>
      <c r="AB82" s="39"/>
      <c r="AC82" s="39"/>
      <c r="AD82" s="39"/>
      <c r="AE82" s="39"/>
    </row>
    <row r="83" s="2" customFormat="1" ht="10.32" customHeight="1">
      <c r="A83" s="39"/>
      <c r="B83" s="40"/>
      <c r="C83" s="41"/>
      <c r="D83" s="41"/>
      <c r="E83" s="41"/>
      <c r="F83" s="41"/>
      <c r="G83" s="41"/>
      <c r="H83" s="41"/>
      <c r="I83" s="137"/>
      <c r="J83" s="41"/>
      <c r="K83" s="41"/>
      <c r="L83" s="138"/>
      <c r="S83" s="39"/>
      <c r="T83" s="39"/>
      <c r="U83" s="39"/>
      <c r="V83" s="39"/>
      <c r="W83" s="39"/>
      <c r="X83" s="39"/>
      <c r="Y83" s="39"/>
      <c r="Z83" s="39"/>
      <c r="AA83" s="39"/>
      <c r="AB83" s="39"/>
      <c r="AC83" s="39"/>
      <c r="AD83" s="39"/>
      <c r="AE83" s="39"/>
    </row>
    <row r="84" s="11" customFormat="1" ht="29.28" customHeight="1">
      <c r="A84" s="191"/>
      <c r="B84" s="192"/>
      <c r="C84" s="193" t="s">
        <v>111</v>
      </c>
      <c r="D84" s="194" t="s">
        <v>58</v>
      </c>
      <c r="E84" s="194" t="s">
        <v>54</v>
      </c>
      <c r="F84" s="194" t="s">
        <v>55</v>
      </c>
      <c r="G84" s="194" t="s">
        <v>112</v>
      </c>
      <c r="H84" s="194" t="s">
        <v>113</v>
      </c>
      <c r="I84" s="195" t="s">
        <v>114</v>
      </c>
      <c r="J84" s="194" t="s">
        <v>103</v>
      </c>
      <c r="K84" s="196" t="s">
        <v>115</v>
      </c>
      <c r="L84" s="197"/>
      <c r="M84" s="93" t="s">
        <v>20</v>
      </c>
      <c r="N84" s="94" t="s">
        <v>43</v>
      </c>
      <c r="O84" s="94" t="s">
        <v>116</v>
      </c>
      <c r="P84" s="94" t="s">
        <v>117</v>
      </c>
      <c r="Q84" s="94" t="s">
        <v>118</v>
      </c>
      <c r="R84" s="94" t="s">
        <v>119</v>
      </c>
      <c r="S84" s="94" t="s">
        <v>120</v>
      </c>
      <c r="T84" s="95" t="s">
        <v>121</v>
      </c>
      <c r="U84" s="191"/>
      <c r="V84" s="191"/>
      <c r="W84" s="191"/>
      <c r="X84" s="191"/>
      <c r="Y84" s="191"/>
      <c r="Z84" s="191"/>
      <c r="AA84" s="191"/>
      <c r="AB84" s="191"/>
      <c r="AC84" s="191"/>
      <c r="AD84" s="191"/>
      <c r="AE84" s="191"/>
    </row>
    <row r="85" s="2" customFormat="1" ht="22.8" customHeight="1">
      <c r="A85" s="39"/>
      <c r="B85" s="40"/>
      <c r="C85" s="100" t="s">
        <v>122</v>
      </c>
      <c r="D85" s="41"/>
      <c r="E85" s="41"/>
      <c r="F85" s="41"/>
      <c r="G85" s="41"/>
      <c r="H85" s="41"/>
      <c r="I85" s="137"/>
      <c r="J85" s="198">
        <f>BK85</f>
        <v>0</v>
      </c>
      <c r="K85" s="41"/>
      <c r="L85" s="45"/>
      <c r="M85" s="96"/>
      <c r="N85" s="199"/>
      <c r="O85" s="97"/>
      <c r="P85" s="200">
        <f>P86+P96</f>
        <v>0</v>
      </c>
      <c r="Q85" s="97"/>
      <c r="R85" s="200">
        <f>R86+R96</f>
        <v>16.669445599999996</v>
      </c>
      <c r="S85" s="97"/>
      <c r="T85" s="201">
        <f>T86+T96</f>
        <v>0</v>
      </c>
      <c r="U85" s="39"/>
      <c r="V85" s="39"/>
      <c r="W85" s="39"/>
      <c r="X85" s="39"/>
      <c r="Y85" s="39"/>
      <c r="Z85" s="39"/>
      <c r="AA85" s="39"/>
      <c r="AB85" s="39"/>
      <c r="AC85" s="39"/>
      <c r="AD85" s="39"/>
      <c r="AE85" s="39"/>
      <c r="AT85" s="18" t="s">
        <v>72</v>
      </c>
      <c r="AU85" s="18" t="s">
        <v>104</v>
      </c>
      <c r="BK85" s="202">
        <f>BK86+BK96</f>
        <v>0</v>
      </c>
    </row>
    <row r="86" s="12" customFormat="1" ht="25.92" customHeight="1">
      <c r="A86" s="12"/>
      <c r="B86" s="203"/>
      <c r="C86" s="204"/>
      <c r="D86" s="205" t="s">
        <v>72</v>
      </c>
      <c r="E86" s="206" t="s">
        <v>664</v>
      </c>
      <c r="F86" s="206" t="s">
        <v>665</v>
      </c>
      <c r="G86" s="204"/>
      <c r="H86" s="204"/>
      <c r="I86" s="207"/>
      <c r="J86" s="208">
        <f>BK86</f>
        <v>0</v>
      </c>
      <c r="K86" s="204"/>
      <c r="L86" s="209"/>
      <c r="M86" s="210"/>
      <c r="N86" s="211"/>
      <c r="O86" s="211"/>
      <c r="P86" s="212">
        <f>P87+P92</f>
        <v>0</v>
      </c>
      <c r="Q86" s="211"/>
      <c r="R86" s="212">
        <f>R87+R92</f>
        <v>0.0015300000000000001</v>
      </c>
      <c r="S86" s="211"/>
      <c r="T86" s="213">
        <f>T87+T92</f>
        <v>0</v>
      </c>
      <c r="U86" s="12"/>
      <c r="V86" s="12"/>
      <c r="W86" s="12"/>
      <c r="X86" s="12"/>
      <c r="Y86" s="12"/>
      <c r="Z86" s="12"/>
      <c r="AA86" s="12"/>
      <c r="AB86" s="12"/>
      <c r="AC86" s="12"/>
      <c r="AD86" s="12"/>
      <c r="AE86" s="12"/>
      <c r="AR86" s="214" t="s">
        <v>82</v>
      </c>
      <c r="AT86" s="215" t="s">
        <v>72</v>
      </c>
      <c r="AU86" s="215" t="s">
        <v>73</v>
      </c>
      <c r="AY86" s="214" t="s">
        <v>124</v>
      </c>
      <c r="BK86" s="216">
        <f>BK87+BK92</f>
        <v>0</v>
      </c>
    </row>
    <row r="87" s="12" customFormat="1" ht="22.8" customHeight="1">
      <c r="A87" s="12"/>
      <c r="B87" s="203"/>
      <c r="C87" s="204"/>
      <c r="D87" s="205" t="s">
        <v>72</v>
      </c>
      <c r="E87" s="230" t="s">
        <v>666</v>
      </c>
      <c r="F87" s="230" t="s">
        <v>667</v>
      </c>
      <c r="G87" s="204"/>
      <c r="H87" s="204"/>
      <c r="I87" s="207"/>
      <c r="J87" s="231">
        <f>BK87</f>
        <v>0</v>
      </c>
      <c r="K87" s="204"/>
      <c r="L87" s="209"/>
      <c r="M87" s="210"/>
      <c r="N87" s="211"/>
      <c r="O87" s="211"/>
      <c r="P87" s="212">
        <f>SUM(P88:P91)</f>
        <v>0</v>
      </c>
      <c r="Q87" s="211"/>
      <c r="R87" s="212">
        <f>SUM(R88:R91)</f>
        <v>0</v>
      </c>
      <c r="S87" s="211"/>
      <c r="T87" s="213">
        <f>SUM(T88:T91)</f>
        <v>0</v>
      </c>
      <c r="U87" s="12"/>
      <c r="V87" s="12"/>
      <c r="W87" s="12"/>
      <c r="X87" s="12"/>
      <c r="Y87" s="12"/>
      <c r="Z87" s="12"/>
      <c r="AA87" s="12"/>
      <c r="AB87" s="12"/>
      <c r="AC87" s="12"/>
      <c r="AD87" s="12"/>
      <c r="AE87" s="12"/>
      <c r="AR87" s="214" t="s">
        <v>82</v>
      </c>
      <c r="AT87" s="215" t="s">
        <v>72</v>
      </c>
      <c r="AU87" s="215" t="s">
        <v>22</v>
      </c>
      <c r="AY87" s="214" t="s">
        <v>124</v>
      </c>
      <c r="BK87" s="216">
        <f>SUM(BK88:BK91)</f>
        <v>0</v>
      </c>
    </row>
    <row r="88" s="2" customFormat="1" ht="16.5" customHeight="1">
      <c r="A88" s="39"/>
      <c r="B88" s="40"/>
      <c r="C88" s="217" t="s">
        <v>22</v>
      </c>
      <c r="D88" s="217" t="s">
        <v>125</v>
      </c>
      <c r="E88" s="218" t="s">
        <v>668</v>
      </c>
      <c r="F88" s="219" t="s">
        <v>669</v>
      </c>
      <c r="G88" s="220" t="s">
        <v>309</v>
      </c>
      <c r="H88" s="221">
        <v>3</v>
      </c>
      <c r="I88" s="222"/>
      <c r="J88" s="223">
        <f>ROUND(I88*H88,2)</f>
        <v>0</v>
      </c>
      <c r="K88" s="219" t="s">
        <v>139</v>
      </c>
      <c r="L88" s="45"/>
      <c r="M88" s="224" t="s">
        <v>20</v>
      </c>
      <c r="N88" s="225" t="s">
        <v>44</v>
      </c>
      <c r="O88" s="85"/>
      <c r="P88" s="226">
        <f>O88*H88</f>
        <v>0</v>
      </c>
      <c r="Q88" s="226">
        <v>0</v>
      </c>
      <c r="R88" s="226">
        <f>Q88*H88</f>
        <v>0</v>
      </c>
      <c r="S88" s="226">
        <v>0</v>
      </c>
      <c r="T88" s="227">
        <f>S88*H88</f>
        <v>0</v>
      </c>
      <c r="U88" s="39"/>
      <c r="V88" s="39"/>
      <c r="W88" s="39"/>
      <c r="X88" s="39"/>
      <c r="Y88" s="39"/>
      <c r="Z88" s="39"/>
      <c r="AA88" s="39"/>
      <c r="AB88" s="39"/>
      <c r="AC88" s="39"/>
      <c r="AD88" s="39"/>
      <c r="AE88" s="39"/>
      <c r="AR88" s="228" t="s">
        <v>264</v>
      </c>
      <c r="AT88" s="228" t="s">
        <v>125</v>
      </c>
      <c r="AU88" s="228" t="s">
        <v>82</v>
      </c>
      <c r="AY88" s="18" t="s">
        <v>124</v>
      </c>
      <c r="BE88" s="229">
        <f>IF(N88="základní",J88,0)</f>
        <v>0</v>
      </c>
      <c r="BF88" s="229">
        <f>IF(N88="snížená",J88,0)</f>
        <v>0</v>
      </c>
      <c r="BG88" s="229">
        <f>IF(N88="zákl. přenesená",J88,0)</f>
        <v>0</v>
      </c>
      <c r="BH88" s="229">
        <f>IF(N88="sníž. přenesená",J88,0)</f>
        <v>0</v>
      </c>
      <c r="BI88" s="229">
        <f>IF(N88="nulová",J88,0)</f>
        <v>0</v>
      </c>
      <c r="BJ88" s="18" t="s">
        <v>22</v>
      </c>
      <c r="BK88" s="229">
        <f>ROUND(I88*H88,2)</f>
        <v>0</v>
      </c>
      <c r="BL88" s="18" t="s">
        <v>264</v>
      </c>
      <c r="BM88" s="228" t="s">
        <v>670</v>
      </c>
    </row>
    <row r="89" s="2" customFormat="1" ht="16.5" customHeight="1">
      <c r="A89" s="39"/>
      <c r="B89" s="40"/>
      <c r="C89" s="273" t="s">
        <v>82</v>
      </c>
      <c r="D89" s="273" t="s">
        <v>279</v>
      </c>
      <c r="E89" s="274" t="s">
        <v>671</v>
      </c>
      <c r="F89" s="275" t="s">
        <v>672</v>
      </c>
      <c r="G89" s="276" t="s">
        <v>309</v>
      </c>
      <c r="H89" s="277">
        <v>3</v>
      </c>
      <c r="I89" s="278"/>
      <c r="J89" s="279">
        <f>ROUND(I89*H89,2)</f>
        <v>0</v>
      </c>
      <c r="K89" s="275" t="s">
        <v>20</v>
      </c>
      <c r="L89" s="280"/>
      <c r="M89" s="281" t="s">
        <v>20</v>
      </c>
      <c r="N89" s="282" t="s">
        <v>44</v>
      </c>
      <c r="O89" s="85"/>
      <c r="P89" s="226">
        <f>O89*H89</f>
        <v>0</v>
      </c>
      <c r="Q89" s="226">
        <v>0</v>
      </c>
      <c r="R89" s="226">
        <f>Q89*H89</f>
        <v>0</v>
      </c>
      <c r="S89" s="226">
        <v>0</v>
      </c>
      <c r="T89" s="227">
        <f>S89*H89</f>
        <v>0</v>
      </c>
      <c r="U89" s="39"/>
      <c r="V89" s="39"/>
      <c r="W89" s="39"/>
      <c r="X89" s="39"/>
      <c r="Y89" s="39"/>
      <c r="Z89" s="39"/>
      <c r="AA89" s="39"/>
      <c r="AB89" s="39"/>
      <c r="AC89" s="39"/>
      <c r="AD89" s="39"/>
      <c r="AE89" s="39"/>
      <c r="AR89" s="228" t="s">
        <v>358</v>
      </c>
      <c r="AT89" s="228" t="s">
        <v>279</v>
      </c>
      <c r="AU89" s="228" t="s">
        <v>82</v>
      </c>
      <c r="AY89" s="18" t="s">
        <v>124</v>
      </c>
      <c r="BE89" s="229">
        <f>IF(N89="základní",J89,0)</f>
        <v>0</v>
      </c>
      <c r="BF89" s="229">
        <f>IF(N89="snížená",J89,0)</f>
        <v>0</v>
      </c>
      <c r="BG89" s="229">
        <f>IF(N89="zákl. přenesená",J89,0)</f>
        <v>0</v>
      </c>
      <c r="BH89" s="229">
        <f>IF(N89="sníž. přenesená",J89,0)</f>
        <v>0</v>
      </c>
      <c r="BI89" s="229">
        <f>IF(N89="nulová",J89,0)</f>
        <v>0</v>
      </c>
      <c r="BJ89" s="18" t="s">
        <v>22</v>
      </c>
      <c r="BK89" s="229">
        <f>ROUND(I89*H89,2)</f>
        <v>0</v>
      </c>
      <c r="BL89" s="18" t="s">
        <v>264</v>
      </c>
      <c r="BM89" s="228" t="s">
        <v>673</v>
      </c>
    </row>
    <row r="90" s="2" customFormat="1" ht="16.5" customHeight="1">
      <c r="A90" s="39"/>
      <c r="B90" s="40"/>
      <c r="C90" s="273" t="s">
        <v>142</v>
      </c>
      <c r="D90" s="273" t="s">
        <v>279</v>
      </c>
      <c r="E90" s="274" t="s">
        <v>674</v>
      </c>
      <c r="F90" s="275" t="s">
        <v>675</v>
      </c>
      <c r="G90" s="276" t="s">
        <v>309</v>
      </c>
      <c r="H90" s="277">
        <v>3</v>
      </c>
      <c r="I90" s="278"/>
      <c r="J90" s="279">
        <f>ROUND(I90*H90,2)</f>
        <v>0</v>
      </c>
      <c r="K90" s="275" t="s">
        <v>20</v>
      </c>
      <c r="L90" s="280"/>
      <c r="M90" s="281" t="s">
        <v>20</v>
      </c>
      <c r="N90" s="282" t="s">
        <v>44</v>
      </c>
      <c r="O90" s="85"/>
      <c r="P90" s="226">
        <f>O90*H90</f>
        <v>0</v>
      </c>
      <c r="Q90" s="226">
        <v>0</v>
      </c>
      <c r="R90" s="226">
        <f>Q90*H90</f>
        <v>0</v>
      </c>
      <c r="S90" s="226">
        <v>0</v>
      </c>
      <c r="T90" s="227">
        <f>S90*H90</f>
        <v>0</v>
      </c>
      <c r="U90" s="39"/>
      <c r="V90" s="39"/>
      <c r="W90" s="39"/>
      <c r="X90" s="39"/>
      <c r="Y90" s="39"/>
      <c r="Z90" s="39"/>
      <c r="AA90" s="39"/>
      <c r="AB90" s="39"/>
      <c r="AC90" s="39"/>
      <c r="AD90" s="39"/>
      <c r="AE90" s="39"/>
      <c r="AR90" s="228" t="s">
        <v>358</v>
      </c>
      <c r="AT90" s="228" t="s">
        <v>279</v>
      </c>
      <c r="AU90" s="228" t="s">
        <v>82</v>
      </c>
      <c r="AY90" s="18" t="s">
        <v>124</v>
      </c>
      <c r="BE90" s="229">
        <f>IF(N90="základní",J90,0)</f>
        <v>0</v>
      </c>
      <c r="BF90" s="229">
        <f>IF(N90="snížená",J90,0)</f>
        <v>0</v>
      </c>
      <c r="BG90" s="229">
        <f>IF(N90="zákl. přenesená",J90,0)</f>
        <v>0</v>
      </c>
      <c r="BH90" s="229">
        <f>IF(N90="sníž. přenesená",J90,0)</f>
        <v>0</v>
      </c>
      <c r="BI90" s="229">
        <f>IF(N90="nulová",J90,0)</f>
        <v>0</v>
      </c>
      <c r="BJ90" s="18" t="s">
        <v>22</v>
      </c>
      <c r="BK90" s="229">
        <f>ROUND(I90*H90,2)</f>
        <v>0</v>
      </c>
      <c r="BL90" s="18" t="s">
        <v>264</v>
      </c>
      <c r="BM90" s="228" t="s">
        <v>676</v>
      </c>
    </row>
    <row r="91" s="2" customFormat="1" ht="16.5" customHeight="1">
      <c r="A91" s="39"/>
      <c r="B91" s="40"/>
      <c r="C91" s="217" t="s">
        <v>129</v>
      </c>
      <c r="D91" s="217" t="s">
        <v>125</v>
      </c>
      <c r="E91" s="218" t="s">
        <v>677</v>
      </c>
      <c r="F91" s="219" t="s">
        <v>678</v>
      </c>
      <c r="G91" s="220" t="s">
        <v>309</v>
      </c>
      <c r="H91" s="221">
        <v>2</v>
      </c>
      <c r="I91" s="222"/>
      <c r="J91" s="223">
        <f>ROUND(I91*H91,2)</f>
        <v>0</v>
      </c>
      <c r="K91" s="219" t="s">
        <v>20</v>
      </c>
      <c r="L91" s="45"/>
      <c r="M91" s="224" t="s">
        <v>20</v>
      </c>
      <c r="N91" s="225" t="s">
        <v>44</v>
      </c>
      <c r="O91" s="85"/>
      <c r="P91" s="226">
        <f>O91*H91</f>
        <v>0</v>
      </c>
      <c r="Q91" s="226">
        <v>0</v>
      </c>
      <c r="R91" s="226">
        <f>Q91*H91</f>
        <v>0</v>
      </c>
      <c r="S91" s="226">
        <v>0</v>
      </c>
      <c r="T91" s="227">
        <f>S91*H91</f>
        <v>0</v>
      </c>
      <c r="U91" s="39"/>
      <c r="V91" s="39"/>
      <c r="W91" s="39"/>
      <c r="X91" s="39"/>
      <c r="Y91" s="39"/>
      <c r="Z91" s="39"/>
      <c r="AA91" s="39"/>
      <c r="AB91" s="39"/>
      <c r="AC91" s="39"/>
      <c r="AD91" s="39"/>
      <c r="AE91" s="39"/>
      <c r="AR91" s="228" t="s">
        <v>264</v>
      </c>
      <c r="AT91" s="228" t="s">
        <v>125</v>
      </c>
      <c r="AU91" s="228" t="s">
        <v>82</v>
      </c>
      <c r="AY91" s="18" t="s">
        <v>124</v>
      </c>
      <c r="BE91" s="229">
        <f>IF(N91="základní",J91,0)</f>
        <v>0</v>
      </c>
      <c r="BF91" s="229">
        <f>IF(N91="snížená",J91,0)</f>
        <v>0</v>
      </c>
      <c r="BG91" s="229">
        <f>IF(N91="zákl. přenesená",J91,0)</f>
        <v>0</v>
      </c>
      <c r="BH91" s="229">
        <f>IF(N91="sníž. přenesená",J91,0)</f>
        <v>0</v>
      </c>
      <c r="BI91" s="229">
        <f>IF(N91="nulová",J91,0)</f>
        <v>0</v>
      </c>
      <c r="BJ91" s="18" t="s">
        <v>22</v>
      </c>
      <c r="BK91" s="229">
        <f>ROUND(I91*H91,2)</f>
        <v>0</v>
      </c>
      <c r="BL91" s="18" t="s">
        <v>264</v>
      </c>
      <c r="BM91" s="228" t="s">
        <v>679</v>
      </c>
    </row>
    <row r="92" s="12" customFormat="1" ht="22.8" customHeight="1">
      <c r="A92" s="12"/>
      <c r="B92" s="203"/>
      <c r="C92" s="204"/>
      <c r="D92" s="205" t="s">
        <v>72</v>
      </c>
      <c r="E92" s="230" t="s">
        <v>680</v>
      </c>
      <c r="F92" s="230" t="s">
        <v>681</v>
      </c>
      <c r="G92" s="204"/>
      <c r="H92" s="204"/>
      <c r="I92" s="207"/>
      <c r="J92" s="231">
        <f>BK92</f>
        <v>0</v>
      </c>
      <c r="K92" s="204"/>
      <c r="L92" s="209"/>
      <c r="M92" s="210"/>
      <c r="N92" s="211"/>
      <c r="O92" s="211"/>
      <c r="P92" s="212">
        <f>SUM(P93:P95)</f>
        <v>0</v>
      </c>
      <c r="Q92" s="211"/>
      <c r="R92" s="212">
        <f>SUM(R93:R95)</f>
        <v>0.0015300000000000001</v>
      </c>
      <c r="S92" s="211"/>
      <c r="T92" s="213">
        <f>SUM(T93:T95)</f>
        <v>0</v>
      </c>
      <c r="U92" s="12"/>
      <c r="V92" s="12"/>
      <c r="W92" s="12"/>
      <c r="X92" s="12"/>
      <c r="Y92" s="12"/>
      <c r="Z92" s="12"/>
      <c r="AA92" s="12"/>
      <c r="AB92" s="12"/>
      <c r="AC92" s="12"/>
      <c r="AD92" s="12"/>
      <c r="AE92" s="12"/>
      <c r="AR92" s="214" t="s">
        <v>82</v>
      </c>
      <c r="AT92" s="215" t="s">
        <v>72</v>
      </c>
      <c r="AU92" s="215" t="s">
        <v>22</v>
      </c>
      <c r="AY92" s="214" t="s">
        <v>124</v>
      </c>
      <c r="BK92" s="216">
        <f>SUM(BK93:BK95)</f>
        <v>0</v>
      </c>
    </row>
    <row r="93" s="2" customFormat="1" ht="16.5" customHeight="1">
      <c r="A93" s="39"/>
      <c r="B93" s="40"/>
      <c r="C93" s="217" t="s">
        <v>133</v>
      </c>
      <c r="D93" s="217" t="s">
        <v>125</v>
      </c>
      <c r="E93" s="218" t="s">
        <v>682</v>
      </c>
      <c r="F93" s="219" t="s">
        <v>683</v>
      </c>
      <c r="G93" s="220" t="s">
        <v>174</v>
      </c>
      <c r="H93" s="221">
        <v>3</v>
      </c>
      <c r="I93" s="222"/>
      <c r="J93" s="223">
        <f>ROUND(I93*H93,2)</f>
        <v>0</v>
      </c>
      <c r="K93" s="219" t="s">
        <v>139</v>
      </c>
      <c r="L93" s="45"/>
      <c r="M93" s="224" t="s">
        <v>20</v>
      </c>
      <c r="N93" s="225" t="s">
        <v>44</v>
      </c>
      <c r="O93" s="85"/>
      <c r="P93" s="226">
        <f>O93*H93</f>
        <v>0</v>
      </c>
      <c r="Q93" s="226">
        <v>0.00013999999999999999</v>
      </c>
      <c r="R93" s="226">
        <f>Q93*H93</f>
        <v>0.00041999999999999996</v>
      </c>
      <c r="S93" s="226">
        <v>0</v>
      </c>
      <c r="T93" s="227">
        <f>S93*H93</f>
        <v>0</v>
      </c>
      <c r="U93" s="39"/>
      <c r="V93" s="39"/>
      <c r="W93" s="39"/>
      <c r="X93" s="39"/>
      <c r="Y93" s="39"/>
      <c r="Z93" s="39"/>
      <c r="AA93" s="39"/>
      <c r="AB93" s="39"/>
      <c r="AC93" s="39"/>
      <c r="AD93" s="39"/>
      <c r="AE93" s="39"/>
      <c r="AR93" s="228" t="s">
        <v>264</v>
      </c>
      <c r="AT93" s="228" t="s">
        <v>125</v>
      </c>
      <c r="AU93" s="228" t="s">
        <v>82</v>
      </c>
      <c r="AY93" s="18" t="s">
        <v>124</v>
      </c>
      <c r="BE93" s="229">
        <f>IF(N93="základní",J93,0)</f>
        <v>0</v>
      </c>
      <c r="BF93" s="229">
        <f>IF(N93="snížená",J93,0)</f>
        <v>0</v>
      </c>
      <c r="BG93" s="229">
        <f>IF(N93="zákl. přenesená",J93,0)</f>
        <v>0</v>
      </c>
      <c r="BH93" s="229">
        <f>IF(N93="sníž. přenesená",J93,0)</f>
        <v>0</v>
      </c>
      <c r="BI93" s="229">
        <f>IF(N93="nulová",J93,0)</f>
        <v>0</v>
      </c>
      <c r="BJ93" s="18" t="s">
        <v>22</v>
      </c>
      <c r="BK93" s="229">
        <f>ROUND(I93*H93,2)</f>
        <v>0</v>
      </c>
      <c r="BL93" s="18" t="s">
        <v>264</v>
      </c>
      <c r="BM93" s="228" t="s">
        <v>684</v>
      </c>
    </row>
    <row r="94" s="2" customFormat="1" ht="16.5" customHeight="1">
      <c r="A94" s="39"/>
      <c r="B94" s="40"/>
      <c r="C94" s="217" t="s">
        <v>157</v>
      </c>
      <c r="D94" s="217" t="s">
        <v>125</v>
      </c>
      <c r="E94" s="218" t="s">
        <v>685</v>
      </c>
      <c r="F94" s="219" t="s">
        <v>686</v>
      </c>
      <c r="G94" s="220" t="s">
        <v>174</v>
      </c>
      <c r="H94" s="221">
        <v>3</v>
      </c>
      <c r="I94" s="222"/>
      <c r="J94" s="223">
        <f>ROUND(I94*H94,2)</f>
        <v>0</v>
      </c>
      <c r="K94" s="219" t="s">
        <v>139</v>
      </c>
      <c r="L94" s="45"/>
      <c r="M94" s="224" t="s">
        <v>20</v>
      </c>
      <c r="N94" s="225" t="s">
        <v>44</v>
      </c>
      <c r="O94" s="85"/>
      <c r="P94" s="226">
        <f>O94*H94</f>
        <v>0</v>
      </c>
      <c r="Q94" s="226">
        <v>0.00013999999999999999</v>
      </c>
      <c r="R94" s="226">
        <f>Q94*H94</f>
        <v>0.00041999999999999996</v>
      </c>
      <c r="S94" s="226">
        <v>0</v>
      </c>
      <c r="T94" s="227">
        <f>S94*H94</f>
        <v>0</v>
      </c>
      <c r="U94" s="39"/>
      <c r="V94" s="39"/>
      <c r="W94" s="39"/>
      <c r="X94" s="39"/>
      <c r="Y94" s="39"/>
      <c r="Z94" s="39"/>
      <c r="AA94" s="39"/>
      <c r="AB94" s="39"/>
      <c r="AC94" s="39"/>
      <c r="AD94" s="39"/>
      <c r="AE94" s="39"/>
      <c r="AR94" s="228" t="s">
        <v>264</v>
      </c>
      <c r="AT94" s="228" t="s">
        <v>125</v>
      </c>
      <c r="AU94" s="228" t="s">
        <v>82</v>
      </c>
      <c r="AY94" s="18" t="s">
        <v>124</v>
      </c>
      <c r="BE94" s="229">
        <f>IF(N94="základní",J94,0)</f>
        <v>0</v>
      </c>
      <c r="BF94" s="229">
        <f>IF(N94="snížená",J94,0)</f>
        <v>0</v>
      </c>
      <c r="BG94" s="229">
        <f>IF(N94="zákl. přenesená",J94,0)</f>
        <v>0</v>
      </c>
      <c r="BH94" s="229">
        <f>IF(N94="sníž. přenesená",J94,0)</f>
        <v>0</v>
      </c>
      <c r="BI94" s="229">
        <f>IF(N94="nulová",J94,0)</f>
        <v>0</v>
      </c>
      <c r="BJ94" s="18" t="s">
        <v>22</v>
      </c>
      <c r="BK94" s="229">
        <f>ROUND(I94*H94,2)</f>
        <v>0</v>
      </c>
      <c r="BL94" s="18" t="s">
        <v>264</v>
      </c>
      <c r="BM94" s="228" t="s">
        <v>687</v>
      </c>
    </row>
    <row r="95" s="2" customFormat="1" ht="16.5" customHeight="1">
      <c r="A95" s="39"/>
      <c r="B95" s="40"/>
      <c r="C95" s="217" t="s">
        <v>207</v>
      </c>
      <c r="D95" s="217" t="s">
        <v>125</v>
      </c>
      <c r="E95" s="218" t="s">
        <v>688</v>
      </c>
      <c r="F95" s="219" t="s">
        <v>689</v>
      </c>
      <c r="G95" s="220" t="s">
        <v>174</v>
      </c>
      <c r="H95" s="221">
        <v>3</v>
      </c>
      <c r="I95" s="222"/>
      <c r="J95" s="223">
        <f>ROUND(I95*H95,2)</f>
        <v>0</v>
      </c>
      <c r="K95" s="219" t="s">
        <v>139</v>
      </c>
      <c r="L95" s="45"/>
      <c r="M95" s="224" t="s">
        <v>20</v>
      </c>
      <c r="N95" s="225" t="s">
        <v>44</v>
      </c>
      <c r="O95" s="85"/>
      <c r="P95" s="226">
        <f>O95*H95</f>
        <v>0</v>
      </c>
      <c r="Q95" s="226">
        <v>0.00023000000000000001</v>
      </c>
      <c r="R95" s="226">
        <f>Q95*H95</f>
        <v>0.00069000000000000008</v>
      </c>
      <c r="S95" s="226">
        <v>0</v>
      </c>
      <c r="T95" s="227">
        <f>S95*H95</f>
        <v>0</v>
      </c>
      <c r="U95" s="39"/>
      <c r="V95" s="39"/>
      <c r="W95" s="39"/>
      <c r="X95" s="39"/>
      <c r="Y95" s="39"/>
      <c r="Z95" s="39"/>
      <c r="AA95" s="39"/>
      <c r="AB95" s="39"/>
      <c r="AC95" s="39"/>
      <c r="AD95" s="39"/>
      <c r="AE95" s="39"/>
      <c r="AR95" s="228" t="s">
        <v>264</v>
      </c>
      <c r="AT95" s="228" t="s">
        <v>125</v>
      </c>
      <c r="AU95" s="228" t="s">
        <v>82</v>
      </c>
      <c r="AY95" s="18" t="s">
        <v>124</v>
      </c>
      <c r="BE95" s="229">
        <f>IF(N95="základní",J95,0)</f>
        <v>0</v>
      </c>
      <c r="BF95" s="229">
        <f>IF(N95="snížená",J95,0)</f>
        <v>0</v>
      </c>
      <c r="BG95" s="229">
        <f>IF(N95="zákl. přenesená",J95,0)</f>
        <v>0</v>
      </c>
      <c r="BH95" s="229">
        <f>IF(N95="sníž. přenesená",J95,0)</f>
        <v>0</v>
      </c>
      <c r="BI95" s="229">
        <f>IF(N95="nulová",J95,0)</f>
        <v>0</v>
      </c>
      <c r="BJ95" s="18" t="s">
        <v>22</v>
      </c>
      <c r="BK95" s="229">
        <f>ROUND(I95*H95,2)</f>
        <v>0</v>
      </c>
      <c r="BL95" s="18" t="s">
        <v>264</v>
      </c>
      <c r="BM95" s="228" t="s">
        <v>690</v>
      </c>
    </row>
    <row r="96" s="12" customFormat="1" ht="25.92" customHeight="1">
      <c r="A96" s="12"/>
      <c r="B96" s="203"/>
      <c r="C96" s="204"/>
      <c r="D96" s="205" t="s">
        <v>72</v>
      </c>
      <c r="E96" s="206" t="s">
        <v>279</v>
      </c>
      <c r="F96" s="206" t="s">
        <v>644</v>
      </c>
      <c r="G96" s="204"/>
      <c r="H96" s="204"/>
      <c r="I96" s="207"/>
      <c r="J96" s="208">
        <f>BK96</f>
        <v>0</v>
      </c>
      <c r="K96" s="204"/>
      <c r="L96" s="209"/>
      <c r="M96" s="210"/>
      <c r="N96" s="211"/>
      <c r="O96" s="211"/>
      <c r="P96" s="212">
        <f>P97+P117</f>
        <v>0</v>
      </c>
      <c r="Q96" s="211"/>
      <c r="R96" s="212">
        <f>R97+R117</f>
        <v>16.667915599999997</v>
      </c>
      <c r="S96" s="211"/>
      <c r="T96" s="213">
        <f>T97+T117</f>
        <v>0</v>
      </c>
      <c r="U96" s="12"/>
      <c r="V96" s="12"/>
      <c r="W96" s="12"/>
      <c r="X96" s="12"/>
      <c r="Y96" s="12"/>
      <c r="Z96" s="12"/>
      <c r="AA96" s="12"/>
      <c r="AB96" s="12"/>
      <c r="AC96" s="12"/>
      <c r="AD96" s="12"/>
      <c r="AE96" s="12"/>
      <c r="AR96" s="214" t="s">
        <v>142</v>
      </c>
      <c r="AT96" s="215" t="s">
        <v>72</v>
      </c>
      <c r="AU96" s="215" t="s">
        <v>73</v>
      </c>
      <c r="AY96" s="214" t="s">
        <v>124</v>
      </c>
      <c r="BK96" s="216">
        <f>BK97+BK117</f>
        <v>0</v>
      </c>
    </row>
    <row r="97" s="12" customFormat="1" ht="22.8" customHeight="1">
      <c r="A97" s="12"/>
      <c r="B97" s="203"/>
      <c r="C97" s="204"/>
      <c r="D97" s="205" t="s">
        <v>72</v>
      </c>
      <c r="E97" s="230" t="s">
        <v>691</v>
      </c>
      <c r="F97" s="230" t="s">
        <v>692</v>
      </c>
      <c r="G97" s="204"/>
      <c r="H97" s="204"/>
      <c r="I97" s="207"/>
      <c r="J97" s="231">
        <f>BK97</f>
        <v>0</v>
      </c>
      <c r="K97" s="204"/>
      <c r="L97" s="209"/>
      <c r="M97" s="210"/>
      <c r="N97" s="211"/>
      <c r="O97" s="211"/>
      <c r="P97" s="212">
        <f>SUM(P98:P116)</f>
        <v>0</v>
      </c>
      <c r="Q97" s="211"/>
      <c r="R97" s="212">
        <f>SUM(R98:R116)</f>
        <v>0.18738000000000002</v>
      </c>
      <c r="S97" s="211"/>
      <c r="T97" s="213">
        <f>SUM(T98:T116)</f>
        <v>0</v>
      </c>
      <c r="U97" s="12"/>
      <c r="V97" s="12"/>
      <c r="W97" s="12"/>
      <c r="X97" s="12"/>
      <c r="Y97" s="12"/>
      <c r="Z97" s="12"/>
      <c r="AA97" s="12"/>
      <c r="AB97" s="12"/>
      <c r="AC97" s="12"/>
      <c r="AD97" s="12"/>
      <c r="AE97" s="12"/>
      <c r="AR97" s="214" t="s">
        <v>142</v>
      </c>
      <c r="AT97" s="215" t="s">
        <v>72</v>
      </c>
      <c r="AU97" s="215" t="s">
        <v>22</v>
      </c>
      <c r="AY97" s="214" t="s">
        <v>124</v>
      </c>
      <c r="BK97" s="216">
        <f>SUM(BK98:BK116)</f>
        <v>0</v>
      </c>
    </row>
    <row r="98" s="2" customFormat="1" ht="16.5" customHeight="1">
      <c r="A98" s="39"/>
      <c r="B98" s="40"/>
      <c r="C98" s="217" t="s">
        <v>215</v>
      </c>
      <c r="D98" s="217" t="s">
        <v>125</v>
      </c>
      <c r="E98" s="218" t="s">
        <v>693</v>
      </c>
      <c r="F98" s="219" t="s">
        <v>694</v>
      </c>
      <c r="G98" s="220" t="s">
        <v>309</v>
      </c>
      <c r="H98" s="221">
        <v>3</v>
      </c>
      <c r="I98" s="222"/>
      <c r="J98" s="223">
        <f>ROUND(I98*H98,2)</f>
        <v>0</v>
      </c>
      <c r="K98" s="219" t="s">
        <v>139</v>
      </c>
      <c r="L98" s="45"/>
      <c r="M98" s="224" t="s">
        <v>20</v>
      </c>
      <c r="N98" s="225" t="s">
        <v>44</v>
      </c>
      <c r="O98" s="85"/>
      <c r="P98" s="226">
        <f>O98*H98</f>
        <v>0</v>
      </c>
      <c r="Q98" s="226">
        <v>0</v>
      </c>
      <c r="R98" s="226">
        <f>Q98*H98</f>
        <v>0</v>
      </c>
      <c r="S98" s="226">
        <v>0</v>
      </c>
      <c r="T98" s="227">
        <f>S98*H98</f>
        <v>0</v>
      </c>
      <c r="U98" s="39"/>
      <c r="V98" s="39"/>
      <c r="W98" s="39"/>
      <c r="X98" s="39"/>
      <c r="Y98" s="39"/>
      <c r="Z98" s="39"/>
      <c r="AA98" s="39"/>
      <c r="AB98" s="39"/>
      <c r="AC98" s="39"/>
      <c r="AD98" s="39"/>
      <c r="AE98" s="39"/>
      <c r="AR98" s="228" t="s">
        <v>519</v>
      </c>
      <c r="AT98" s="228" t="s">
        <v>125</v>
      </c>
      <c r="AU98" s="228" t="s">
        <v>82</v>
      </c>
      <c r="AY98" s="18" t="s">
        <v>124</v>
      </c>
      <c r="BE98" s="229">
        <f>IF(N98="základní",J98,0)</f>
        <v>0</v>
      </c>
      <c r="BF98" s="229">
        <f>IF(N98="snížená",J98,0)</f>
        <v>0</v>
      </c>
      <c r="BG98" s="229">
        <f>IF(N98="zákl. přenesená",J98,0)</f>
        <v>0</v>
      </c>
      <c r="BH98" s="229">
        <f>IF(N98="sníž. přenesená",J98,0)</f>
        <v>0</v>
      </c>
      <c r="BI98" s="229">
        <f>IF(N98="nulová",J98,0)</f>
        <v>0</v>
      </c>
      <c r="BJ98" s="18" t="s">
        <v>22</v>
      </c>
      <c r="BK98" s="229">
        <f>ROUND(I98*H98,2)</f>
        <v>0</v>
      </c>
      <c r="BL98" s="18" t="s">
        <v>519</v>
      </c>
      <c r="BM98" s="228" t="s">
        <v>695</v>
      </c>
    </row>
    <row r="99" s="2" customFormat="1" ht="16.5" customHeight="1">
      <c r="A99" s="39"/>
      <c r="B99" s="40"/>
      <c r="C99" s="273" t="s">
        <v>221</v>
      </c>
      <c r="D99" s="273" t="s">
        <v>279</v>
      </c>
      <c r="E99" s="274" t="s">
        <v>696</v>
      </c>
      <c r="F99" s="275" t="s">
        <v>697</v>
      </c>
      <c r="G99" s="276" t="s">
        <v>331</v>
      </c>
      <c r="H99" s="277">
        <v>3</v>
      </c>
      <c r="I99" s="278"/>
      <c r="J99" s="279">
        <f>ROUND(I99*H99,2)</f>
        <v>0</v>
      </c>
      <c r="K99" s="275" t="s">
        <v>20</v>
      </c>
      <c r="L99" s="280"/>
      <c r="M99" s="281" t="s">
        <v>20</v>
      </c>
      <c r="N99" s="282" t="s">
        <v>44</v>
      </c>
      <c r="O99" s="85"/>
      <c r="P99" s="226">
        <f>O99*H99</f>
        <v>0</v>
      </c>
      <c r="Q99" s="226">
        <v>0</v>
      </c>
      <c r="R99" s="226">
        <f>Q99*H99</f>
        <v>0</v>
      </c>
      <c r="S99" s="226">
        <v>0</v>
      </c>
      <c r="T99" s="227">
        <f>S99*H99</f>
        <v>0</v>
      </c>
      <c r="U99" s="39"/>
      <c r="V99" s="39"/>
      <c r="W99" s="39"/>
      <c r="X99" s="39"/>
      <c r="Y99" s="39"/>
      <c r="Z99" s="39"/>
      <c r="AA99" s="39"/>
      <c r="AB99" s="39"/>
      <c r="AC99" s="39"/>
      <c r="AD99" s="39"/>
      <c r="AE99" s="39"/>
      <c r="AR99" s="228" t="s">
        <v>698</v>
      </c>
      <c r="AT99" s="228" t="s">
        <v>279</v>
      </c>
      <c r="AU99" s="228" t="s">
        <v>82</v>
      </c>
      <c r="AY99" s="18" t="s">
        <v>124</v>
      </c>
      <c r="BE99" s="229">
        <f>IF(N99="základní",J99,0)</f>
        <v>0</v>
      </c>
      <c r="BF99" s="229">
        <f>IF(N99="snížená",J99,0)</f>
        <v>0</v>
      </c>
      <c r="BG99" s="229">
        <f>IF(N99="zákl. přenesená",J99,0)</f>
        <v>0</v>
      </c>
      <c r="BH99" s="229">
        <f>IF(N99="sníž. přenesená",J99,0)</f>
        <v>0</v>
      </c>
      <c r="BI99" s="229">
        <f>IF(N99="nulová",J99,0)</f>
        <v>0</v>
      </c>
      <c r="BJ99" s="18" t="s">
        <v>22</v>
      </c>
      <c r="BK99" s="229">
        <f>ROUND(I99*H99,2)</f>
        <v>0</v>
      </c>
      <c r="BL99" s="18" t="s">
        <v>519</v>
      </c>
      <c r="BM99" s="228" t="s">
        <v>699</v>
      </c>
    </row>
    <row r="100" s="2" customFormat="1" ht="16.5" customHeight="1">
      <c r="A100" s="39"/>
      <c r="B100" s="40"/>
      <c r="C100" s="217" t="s">
        <v>27</v>
      </c>
      <c r="D100" s="217" t="s">
        <v>125</v>
      </c>
      <c r="E100" s="218" t="s">
        <v>700</v>
      </c>
      <c r="F100" s="219" t="s">
        <v>701</v>
      </c>
      <c r="G100" s="220" t="s">
        <v>309</v>
      </c>
      <c r="H100" s="221">
        <v>3</v>
      </c>
      <c r="I100" s="222"/>
      <c r="J100" s="223">
        <f>ROUND(I100*H100,2)</f>
        <v>0</v>
      </c>
      <c r="K100" s="219" t="s">
        <v>20</v>
      </c>
      <c r="L100" s="45"/>
      <c r="M100" s="224" t="s">
        <v>20</v>
      </c>
      <c r="N100" s="225" t="s">
        <v>44</v>
      </c>
      <c r="O100" s="85"/>
      <c r="P100" s="226">
        <f>O100*H100</f>
        <v>0</v>
      </c>
      <c r="Q100" s="226">
        <v>0</v>
      </c>
      <c r="R100" s="226">
        <f>Q100*H100</f>
        <v>0</v>
      </c>
      <c r="S100" s="226">
        <v>0</v>
      </c>
      <c r="T100" s="227">
        <f>S100*H100</f>
        <v>0</v>
      </c>
      <c r="U100" s="39"/>
      <c r="V100" s="39"/>
      <c r="W100" s="39"/>
      <c r="X100" s="39"/>
      <c r="Y100" s="39"/>
      <c r="Z100" s="39"/>
      <c r="AA100" s="39"/>
      <c r="AB100" s="39"/>
      <c r="AC100" s="39"/>
      <c r="AD100" s="39"/>
      <c r="AE100" s="39"/>
      <c r="AR100" s="228" t="s">
        <v>519</v>
      </c>
      <c r="AT100" s="228" t="s">
        <v>125</v>
      </c>
      <c r="AU100" s="228" t="s">
        <v>82</v>
      </c>
      <c r="AY100" s="18" t="s">
        <v>124</v>
      </c>
      <c r="BE100" s="229">
        <f>IF(N100="základní",J100,0)</f>
        <v>0</v>
      </c>
      <c r="BF100" s="229">
        <f>IF(N100="snížená",J100,0)</f>
        <v>0</v>
      </c>
      <c r="BG100" s="229">
        <f>IF(N100="zákl. přenesená",J100,0)</f>
        <v>0</v>
      </c>
      <c r="BH100" s="229">
        <f>IF(N100="sníž. přenesená",J100,0)</f>
        <v>0</v>
      </c>
      <c r="BI100" s="229">
        <f>IF(N100="nulová",J100,0)</f>
        <v>0</v>
      </c>
      <c r="BJ100" s="18" t="s">
        <v>22</v>
      </c>
      <c r="BK100" s="229">
        <f>ROUND(I100*H100,2)</f>
        <v>0</v>
      </c>
      <c r="BL100" s="18" t="s">
        <v>519</v>
      </c>
      <c r="BM100" s="228" t="s">
        <v>702</v>
      </c>
    </row>
    <row r="101" s="14" customFormat="1">
      <c r="A101" s="14"/>
      <c r="B101" s="251"/>
      <c r="C101" s="252"/>
      <c r="D101" s="237" t="s">
        <v>178</v>
      </c>
      <c r="E101" s="253" t="s">
        <v>20</v>
      </c>
      <c r="F101" s="254" t="s">
        <v>142</v>
      </c>
      <c r="G101" s="252"/>
      <c r="H101" s="255">
        <v>3</v>
      </c>
      <c r="I101" s="256"/>
      <c r="J101" s="252"/>
      <c r="K101" s="252"/>
      <c r="L101" s="257"/>
      <c r="M101" s="258"/>
      <c r="N101" s="259"/>
      <c r="O101" s="259"/>
      <c r="P101" s="259"/>
      <c r="Q101" s="259"/>
      <c r="R101" s="259"/>
      <c r="S101" s="259"/>
      <c r="T101" s="260"/>
      <c r="U101" s="14"/>
      <c r="V101" s="14"/>
      <c r="W101" s="14"/>
      <c r="X101" s="14"/>
      <c r="Y101" s="14"/>
      <c r="Z101" s="14"/>
      <c r="AA101" s="14"/>
      <c r="AB101" s="14"/>
      <c r="AC101" s="14"/>
      <c r="AD101" s="14"/>
      <c r="AE101" s="14"/>
      <c r="AT101" s="261" t="s">
        <v>178</v>
      </c>
      <c r="AU101" s="261" t="s">
        <v>82</v>
      </c>
      <c r="AV101" s="14" t="s">
        <v>82</v>
      </c>
      <c r="AW101" s="14" t="s">
        <v>34</v>
      </c>
      <c r="AX101" s="14" t="s">
        <v>22</v>
      </c>
      <c r="AY101" s="261" t="s">
        <v>124</v>
      </c>
    </row>
    <row r="102" s="2" customFormat="1" ht="16.5" customHeight="1">
      <c r="A102" s="39"/>
      <c r="B102" s="40"/>
      <c r="C102" s="217" t="s">
        <v>235</v>
      </c>
      <c r="D102" s="217" t="s">
        <v>125</v>
      </c>
      <c r="E102" s="218" t="s">
        <v>703</v>
      </c>
      <c r="F102" s="219" t="s">
        <v>704</v>
      </c>
      <c r="G102" s="220" t="s">
        <v>309</v>
      </c>
      <c r="H102" s="221">
        <v>3</v>
      </c>
      <c r="I102" s="222"/>
      <c r="J102" s="223">
        <f>ROUND(I102*H102,2)</f>
        <v>0</v>
      </c>
      <c r="K102" s="219" t="s">
        <v>139</v>
      </c>
      <c r="L102" s="45"/>
      <c r="M102" s="224" t="s">
        <v>20</v>
      </c>
      <c r="N102" s="225" t="s">
        <v>44</v>
      </c>
      <c r="O102" s="85"/>
      <c r="P102" s="226">
        <f>O102*H102</f>
        <v>0</v>
      </c>
      <c r="Q102" s="226">
        <v>0</v>
      </c>
      <c r="R102" s="226">
        <f>Q102*H102</f>
        <v>0</v>
      </c>
      <c r="S102" s="226">
        <v>0</v>
      </c>
      <c r="T102" s="227">
        <f>S102*H102</f>
        <v>0</v>
      </c>
      <c r="U102" s="39"/>
      <c r="V102" s="39"/>
      <c r="W102" s="39"/>
      <c r="X102" s="39"/>
      <c r="Y102" s="39"/>
      <c r="Z102" s="39"/>
      <c r="AA102" s="39"/>
      <c r="AB102" s="39"/>
      <c r="AC102" s="39"/>
      <c r="AD102" s="39"/>
      <c r="AE102" s="39"/>
      <c r="AR102" s="228" t="s">
        <v>519</v>
      </c>
      <c r="AT102" s="228" t="s">
        <v>125</v>
      </c>
      <c r="AU102" s="228" t="s">
        <v>82</v>
      </c>
      <c r="AY102" s="18" t="s">
        <v>124</v>
      </c>
      <c r="BE102" s="229">
        <f>IF(N102="základní",J102,0)</f>
        <v>0</v>
      </c>
      <c r="BF102" s="229">
        <f>IF(N102="snížená",J102,0)</f>
        <v>0</v>
      </c>
      <c r="BG102" s="229">
        <f>IF(N102="zákl. přenesená",J102,0)</f>
        <v>0</v>
      </c>
      <c r="BH102" s="229">
        <f>IF(N102="sníž. přenesená",J102,0)</f>
        <v>0</v>
      </c>
      <c r="BI102" s="229">
        <f>IF(N102="nulová",J102,0)</f>
        <v>0</v>
      </c>
      <c r="BJ102" s="18" t="s">
        <v>22</v>
      </c>
      <c r="BK102" s="229">
        <f>ROUND(I102*H102,2)</f>
        <v>0</v>
      </c>
      <c r="BL102" s="18" t="s">
        <v>519</v>
      </c>
      <c r="BM102" s="228" t="s">
        <v>705</v>
      </c>
    </row>
    <row r="103" s="2" customFormat="1" ht="16.5" customHeight="1">
      <c r="A103" s="39"/>
      <c r="B103" s="40"/>
      <c r="C103" s="273" t="s">
        <v>240</v>
      </c>
      <c r="D103" s="273" t="s">
        <v>279</v>
      </c>
      <c r="E103" s="274" t="s">
        <v>706</v>
      </c>
      <c r="F103" s="275" t="s">
        <v>707</v>
      </c>
      <c r="G103" s="276" t="s">
        <v>331</v>
      </c>
      <c r="H103" s="277">
        <v>3</v>
      </c>
      <c r="I103" s="278"/>
      <c r="J103" s="279">
        <f>ROUND(I103*H103,2)</f>
        <v>0</v>
      </c>
      <c r="K103" s="275" t="s">
        <v>20</v>
      </c>
      <c r="L103" s="280"/>
      <c r="M103" s="281" t="s">
        <v>20</v>
      </c>
      <c r="N103" s="282" t="s">
        <v>44</v>
      </c>
      <c r="O103" s="85"/>
      <c r="P103" s="226">
        <f>O103*H103</f>
        <v>0</v>
      </c>
      <c r="Q103" s="226">
        <v>0</v>
      </c>
      <c r="R103" s="226">
        <f>Q103*H103</f>
        <v>0</v>
      </c>
      <c r="S103" s="226">
        <v>0</v>
      </c>
      <c r="T103" s="227">
        <f>S103*H103</f>
        <v>0</v>
      </c>
      <c r="U103" s="39"/>
      <c r="V103" s="39"/>
      <c r="W103" s="39"/>
      <c r="X103" s="39"/>
      <c r="Y103" s="39"/>
      <c r="Z103" s="39"/>
      <c r="AA103" s="39"/>
      <c r="AB103" s="39"/>
      <c r="AC103" s="39"/>
      <c r="AD103" s="39"/>
      <c r="AE103" s="39"/>
      <c r="AR103" s="228" t="s">
        <v>698</v>
      </c>
      <c r="AT103" s="228" t="s">
        <v>279</v>
      </c>
      <c r="AU103" s="228" t="s">
        <v>82</v>
      </c>
      <c r="AY103" s="18" t="s">
        <v>124</v>
      </c>
      <c r="BE103" s="229">
        <f>IF(N103="základní",J103,0)</f>
        <v>0</v>
      </c>
      <c r="BF103" s="229">
        <f>IF(N103="snížená",J103,0)</f>
        <v>0</v>
      </c>
      <c r="BG103" s="229">
        <f>IF(N103="zákl. přenesená",J103,0)</f>
        <v>0</v>
      </c>
      <c r="BH103" s="229">
        <f>IF(N103="sníž. přenesená",J103,0)</f>
        <v>0</v>
      </c>
      <c r="BI103" s="229">
        <f>IF(N103="nulová",J103,0)</f>
        <v>0</v>
      </c>
      <c r="BJ103" s="18" t="s">
        <v>22</v>
      </c>
      <c r="BK103" s="229">
        <f>ROUND(I103*H103,2)</f>
        <v>0</v>
      </c>
      <c r="BL103" s="18" t="s">
        <v>519</v>
      </c>
      <c r="BM103" s="228" t="s">
        <v>708</v>
      </c>
    </row>
    <row r="104" s="2" customFormat="1" ht="16.5" customHeight="1">
      <c r="A104" s="39"/>
      <c r="B104" s="40"/>
      <c r="C104" s="217" t="s">
        <v>248</v>
      </c>
      <c r="D104" s="217" t="s">
        <v>125</v>
      </c>
      <c r="E104" s="218" t="s">
        <v>709</v>
      </c>
      <c r="F104" s="219" t="s">
        <v>710</v>
      </c>
      <c r="G104" s="220" t="s">
        <v>309</v>
      </c>
      <c r="H104" s="221">
        <v>3</v>
      </c>
      <c r="I104" s="222"/>
      <c r="J104" s="223">
        <f>ROUND(I104*H104,2)</f>
        <v>0</v>
      </c>
      <c r="K104" s="219" t="s">
        <v>20</v>
      </c>
      <c r="L104" s="45"/>
      <c r="M104" s="224" t="s">
        <v>20</v>
      </c>
      <c r="N104" s="225" t="s">
        <v>44</v>
      </c>
      <c r="O104" s="85"/>
      <c r="P104" s="226">
        <f>O104*H104</f>
        <v>0</v>
      </c>
      <c r="Q104" s="226">
        <v>0</v>
      </c>
      <c r="R104" s="226">
        <f>Q104*H104</f>
        <v>0</v>
      </c>
      <c r="S104" s="226">
        <v>0</v>
      </c>
      <c r="T104" s="227">
        <f>S104*H104</f>
        <v>0</v>
      </c>
      <c r="U104" s="39"/>
      <c r="V104" s="39"/>
      <c r="W104" s="39"/>
      <c r="X104" s="39"/>
      <c r="Y104" s="39"/>
      <c r="Z104" s="39"/>
      <c r="AA104" s="39"/>
      <c r="AB104" s="39"/>
      <c r="AC104" s="39"/>
      <c r="AD104" s="39"/>
      <c r="AE104" s="39"/>
      <c r="AR104" s="228" t="s">
        <v>519</v>
      </c>
      <c r="AT104" s="228" t="s">
        <v>125</v>
      </c>
      <c r="AU104" s="228" t="s">
        <v>82</v>
      </c>
      <c r="AY104" s="18" t="s">
        <v>124</v>
      </c>
      <c r="BE104" s="229">
        <f>IF(N104="základní",J104,0)</f>
        <v>0</v>
      </c>
      <c r="BF104" s="229">
        <f>IF(N104="snížená",J104,0)</f>
        <v>0</v>
      </c>
      <c r="BG104" s="229">
        <f>IF(N104="zákl. přenesená",J104,0)</f>
        <v>0</v>
      </c>
      <c r="BH104" s="229">
        <f>IF(N104="sníž. přenesená",J104,0)</f>
        <v>0</v>
      </c>
      <c r="BI104" s="229">
        <f>IF(N104="nulová",J104,0)</f>
        <v>0</v>
      </c>
      <c r="BJ104" s="18" t="s">
        <v>22</v>
      </c>
      <c r="BK104" s="229">
        <f>ROUND(I104*H104,2)</f>
        <v>0</v>
      </c>
      <c r="BL104" s="18" t="s">
        <v>519</v>
      </c>
      <c r="BM104" s="228" t="s">
        <v>711</v>
      </c>
    </row>
    <row r="105" s="2" customFormat="1" ht="16.5" customHeight="1">
      <c r="A105" s="39"/>
      <c r="B105" s="40"/>
      <c r="C105" s="217" t="s">
        <v>255</v>
      </c>
      <c r="D105" s="217" t="s">
        <v>125</v>
      </c>
      <c r="E105" s="218" t="s">
        <v>712</v>
      </c>
      <c r="F105" s="219" t="s">
        <v>713</v>
      </c>
      <c r="G105" s="220" t="s">
        <v>309</v>
      </c>
      <c r="H105" s="221">
        <v>3</v>
      </c>
      <c r="I105" s="222"/>
      <c r="J105" s="223">
        <f>ROUND(I105*H105,2)</f>
        <v>0</v>
      </c>
      <c r="K105" s="219" t="s">
        <v>139</v>
      </c>
      <c r="L105" s="45"/>
      <c r="M105" s="224" t="s">
        <v>20</v>
      </c>
      <c r="N105" s="225" t="s">
        <v>44</v>
      </c>
      <c r="O105" s="85"/>
      <c r="P105" s="226">
        <f>O105*H105</f>
        <v>0</v>
      </c>
      <c r="Q105" s="226">
        <v>0</v>
      </c>
      <c r="R105" s="226">
        <f>Q105*H105</f>
        <v>0</v>
      </c>
      <c r="S105" s="226">
        <v>0</v>
      </c>
      <c r="T105" s="227">
        <f>S105*H105</f>
        <v>0</v>
      </c>
      <c r="U105" s="39"/>
      <c r="V105" s="39"/>
      <c r="W105" s="39"/>
      <c r="X105" s="39"/>
      <c r="Y105" s="39"/>
      <c r="Z105" s="39"/>
      <c r="AA105" s="39"/>
      <c r="AB105" s="39"/>
      <c r="AC105" s="39"/>
      <c r="AD105" s="39"/>
      <c r="AE105" s="39"/>
      <c r="AR105" s="228" t="s">
        <v>519</v>
      </c>
      <c r="AT105" s="228" t="s">
        <v>125</v>
      </c>
      <c r="AU105" s="228" t="s">
        <v>82</v>
      </c>
      <c r="AY105" s="18" t="s">
        <v>124</v>
      </c>
      <c r="BE105" s="229">
        <f>IF(N105="základní",J105,0)</f>
        <v>0</v>
      </c>
      <c r="BF105" s="229">
        <f>IF(N105="snížená",J105,0)</f>
        <v>0</v>
      </c>
      <c r="BG105" s="229">
        <f>IF(N105="zákl. přenesená",J105,0)</f>
        <v>0</v>
      </c>
      <c r="BH105" s="229">
        <f>IF(N105="sníž. přenesená",J105,0)</f>
        <v>0</v>
      </c>
      <c r="BI105" s="229">
        <f>IF(N105="nulová",J105,0)</f>
        <v>0</v>
      </c>
      <c r="BJ105" s="18" t="s">
        <v>22</v>
      </c>
      <c r="BK105" s="229">
        <f>ROUND(I105*H105,2)</f>
        <v>0</v>
      </c>
      <c r="BL105" s="18" t="s">
        <v>519</v>
      </c>
      <c r="BM105" s="228" t="s">
        <v>714</v>
      </c>
    </row>
    <row r="106" s="2" customFormat="1" ht="16.5" customHeight="1">
      <c r="A106" s="39"/>
      <c r="B106" s="40"/>
      <c r="C106" s="273" t="s">
        <v>8</v>
      </c>
      <c r="D106" s="273" t="s">
        <v>279</v>
      </c>
      <c r="E106" s="274" t="s">
        <v>715</v>
      </c>
      <c r="F106" s="275" t="s">
        <v>716</v>
      </c>
      <c r="G106" s="276" t="s">
        <v>331</v>
      </c>
      <c r="H106" s="277">
        <v>3</v>
      </c>
      <c r="I106" s="278"/>
      <c r="J106" s="279">
        <f>ROUND(I106*H106,2)</f>
        <v>0</v>
      </c>
      <c r="K106" s="275" t="s">
        <v>20</v>
      </c>
      <c r="L106" s="280"/>
      <c r="M106" s="281" t="s">
        <v>20</v>
      </c>
      <c r="N106" s="282" t="s">
        <v>44</v>
      </c>
      <c r="O106" s="85"/>
      <c r="P106" s="226">
        <f>O106*H106</f>
        <v>0</v>
      </c>
      <c r="Q106" s="226">
        <v>0</v>
      </c>
      <c r="R106" s="226">
        <f>Q106*H106</f>
        <v>0</v>
      </c>
      <c r="S106" s="226">
        <v>0</v>
      </c>
      <c r="T106" s="227">
        <f>S106*H106</f>
        <v>0</v>
      </c>
      <c r="U106" s="39"/>
      <c r="V106" s="39"/>
      <c r="W106" s="39"/>
      <c r="X106" s="39"/>
      <c r="Y106" s="39"/>
      <c r="Z106" s="39"/>
      <c r="AA106" s="39"/>
      <c r="AB106" s="39"/>
      <c r="AC106" s="39"/>
      <c r="AD106" s="39"/>
      <c r="AE106" s="39"/>
      <c r="AR106" s="228" t="s">
        <v>698</v>
      </c>
      <c r="AT106" s="228" t="s">
        <v>279</v>
      </c>
      <c r="AU106" s="228" t="s">
        <v>82</v>
      </c>
      <c r="AY106" s="18" t="s">
        <v>124</v>
      </c>
      <c r="BE106" s="229">
        <f>IF(N106="základní",J106,0)</f>
        <v>0</v>
      </c>
      <c r="BF106" s="229">
        <f>IF(N106="snížená",J106,0)</f>
        <v>0</v>
      </c>
      <c r="BG106" s="229">
        <f>IF(N106="zákl. přenesená",J106,0)</f>
        <v>0</v>
      </c>
      <c r="BH106" s="229">
        <f>IF(N106="sníž. přenesená",J106,0)</f>
        <v>0</v>
      </c>
      <c r="BI106" s="229">
        <f>IF(N106="nulová",J106,0)</f>
        <v>0</v>
      </c>
      <c r="BJ106" s="18" t="s">
        <v>22</v>
      </c>
      <c r="BK106" s="229">
        <f>ROUND(I106*H106,2)</f>
        <v>0</v>
      </c>
      <c r="BL106" s="18" t="s">
        <v>519</v>
      </c>
      <c r="BM106" s="228" t="s">
        <v>717</v>
      </c>
    </row>
    <row r="107" s="2" customFormat="1" ht="16.5" customHeight="1">
      <c r="A107" s="39"/>
      <c r="B107" s="40"/>
      <c r="C107" s="273" t="s">
        <v>264</v>
      </c>
      <c r="D107" s="273" t="s">
        <v>279</v>
      </c>
      <c r="E107" s="274" t="s">
        <v>718</v>
      </c>
      <c r="F107" s="275" t="s">
        <v>719</v>
      </c>
      <c r="G107" s="276" t="s">
        <v>210</v>
      </c>
      <c r="H107" s="277">
        <v>30</v>
      </c>
      <c r="I107" s="278"/>
      <c r="J107" s="279">
        <f>ROUND(I107*H107,2)</f>
        <v>0</v>
      </c>
      <c r="K107" s="275" t="s">
        <v>20</v>
      </c>
      <c r="L107" s="280"/>
      <c r="M107" s="281" t="s">
        <v>20</v>
      </c>
      <c r="N107" s="282" t="s">
        <v>44</v>
      </c>
      <c r="O107" s="85"/>
      <c r="P107" s="226">
        <f>O107*H107</f>
        <v>0</v>
      </c>
      <c r="Q107" s="226">
        <v>0</v>
      </c>
      <c r="R107" s="226">
        <f>Q107*H107</f>
        <v>0</v>
      </c>
      <c r="S107" s="226">
        <v>0</v>
      </c>
      <c r="T107" s="227">
        <f>S107*H107</f>
        <v>0</v>
      </c>
      <c r="U107" s="39"/>
      <c r="V107" s="39"/>
      <c r="W107" s="39"/>
      <c r="X107" s="39"/>
      <c r="Y107" s="39"/>
      <c r="Z107" s="39"/>
      <c r="AA107" s="39"/>
      <c r="AB107" s="39"/>
      <c r="AC107" s="39"/>
      <c r="AD107" s="39"/>
      <c r="AE107" s="39"/>
      <c r="AR107" s="228" t="s">
        <v>698</v>
      </c>
      <c r="AT107" s="228" t="s">
        <v>279</v>
      </c>
      <c r="AU107" s="228" t="s">
        <v>82</v>
      </c>
      <c r="AY107" s="18" t="s">
        <v>124</v>
      </c>
      <c r="BE107" s="229">
        <f>IF(N107="základní",J107,0)</f>
        <v>0</v>
      </c>
      <c r="BF107" s="229">
        <f>IF(N107="snížená",J107,0)</f>
        <v>0</v>
      </c>
      <c r="BG107" s="229">
        <f>IF(N107="zákl. přenesená",J107,0)</f>
        <v>0</v>
      </c>
      <c r="BH107" s="229">
        <f>IF(N107="sníž. přenesená",J107,0)</f>
        <v>0</v>
      </c>
      <c r="BI107" s="229">
        <f>IF(N107="nulová",J107,0)</f>
        <v>0</v>
      </c>
      <c r="BJ107" s="18" t="s">
        <v>22</v>
      </c>
      <c r="BK107" s="229">
        <f>ROUND(I107*H107,2)</f>
        <v>0</v>
      </c>
      <c r="BL107" s="18" t="s">
        <v>519</v>
      </c>
      <c r="BM107" s="228" t="s">
        <v>720</v>
      </c>
    </row>
    <row r="108" s="2" customFormat="1" ht="21.75" customHeight="1">
      <c r="A108" s="39"/>
      <c r="B108" s="40"/>
      <c r="C108" s="217" t="s">
        <v>272</v>
      </c>
      <c r="D108" s="217" t="s">
        <v>125</v>
      </c>
      <c r="E108" s="218" t="s">
        <v>721</v>
      </c>
      <c r="F108" s="219" t="s">
        <v>722</v>
      </c>
      <c r="G108" s="220" t="s">
        <v>210</v>
      </c>
      <c r="H108" s="221">
        <v>140</v>
      </c>
      <c r="I108" s="222"/>
      <c r="J108" s="223">
        <f>ROUND(I108*H108,2)</f>
        <v>0</v>
      </c>
      <c r="K108" s="219" t="s">
        <v>139</v>
      </c>
      <c r="L108" s="45"/>
      <c r="M108" s="224" t="s">
        <v>20</v>
      </c>
      <c r="N108" s="225" t="s">
        <v>44</v>
      </c>
      <c r="O108" s="85"/>
      <c r="P108" s="226">
        <f>O108*H108</f>
        <v>0</v>
      </c>
      <c r="Q108" s="226">
        <v>0</v>
      </c>
      <c r="R108" s="226">
        <f>Q108*H108</f>
        <v>0</v>
      </c>
      <c r="S108" s="226">
        <v>0</v>
      </c>
      <c r="T108" s="227">
        <f>S108*H108</f>
        <v>0</v>
      </c>
      <c r="U108" s="39"/>
      <c r="V108" s="39"/>
      <c r="W108" s="39"/>
      <c r="X108" s="39"/>
      <c r="Y108" s="39"/>
      <c r="Z108" s="39"/>
      <c r="AA108" s="39"/>
      <c r="AB108" s="39"/>
      <c r="AC108" s="39"/>
      <c r="AD108" s="39"/>
      <c r="AE108" s="39"/>
      <c r="AR108" s="228" t="s">
        <v>519</v>
      </c>
      <c r="AT108" s="228" t="s">
        <v>125</v>
      </c>
      <c r="AU108" s="228" t="s">
        <v>82</v>
      </c>
      <c r="AY108" s="18" t="s">
        <v>124</v>
      </c>
      <c r="BE108" s="229">
        <f>IF(N108="základní",J108,0)</f>
        <v>0</v>
      </c>
      <c r="BF108" s="229">
        <f>IF(N108="snížená",J108,0)</f>
        <v>0</v>
      </c>
      <c r="BG108" s="229">
        <f>IF(N108="zákl. přenesená",J108,0)</f>
        <v>0</v>
      </c>
      <c r="BH108" s="229">
        <f>IF(N108="sníž. přenesená",J108,0)</f>
        <v>0</v>
      </c>
      <c r="BI108" s="229">
        <f>IF(N108="nulová",J108,0)</f>
        <v>0</v>
      </c>
      <c r="BJ108" s="18" t="s">
        <v>22</v>
      </c>
      <c r="BK108" s="229">
        <f>ROUND(I108*H108,2)</f>
        <v>0</v>
      </c>
      <c r="BL108" s="18" t="s">
        <v>519</v>
      </c>
      <c r="BM108" s="228" t="s">
        <v>723</v>
      </c>
    </row>
    <row r="109" s="2" customFormat="1" ht="16.5" customHeight="1">
      <c r="A109" s="39"/>
      <c r="B109" s="40"/>
      <c r="C109" s="273" t="s">
        <v>278</v>
      </c>
      <c r="D109" s="273" t="s">
        <v>279</v>
      </c>
      <c r="E109" s="274" t="s">
        <v>724</v>
      </c>
      <c r="F109" s="275" t="s">
        <v>725</v>
      </c>
      <c r="G109" s="276" t="s">
        <v>297</v>
      </c>
      <c r="H109" s="277">
        <v>87</v>
      </c>
      <c r="I109" s="278"/>
      <c r="J109" s="279">
        <f>ROUND(I109*H109,2)</f>
        <v>0</v>
      </c>
      <c r="K109" s="275" t="s">
        <v>139</v>
      </c>
      <c r="L109" s="280"/>
      <c r="M109" s="281" t="s">
        <v>20</v>
      </c>
      <c r="N109" s="282" t="s">
        <v>44</v>
      </c>
      <c r="O109" s="85"/>
      <c r="P109" s="226">
        <f>O109*H109</f>
        <v>0</v>
      </c>
      <c r="Q109" s="226">
        <v>0.001</v>
      </c>
      <c r="R109" s="226">
        <f>Q109*H109</f>
        <v>0.087000000000000008</v>
      </c>
      <c r="S109" s="226">
        <v>0</v>
      </c>
      <c r="T109" s="227">
        <f>S109*H109</f>
        <v>0</v>
      </c>
      <c r="U109" s="39"/>
      <c r="V109" s="39"/>
      <c r="W109" s="39"/>
      <c r="X109" s="39"/>
      <c r="Y109" s="39"/>
      <c r="Z109" s="39"/>
      <c r="AA109" s="39"/>
      <c r="AB109" s="39"/>
      <c r="AC109" s="39"/>
      <c r="AD109" s="39"/>
      <c r="AE109" s="39"/>
      <c r="AR109" s="228" t="s">
        <v>654</v>
      </c>
      <c r="AT109" s="228" t="s">
        <v>279</v>
      </c>
      <c r="AU109" s="228" t="s">
        <v>82</v>
      </c>
      <c r="AY109" s="18" t="s">
        <v>124</v>
      </c>
      <c r="BE109" s="229">
        <f>IF(N109="základní",J109,0)</f>
        <v>0</v>
      </c>
      <c r="BF109" s="229">
        <f>IF(N109="snížená",J109,0)</f>
        <v>0</v>
      </c>
      <c r="BG109" s="229">
        <f>IF(N109="zákl. přenesená",J109,0)</f>
        <v>0</v>
      </c>
      <c r="BH109" s="229">
        <f>IF(N109="sníž. přenesená",J109,0)</f>
        <v>0</v>
      </c>
      <c r="BI109" s="229">
        <f>IF(N109="nulová",J109,0)</f>
        <v>0</v>
      </c>
      <c r="BJ109" s="18" t="s">
        <v>22</v>
      </c>
      <c r="BK109" s="229">
        <f>ROUND(I109*H109,2)</f>
        <v>0</v>
      </c>
      <c r="BL109" s="18" t="s">
        <v>654</v>
      </c>
      <c r="BM109" s="228" t="s">
        <v>726</v>
      </c>
    </row>
    <row r="110" s="2" customFormat="1" ht="16.5" customHeight="1">
      <c r="A110" s="39"/>
      <c r="B110" s="40"/>
      <c r="C110" s="273" t="s">
        <v>284</v>
      </c>
      <c r="D110" s="273" t="s">
        <v>279</v>
      </c>
      <c r="E110" s="274" t="s">
        <v>727</v>
      </c>
      <c r="F110" s="275" t="s">
        <v>728</v>
      </c>
      <c r="G110" s="276" t="s">
        <v>309</v>
      </c>
      <c r="H110" s="277">
        <v>3</v>
      </c>
      <c r="I110" s="278"/>
      <c r="J110" s="279">
        <f>ROUND(I110*H110,2)</f>
        <v>0</v>
      </c>
      <c r="K110" s="275" t="s">
        <v>139</v>
      </c>
      <c r="L110" s="280"/>
      <c r="M110" s="281" t="s">
        <v>20</v>
      </c>
      <c r="N110" s="282" t="s">
        <v>44</v>
      </c>
      <c r="O110" s="85"/>
      <c r="P110" s="226">
        <f>O110*H110</f>
        <v>0</v>
      </c>
      <c r="Q110" s="226">
        <v>0.00069999999999999999</v>
      </c>
      <c r="R110" s="226">
        <f>Q110*H110</f>
        <v>0.0020999999999999999</v>
      </c>
      <c r="S110" s="226">
        <v>0</v>
      </c>
      <c r="T110" s="227">
        <f>S110*H110</f>
        <v>0</v>
      </c>
      <c r="U110" s="39"/>
      <c r="V110" s="39"/>
      <c r="W110" s="39"/>
      <c r="X110" s="39"/>
      <c r="Y110" s="39"/>
      <c r="Z110" s="39"/>
      <c r="AA110" s="39"/>
      <c r="AB110" s="39"/>
      <c r="AC110" s="39"/>
      <c r="AD110" s="39"/>
      <c r="AE110" s="39"/>
      <c r="AR110" s="228" t="s">
        <v>654</v>
      </c>
      <c r="AT110" s="228" t="s">
        <v>279</v>
      </c>
      <c r="AU110" s="228" t="s">
        <v>82</v>
      </c>
      <c r="AY110" s="18" t="s">
        <v>124</v>
      </c>
      <c r="BE110" s="229">
        <f>IF(N110="základní",J110,0)</f>
        <v>0</v>
      </c>
      <c r="BF110" s="229">
        <f>IF(N110="snížená",J110,0)</f>
        <v>0</v>
      </c>
      <c r="BG110" s="229">
        <f>IF(N110="zákl. přenesená",J110,0)</f>
        <v>0</v>
      </c>
      <c r="BH110" s="229">
        <f>IF(N110="sníž. přenesená",J110,0)</f>
        <v>0</v>
      </c>
      <c r="BI110" s="229">
        <f>IF(N110="nulová",J110,0)</f>
        <v>0</v>
      </c>
      <c r="BJ110" s="18" t="s">
        <v>22</v>
      </c>
      <c r="BK110" s="229">
        <f>ROUND(I110*H110,2)</f>
        <v>0</v>
      </c>
      <c r="BL110" s="18" t="s">
        <v>654</v>
      </c>
      <c r="BM110" s="228" t="s">
        <v>729</v>
      </c>
    </row>
    <row r="111" s="2" customFormat="1" ht="21.75" customHeight="1">
      <c r="A111" s="39"/>
      <c r="B111" s="40"/>
      <c r="C111" s="217" t="s">
        <v>290</v>
      </c>
      <c r="D111" s="217" t="s">
        <v>125</v>
      </c>
      <c r="E111" s="218" t="s">
        <v>730</v>
      </c>
      <c r="F111" s="219" t="s">
        <v>731</v>
      </c>
      <c r="G111" s="220" t="s">
        <v>309</v>
      </c>
      <c r="H111" s="221">
        <v>1</v>
      </c>
      <c r="I111" s="222"/>
      <c r="J111" s="223">
        <f>ROUND(I111*H111,2)</f>
        <v>0</v>
      </c>
      <c r="K111" s="219" t="s">
        <v>139</v>
      </c>
      <c r="L111" s="45"/>
      <c r="M111" s="224" t="s">
        <v>20</v>
      </c>
      <c r="N111" s="225" t="s">
        <v>44</v>
      </c>
      <c r="O111" s="85"/>
      <c r="P111" s="226">
        <f>O111*H111</f>
        <v>0</v>
      </c>
      <c r="Q111" s="226">
        <v>0</v>
      </c>
      <c r="R111" s="226">
        <f>Q111*H111</f>
        <v>0</v>
      </c>
      <c r="S111" s="226">
        <v>0</v>
      </c>
      <c r="T111" s="227">
        <f>S111*H111</f>
        <v>0</v>
      </c>
      <c r="U111" s="39"/>
      <c r="V111" s="39"/>
      <c r="W111" s="39"/>
      <c r="X111" s="39"/>
      <c r="Y111" s="39"/>
      <c r="Z111" s="39"/>
      <c r="AA111" s="39"/>
      <c r="AB111" s="39"/>
      <c r="AC111" s="39"/>
      <c r="AD111" s="39"/>
      <c r="AE111" s="39"/>
      <c r="AR111" s="228" t="s">
        <v>519</v>
      </c>
      <c r="AT111" s="228" t="s">
        <v>125</v>
      </c>
      <c r="AU111" s="228" t="s">
        <v>82</v>
      </c>
      <c r="AY111" s="18" t="s">
        <v>124</v>
      </c>
      <c r="BE111" s="229">
        <f>IF(N111="základní",J111,0)</f>
        <v>0</v>
      </c>
      <c r="BF111" s="229">
        <f>IF(N111="snížená",J111,0)</f>
        <v>0</v>
      </c>
      <c r="BG111" s="229">
        <f>IF(N111="zákl. přenesená",J111,0)</f>
        <v>0</v>
      </c>
      <c r="BH111" s="229">
        <f>IF(N111="sníž. přenesená",J111,0)</f>
        <v>0</v>
      </c>
      <c r="BI111" s="229">
        <f>IF(N111="nulová",J111,0)</f>
        <v>0</v>
      </c>
      <c r="BJ111" s="18" t="s">
        <v>22</v>
      </c>
      <c r="BK111" s="229">
        <f>ROUND(I111*H111,2)</f>
        <v>0</v>
      </c>
      <c r="BL111" s="18" t="s">
        <v>519</v>
      </c>
      <c r="BM111" s="228" t="s">
        <v>732</v>
      </c>
    </row>
    <row r="112" s="2" customFormat="1">
      <c r="A112" s="39"/>
      <c r="B112" s="40"/>
      <c r="C112" s="41"/>
      <c r="D112" s="237" t="s">
        <v>176</v>
      </c>
      <c r="E112" s="41"/>
      <c r="F112" s="238" t="s">
        <v>733</v>
      </c>
      <c r="G112" s="41"/>
      <c r="H112" s="41"/>
      <c r="I112" s="137"/>
      <c r="J112" s="41"/>
      <c r="K112" s="41"/>
      <c r="L112" s="45"/>
      <c r="M112" s="239"/>
      <c r="N112" s="240"/>
      <c r="O112" s="85"/>
      <c r="P112" s="85"/>
      <c r="Q112" s="85"/>
      <c r="R112" s="85"/>
      <c r="S112" s="85"/>
      <c r="T112" s="86"/>
      <c r="U112" s="39"/>
      <c r="V112" s="39"/>
      <c r="W112" s="39"/>
      <c r="X112" s="39"/>
      <c r="Y112" s="39"/>
      <c r="Z112" s="39"/>
      <c r="AA112" s="39"/>
      <c r="AB112" s="39"/>
      <c r="AC112" s="39"/>
      <c r="AD112" s="39"/>
      <c r="AE112" s="39"/>
      <c r="AT112" s="18" t="s">
        <v>176</v>
      </c>
      <c r="AU112" s="18" t="s">
        <v>82</v>
      </c>
    </row>
    <row r="113" s="2" customFormat="1" ht="21.75" customHeight="1">
      <c r="A113" s="39"/>
      <c r="B113" s="40"/>
      <c r="C113" s="217" t="s">
        <v>7</v>
      </c>
      <c r="D113" s="217" t="s">
        <v>125</v>
      </c>
      <c r="E113" s="218" t="s">
        <v>734</v>
      </c>
      <c r="F113" s="219" t="s">
        <v>735</v>
      </c>
      <c r="G113" s="220" t="s">
        <v>210</v>
      </c>
      <c r="H113" s="221">
        <v>150</v>
      </c>
      <c r="I113" s="222"/>
      <c r="J113" s="223">
        <f>ROUND(I113*H113,2)</f>
        <v>0</v>
      </c>
      <c r="K113" s="219" t="s">
        <v>139</v>
      </c>
      <c r="L113" s="45"/>
      <c r="M113" s="224" t="s">
        <v>20</v>
      </c>
      <c r="N113" s="225" t="s">
        <v>44</v>
      </c>
      <c r="O113" s="85"/>
      <c r="P113" s="226">
        <f>O113*H113</f>
        <v>0</v>
      </c>
      <c r="Q113" s="226">
        <v>0</v>
      </c>
      <c r="R113" s="226">
        <f>Q113*H113</f>
        <v>0</v>
      </c>
      <c r="S113" s="226">
        <v>0</v>
      </c>
      <c r="T113" s="227">
        <f>S113*H113</f>
        <v>0</v>
      </c>
      <c r="U113" s="39"/>
      <c r="V113" s="39"/>
      <c r="W113" s="39"/>
      <c r="X113" s="39"/>
      <c r="Y113" s="39"/>
      <c r="Z113" s="39"/>
      <c r="AA113" s="39"/>
      <c r="AB113" s="39"/>
      <c r="AC113" s="39"/>
      <c r="AD113" s="39"/>
      <c r="AE113" s="39"/>
      <c r="AR113" s="228" t="s">
        <v>519</v>
      </c>
      <c r="AT113" s="228" t="s">
        <v>125</v>
      </c>
      <c r="AU113" s="228" t="s">
        <v>82</v>
      </c>
      <c r="AY113" s="18" t="s">
        <v>124</v>
      </c>
      <c r="BE113" s="229">
        <f>IF(N113="základní",J113,0)</f>
        <v>0</v>
      </c>
      <c r="BF113" s="229">
        <f>IF(N113="snížená",J113,0)</f>
        <v>0</v>
      </c>
      <c r="BG113" s="229">
        <f>IF(N113="zákl. přenesená",J113,0)</f>
        <v>0</v>
      </c>
      <c r="BH113" s="229">
        <f>IF(N113="sníž. přenesená",J113,0)</f>
        <v>0</v>
      </c>
      <c r="BI113" s="229">
        <f>IF(N113="nulová",J113,0)</f>
        <v>0</v>
      </c>
      <c r="BJ113" s="18" t="s">
        <v>22</v>
      </c>
      <c r="BK113" s="229">
        <f>ROUND(I113*H113,2)</f>
        <v>0</v>
      </c>
      <c r="BL113" s="18" t="s">
        <v>519</v>
      </c>
      <c r="BM113" s="228" t="s">
        <v>736</v>
      </c>
    </row>
    <row r="114" s="2" customFormat="1" ht="16.5" customHeight="1">
      <c r="A114" s="39"/>
      <c r="B114" s="40"/>
      <c r="C114" s="273" t="s">
        <v>300</v>
      </c>
      <c r="D114" s="273" t="s">
        <v>279</v>
      </c>
      <c r="E114" s="274" t="s">
        <v>737</v>
      </c>
      <c r="F114" s="275" t="s">
        <v>738</v>
      </c>
      <c r="G114" s="276" t="s">
        <v>210</v>
      </c>
      <c r="H114" s="277">
        <v>150</v>
      </c>
      <c r="I114" s="278"/>
      <c r="J114" s="279">
        <f>ROUND(I114*H114,2)</f>
        <v>0</v>
      </c>
      <c r="K114" s="275" t="s">
        <v>139</v>
      </c>
      <c r="L114" s="280"/>
      <c r="M114" s="281" t="s">
        <v>20</v>
      </c>
      <c r="N114" s="282" t="s">
        <v>44</v>
      </c>
      <c r="O114" s="85"/>
      <c r="P114" s="226">
        <f>O114*H114</f>
        <v>0</v>
      </c>
      <c r="Q114" s="226">
        <v>0.00063000000000000003</v>
      </c>
      <c r="R114" s="226">
        <f>Q114*H114</f>
        <v>0.094500000000000001</v>
      </c>
      <c r="S114" s="226">
        <v>0</v>
      </c>
      <c r="T114" s="227">
        <f>S114*H114</f>
        <v>0</v>
      </c>
      <c r="U114" s="39"/>
      <c r="V114" s="39"/>
      <c r="W114" s="39"/>
      <c r="X114" s="39"/>
      <c r="Y114" s="39"/>
      <c r="Z114" s="39"/>
      <c r="AA114" s="39"/>
      <c r="AB114" s="39"/>
      <c r="AC114" s="39"/>
      <c r="AD114" s="39"/>
      <c r="AE114" s="39"/>
      <c r="AR114" s="228" t="s">
        <v>654</v>
      </c>
      <c r="AT114" s="228" t="s">
        <v>279</v>
      </c>
      <c r="AU114" s="228" t="s">
        <v>82</v>
      </c>
      <c r="AY114" s="18" t="s">
        <v>124</v>
      </c>
      <c r="BE114" s="229">
        <f>IF(N114="základní",J114,0)</f>
        <v>0</v>
      </c>
      <c r="BF114" s="229">
        <f>IF(N114="snížená",J114,0)</f>
        <v>0</v>
      </c>
      <c r="BG114" s="229">
        <f>IF(N114="zákl. přenesená",J114,0)</f>
        <v>0</v>
      </c>
      <c r="BH114" s="229">
        <f>IF(N114="sníž. přenesená",J114,0)</f>
        <v>0</v>
      </c>
      <c r="BI114" s="229">
        <f>IF(N114="nulová",J114,0)</f>
        <v>0</v>
      </c>
      <c r="BJ114" s="18" t="s">
        <v>22</v>
      </c>
      <c r="BK114" s="229">
        <f>ROUND(I114*H114,2)</f>
        <v>0</v>
      </c>
      <c r="BL114" s="18" t="s">
        <v>654</v>
      </c>
      <c r="BM114" s="228" t="s">
        <v>739</v>
      </c>
    </row>
    <row r="115" s="2" customFormat="1" ht="16.5" customHeight="1">
      <c r="A115" s="39"/>
      <c r="B115" s="40"/>
      <c r="C115" s="273" t="s">
        <v>306</v>
      </c>
      <c r="D115" s="273" t="s">
        <v>279</v>
      </c>
      <c r="E115" s="274" t="s">
        <v>740</v>
      </c>
      <c r="F115" s="275" t="s">
        <v>741</v>
      </c>
      <c r="G115" s="276" t="s">
        <v>331</v>
      </c>
      <c r="H115" s="277">
        <v>6</v>
      </c>
      <c r="I115" s="278"/>
      <c r="J115" s="279">
        <f>ROUND(I115*H115,2)</f>
        <v>0</v>
      </c>
      <c r="K115" s="275" t="s">
        <v>20</v>
      </c>
      <c r="L115" s="280"/>
      <c r="M115" s="281" t="s">
        <v>20</v>
      </c>
      <c r="N115" s="282" t="s">
        <v>44</v>
      </c>
      <c r="O115" s="85"/>
      <c r="P115" s="226">
        <f>O115*H115</f>
        <v>0</v>
      </c>
      <c r="Q115" s="226">
        <v>0.00063000000000000003</v>
      </c>
      <c r="R115" s="226">
        <f>Q115*H115</f>
        <v>0.0037800000000000004</v>
      </c>
      <c r="S115" s="226">
        <v>0</v>
      </c>
      <c r="T115" s="227">
        <f>S115*H115</f>
        <v>0</v>
      </c>
      <c r="U115" s="39"/>
      <c r="V115" s="39"/>
      <c r="W115" s="39"/>
      <c r="X115" s="39"/>
      <c r="Y115" s="39"/>
      <c r="Z115" s="39"/>
      <c r="AA115" s="39"/>
      <c r="AB115" s="39"/>
      <c r="AC115" s="39"/>
      <c r="AD115" s="39"/>
      <c r="AE115" s="39"/>
      <c r="AR115" s="228" t="s">
        <v>654</v>
      </c>
      <c r="AT115" s="228" t="s">
        <v>279</v>
      </c>
      <c r="AU115" s="228" t="s">
        <v>82</v>
      </c>
      <c r="AY115" s="18" t="s">
        <v>124</v>
      </c>
      <c r="BE115" s="229">
        <f>IF(N115="základní",J115,0)</f>
        <v>0</v>
      </c>
      <c r="BF115" s="229">
        <f>IF(N115="snížená",J115,0)</f>
        <v>0</v>
      </c>
      <c r="BG115" s="229">
        <f>IF(N115="zákl. přenesená",J115,0)</f>
        <v>0</v>
      </c>
      <c r="BH115" s="229">
        <f>IF(N115="sníž. přenesená",J115,0)</f>
        <v>0</v>
      </c>
      <c r="BI115" s="229">
        <f>IF(N115="nulová",J115,0)</f>
        <v>0</v>
      </c>
      <c r="BJ115" s="18" t="s">
        <v>22</v>
      </c>
      <c r="BK115" s="229">
        <f>ROUND(I115*H115,2)</f>
        <v>0</v>
      </c>
      <c r="BL115" s="18" t="s">
        <v>654</v>
      </c>
      <c r="BM115" s="228" t="s">
        <v>742</v>
      </c>
    </row>
    <row r="116" s="2" customFormat="1" ht="16.5" customHeight="1">
      <c r="A116" s="39"/>
      <c r="B116" s="40"/>
      <c r="C116" s="217" t="s">
        <v>312</v>
      </c>
      <c r="D116" s="217" t="s">
        <v>125</v>
      </c>
      <c r="E116" s="218" t="s">
        <v>743</v>
      </c>
      <c r="F116" s="219" t="s">
        <v>744</v>
      </c>
      <c r="G116" s="220" t="s">
        <v>745</v>
      </c>
      <c r="H116" s="221">
        <v>0.080000000000000002</v>
      </c>
      <c r="I116" s="222"/>
      <c r="J116" s="223">
        <f>ROUND(I116*H116,2)</f>
        <v>0</v>
      </c>
      <c r="K116" s="219" t="s">
        <v>20</v>
      </c>
      <c r="L116" s="45"/>
      <c r="M116" s="224" t="s">
        <v>20</v>
      </c>
      <c r="N116" s="225" t="s">
        <v>44</v>
      </c>
      <c r="O116" s="85"/>
      <c r="P116" s="226">
        <f>O116*H116</f>
        <v>0</v>
      </c>
      <c r="Q116" s="226">
        <v>0</v>
      </c>
      <c r="R116" s="226">
        <f>Q116*H116</f>
        <v>0</v>
      </c>
      <c r="S116" s="226">
        <v>0</v>
      </c>
      <c r="T116" s="227">
        <f>S116*H116</f>
        <v>0</v>
      </c>
      <c r="U116" s="39"/>
      <c r="V116" s="39"/>
      <c r="W116" s="39"/>
      <c r="X116" s="39"/>
      <c r="Y116" s="39"/>
      <c r="Z116" s="39"/>
      <c r="AA116" s="39"/>
      <c r="AB116" s="39"/>
      <c r="AC116" s="39"/>
      <c r="AD116" s="39"/>
      <c r="AE116" s="39"/>
      <c r="AR116" s="228" t="s">
        <v>519</v>
      </c>
      <c r="AT116" s="228" t="s">
        <v>125</v>
      </c>
      <c r="AU116" s="228" t="s">
        <v>82</v>
      </c>
      <c r="AY116" s="18" t="s">
        <v>124</v>
      </c>
      <c r="BE116" s="229">
        <f>IF(N116="základní",J116,0)</f>
        <v>0</v>
      </c>
      <c r="BF116" s="229">
        <f>IF(N116="snížená",J116,0)</f>
        <v>0</v>
      </c>
      <c r="BG116" s="229">
        <f>IF(N116="zákl. přenesená",J116,0)</f>
        <v>0</v>
      </c>
      <c r="BH116" s="229">
        <f>IF(N116="sníž. přenesená",J116,0)</f>
        <v>0</v>
      </c>
      <c r="BI116" s="229">
        <f>IF(N116="nulová",J116,0)</f>
        <v>0</v>
      </c>
      <c r="BJ116" s="18" t="s">
        <v>22</v>
      </c>
      <c r="BK116" s="229">
        <f>ROUND(I116*H116,2)</f>
        <v>0</v>
      </c>
      <c r="BL116" s="18" t="s">
        <v>519</v>
      </c>
      <c r="BM116" s="228" t="s">
        <v>746</v>
      </c>
    </row>
    <row r="117" s="12" customFormat="1" ht="22.8" customHeight="1">
      <c r="A117" s="12"/>
      <c r="B117" s="203"/>
      <c r="C117" s="204"/>
      <c r="D117" s="205" t="s">
        <v>72</v>
      </c>
      <c r="E117" s="230" t="s">
        <v>645</v>
      </c>
      <c r="F117" s="230" t="s">
        <v>646</v>
      </c>
      <c r="G117" s="204"/>
      <c r="H117" s="204"/>
      <c r="I117" s="207"/>
      <c r="J117" s="231">
        <f>BK117</f>
        <v>0</v>
      </c>
      <c r="K117" s="204"/>
      <c r="L117" s="209"/>
      <c r="M117" s="210"/>
      <c r="N117" s="211"/>
      <c r="O117" s="211"/>
      <c r="P117" s="212">
        <f>SUM(P118:P136)</f>
        <v>0</v>
      </c>
      <c r="Q117" s="211"/>
      <c r="R117" s="212">
        <f>SUM(R118:R136)</f>
        <v>16.480535599999996</v>
      </c>
      <c r="S117" s="211"/>
      <c r="T117" s="213">
        <f>SUM(T118:T136)</f>
        <v>0</v>
      </c>
      <c r="U117" s="12"/>
      <c r="V117" s="12"/>
      <c r="W117" s="12"/>
      <c r="X117" s="12"/>
      <c r="Y117" s="12"/>
      <c r="Z117" s="12"/>
      <c r="AA117" s="12"/>
      <c r="AB117" s="12"/>
      <c r="AC117" s="12"/>
      <c r="AD117" s="12"/>
      <c r="AE117" s="12"/>
      <c r="AR117" s="214" t="s">
        <v>142</v>
      </c>
      <c r="AT117" s="215" t="s">
        <v>72</v>
      </c>
      <c r="AU117" s="215" t="s">
        <v>22</v>
      </c>
      <c r="AY117" s="214" t="s">
        <v>124</v>
      </c>
      <c r="BK117" s="216">
        <f>SUM(BK118:BK136)</f>
        <v>0</v>
      </c>
    </row>
    <row r="118" s="2" customFormat="1" ht="16.5" customHeight="1">
      <c r="A118" s="39"/>
      <c r="B118" s="40"/>
      <c r="C118" s="217" t="s">
        <v>318</v>
      </c>
      <c r="D118" s="217" t="s">
        <v>125</v>
      </c>
      <c r="E118" s="218" t="s">
        <v>747</v>
      </c>
      <c r="F118" s="219" t="s">
        <v>748</v>
      </c>
      <c r="G118" s="220" t="s">
        <v>745</v>
      </c>
      <c r="H118" s="221">
        <v>0.13700000000000001</v>
      </c>
      <c r="I118" s="222"/>
      <c r="J118" s="223">
        <f>ROUND(I118*H118,2)</f>
        <v>0</v>
      </c>
      <c r="K118" s="219" t="s">
        <v>139</v>
      </c>
      <c r="L118" s="45"/>
      <c r="M118" s="224" t="s">
        <v>20</v>
      </c>
      <c r="N118" s="225" t="s">
        <v>44</v>
      </c>
      <c r="O118" s="85"/>
      <c r="P118" s="226">
        <f>O118*H118</f>
        <v>0</v>
      </c>
      <c r="Q118" s="226">
        <v>0.0088000000000000005</v>
      </c>
      <c r="R118" s="226">
        <f>Q118*H118</f>
        <v>0.0012056000000000003</v>
      </c>
      <c r="S118" s="226">
        <v>0</v>
      </c>
      <c r="T118" s="227">
        <f>S118*H118</f>
        <v>0</v>
      </c>
      <c r="U118" s="39"/>
      <c r="V118" s="39"/>
      <c r="W118" s="39"/>
      <c r="X118" s="39"/>
      <c r="Y118" s="39"/>
      <c r="Z118" s="39"/>
      <c r="AA118" s="39"/>
      <c r="AB118" s="39"/>
      <c r="AC118" s="39"/>
      <c r="AD118" s="39"/>
      <c r="AE118" s="39"/>
      <c r="AR118" s="228" t="s">
        <v>519</v>
      </c>
      <c r="AT118" s="228" t="s">
        <v>125</v>
      </c>
      <c r="AU118" s="228" t="s">
        <v>82</v>
      </c>
      <c r="AY118" s="18" t="s">
        <v>124</v>
      </c>
      <c r="BE118" s="229">
        <f>IF(N118="základní",J118,0)</f>
        <v>0</v>
      </c>
      <c r="BF118" s="229">
        <f>IF(N118="snížená",J118,0)</f>
        <v>0</v>
      </c>
      <c r="BG118" s="229">
        <f>IF(N118="zákl. přenesená",J118,0)</f>
        <v>0</v>
      </c>
      <c r="BH118" s="229">
        <f>IF(N118="sníž. přenesená",J118,0)</f>
        <v>0</v>
      </c>
      <c r="BI118" s="229">
        <f>IF(N118="nulová",J118,0)</f>
        <v>0</v>
      </c>
      <c r="BJ118" s="18" t="s">
        <v>22</v>
      </c>
      <c r="BK118" s="229">
        <f>ROUND(I118*H118,2)</f>
        <v>0</v>
      </c>
      <c r="BL118" s="18" t="s">
        <v>519</v>
      </c>
      <c r="BM118" s="228" t="s">
        <v>749</v>
      </c>
    </row>
    <row r="119" s="2" customFormat="1">
      <c r="A119" s="39"/>
      <c r="B119" s="40"/>
      <c r="C119" s="41"/>
      <c r="D119" s="237" t="s">
        <v>176</v>
      </c>
      <c r="E119" s="41"/>
      <c r="F119" s="238" t="s">
        <v>750</v>
      </c>
      <c r="G119" s="41"/>
      <c r="H119" s="41"/>
      <c r="I119" s="137"/>
      <c r="J119" s="41"/>
      <c r="K119" s="41"/>
      <c r="L119" s="45"/>
      <c r="M119" s="239"/>
      <c r="N119" s="240"/>
      <c r="O119" s="85"/>
      <c r="P119" s="85"/>
      <c r="Q119" s="85"/>
      <c r="R119" s="85"/>
      <c r="S119" s="85"/>
      <c r="T119" s="86"/>
      <c r="U119" s="39"/>
      <c r="V119" s="39"/>
      <c r="W119" s="39"/>
      <c r="X119" s="39"/>
      <c r="Y119" s="39"/>
      <c r="Z119" s="39"/>
      <c r="AA119" s="39"/>
      <c r="AB119" s="39"/>
      <c r="AC119" s="39"/>
      <c r="AD119" s="39"/>
      <c r="AE119" s="39"/>
      <c r="AT119" s="18" t="s">
        <v>176</v>
      </c>
      <c r="AU119" s="18" t="s">
        <v>82</v>
      </c>
    </row>
    <row r="120" s="2" customFormat="1" ht="33" customHeight="1">
      <c r="A120" s="39"/>
      <c r="B120" s="40"/>
      <c r="C120" s="217" t="s">
        <v>323</v>
      </c>
      <c r="D120" s="217" t="s">
        <v>125</v>
      </c>
      <c r="E120" s="218" t="s">
        <v>751</v>
      </c>
      <c r="F120" s="219" t="s">
        <v>752</v>
      </c>
      <c r="G120" s="220" t="s">
        <v>309</v>
      </c>
      <c r="H120" s="221">
        <v>3</v>
      </c>
      <c r="I120" s="222"/>
      <c r="J120" s="223">
        <f>ROUND(I120*H120,2)</f>
        <v>0</v>
      </c>
      <c r="K120" s="219" t="s">
        <v>139</v>
      </c>
      <c r="L120" s="45"/>
      <c r="M120" s="224" t="s">
        <v>20</v>
      </c>
      <c r="N120" s="225" t="s">
        <v>44</v>
      </c>
      <c r="O120" s="85"/>
      <c r="P120" s="226">
        <f>O120*H120</f>
        <v>0</v>
      </c>
      <c r="Q120" s="226">
        <v>0</v>
      </c>
      <c r="R120" s="226">
        <f>Q120*H120</f>
        <v>0</v>
      </c>
      <c r="S120" s="226">
        <v>0</v>
      </c>
      <c r="T120" s="227">
        <f>S120*H120</f>
        <v>0</v>
      </c>
      <c r="U120" s="39"/>
      <c r="V120" s="39"/>
      <c r="W120" s="39"/>
      <c r="X120" s="39"/>
      <c r="Y120" s="39"/>
      <c r="Z120" s="39"/>
      <c r="AA120" s="39"/>
      <c r="AB120" s="39"/>
      <c r="AC120" s="39"/>
      <c r="AD120" s="39"/>
      <c r="AE120" s="39"/>
      <c r="AR120" s="228" t="s">
        <v>519</v>
      </c>
      <c r="AT120" s="228" t="s">
        <v>125</v>
      </c>
      <c r="AU120" s="228" t="s">
        <v>82</v>
      </c>
      <c r="AY120" s="18" t="s">
        <v>124</v>
      </c>
      <c r="BE120" s="229">
        <f>IF(N120="základní",J120,0)</f>
        <v>0</v>
      </c>
      <c r="BF120" s="229">
        <f>IF(N120="snížená",J120,0)</f>
        <v>0</v>
      </c>
      <c r="BG120" s="229">
        <f>IF(N120="zákl. přenesená",J120,0)</f>
        <v>0</v>
      </c>
      <c r="BH120" s="229">
        <f>IF(N120="sníž. přenesená",J120,0)</f>
        <v>0</v>
      </c>
      <c r="BI120" s="229">
        <f>IF(N120="nulová",J120,0)</f>
        <v>0</v>
      </c>
      <c r="BJ120" s="18" t="s">
        <v>22</v>
      </c>
      <c r="BK120" s="229">
        <f>ROUND(I120*H120,2)</f>
        <v>0</v>
      </c>
      <c r="BL120" s="18" t="s">
        <v>519</v>
      </c>
      <c r="BM120" s="228" t="s">
        <v>753</v>
      </c>
    </row>
    <row r="121" s="2" customFormat="1">
      <c r="A121" s="39"/>
      <c r="B121" s="40"/>
      <c r="C121" s="41"/>
      <c r="D121" s="237" t="s">
        <v>176</v>
      </c>
      <c r="E121" s="41"/>
      <c r="F121" s="238" t="s">
        <v>754</v>
      </c>
      <c r="G121" s="41"/>
      <c r="H121" s="41"/>
      <c r="I121" s="137"/>
      <c r="J121" s="41"/>
      <c r="K121" s="41"/>
      <c r="L121" s="45"/>
      <c r="M121" s="239"/>
      <c r="N121" s="240"/>
      <c r="O121" s="85"/>
      <c r="P121" s="85"/>
      <c r="Q121" s="85"/>
      <c r="R121" s="85"/>
      <c r="S121" s="85"/>
      <c r="T121" s="86"/>
      <c r="U121" s="39"/>
      <c r="V121" s="39"/>
      <c r="W121" s="39"/>
      <c r="X121" s="39"/>
      <c r="Y121" s="39"/>
      <c r="Z121" s="39"/>
      <c r="AA121" s="39"/>
      <c r="AB121" s="39"/>
      <c r="AC121" s="39"/>
      <c r="AD121" s="39"/>
      <c r="AE121" s="39"/>
      <c r="AT121" s="18" t="s">
        <v>176</v>
      </c>
      <c r="AU121" s="18" t="s">
        <v>82</v>
      </c>
    </row>
    <row r="122" s="2" customFormat="1" ht="16.5" customHeight="1">
      <c r="A122" s="39"/>
      <c r="B122" s="40"/>
      <c r="C122" s="217" t="s">
        <v>328</v>
      </c>
      <c r="D122" s="217" t="s">
        <v>125</v>
      </c>
      <c r="E122" s="218" t="s">
        <v>755</v>
      </c>
      <c r="F122" s="219" t="s">
        <v>756</v>
      </c>
      <c r="G122" s="220" t="s">
        <v>224</v>
      </c>
      <c r="H122" s="221">
        <v>3</v>
      </c>
      <c r="I122" s="222"/>
      <c r="J122" s="223">
        <f>ROUND(I122*H122,2)</f>
        <v>0</v>
      </c>
      <c r="K122" s="219" t="s">
        <v>139</v>
      </c>
      <c r="L122" s="45"/>
      <c r="M122" s="224" t="s">
        <v>20</v>
      </c>
      <c r="N122" s="225" t="s">
        <v>44</v>
      </c>
      <c r="O122" s="85"/>
      <c r="P122" s="226">
        <f>O122*H122</f>
        <v>0</v>
      </c>
      <c r="Q122" s="226">
        <v>2.2563399999999998</v>
      </c>
      <c r="R122" s="226">
        <f>Q122*H122</f>
        <v>6.7690199999999994</v>
      </c>
      <c r="S122" s="226">
        <v>0</v>
      </c>
      <c r="T122" s="227">
        <f>S122*H122</f>
        <v>0</v>
      </c>
      <c r="U122" s="39"/>
      <c r="V122" s="39"/>
      <c r="W122" s="39"/>
      <c r="X122" s="39"/>
      <c r="Y122" s="39"/>
      <c r="Z122" s="39"/>
      <c r="AA122" s="39"/>
      <c r="AB122" s="39"/>
      <c r="AC122" s="39"/>
      <c r="AD122" s="39"/>
      <c r="AE122" s="39"/>
      <c r="AR122" s="228" t="s">
        <v>519</v>
      </c>
      <c r="AT122" s="228" t="s">
        <v>125</v>
      </c>
      <c r="AU122" s="228" t="s">
        <v>82</v>
      </c>
      <c r="AY122" s="18" t="s">
        <v>124</v>
      </c>
      <c r="BE122" s="229">
        <f>IF(N122="základní",J122,0)</f>
        <v>0</v>
      </c>
      <c r="BF122" s="229">
        <f>IF(N122="snížená",J122,0)</f>
        <v>0</v>
      </c>
      <c r="BG122" s="229">
        <f>IF(N122="zákl. přenesená",J122,0)</f>
        <v>0</v>
      </c>
      <c r="BH122" s="229">
        <f>IF(N122="sníž. přenesená",J122,0)</f>
        <v>0</v>
      </c>
      <c r="BI122" s="229">
        <f>IF(N122="nulová",J122,0)</f>
        <v>0</v>
      </c>
      <c r="BJ122" s="18" t="s">
        <v>22</v>
      </c>
      <c r="BK122" s="229">
        <f>ROUND(I122*H122,2)</f>
        <v>0</v>
      </c>
      <c r="BL122" s="18" t="s">
        <v>519</v>
      </c>
      <c r="BM122" s="228" t="s">
        <v>757</v>
      </c>
    </row>
    <row r="123" s="2" customFormat="1" ht="21.75" customHeight="1">
      <c r="A123" s="39"/>
      <c r="B123" s="40"/>
      <c r="C123" s="273" t="s">
        <v>334</v>
      </c>
      <c r="D123" s="273" t="s">
        <v>279</v>
      </c>
      <c r="E123" s="274" t="s">
        <v>758</v>
      </c>
      <c r="F123" s="275" t="s">
        <v>759</v>
      </c>
      <c r="G123" s="276" t="s">
        <v>331</v>
      </c>
      <c r="H123" s="277">
        <v>3</v>
      </c>
      <c r="I123" s="278"/>
      <c r="J123" s="279">
        <f>ROUND(I123*H123,2)</f>
        <v>0</v>
      </c>
      <c r="K123" s="275" t="s">
        <v>20</v>
      </c>
      <c r="L123" s="280"/>
      <c r="M123" s="281" t="s">
        <v>20</v>
      </c>
      <c r="N123" s="282" t="s">
        <v>44</v>
      </c>
      <c r="O123" s="85"/>
      <c r="P123" s="226">
        <f>O123*H123</f>
        <v>0</v>
      </c>
      <c r="Q123" s="226">
        <v>0</v>
      </c>
      <c r="R123" s="226">
        <f>Q123*H123</f>
        <v>0</v>
      </c>
      <c r="S123" s="226">
        <v>0</v>
      </c>
      <c r="T123" s="227">
        <f>S123*H123</f>
        <v>0</v>
      </c>
      <c r="U123" s="39"/>
      <c r="V123" s="39"/>
      <c r="W123" s="39"/>
      <c r="X123" s="39"/>
      <c r="Y123" s="39"/>
      <c r="Z123" s="39"/>
      <c r="AA123" s="39"/>
      <c r="AB123" s="39"/>
      <c r="AC123" s="39"/>
      <c r="AD123" s="39"/>
      <c r="AE123" s="39"/>
      <c r="AR123" s="228" t="s">
        <v>698</v>
      </c>
      <c r="AT123" s="228" t="s">
        <v>279</v>
      </c>
      <c r="AU123" s="228" t="s">
        <v>82</v>
      </c>
      <c r="AY123" s="18" t="s">
        <v>124</v>
      </c>
      <c r="BE123" s="229">
        <f>IF(N123="základní",J123,0)</f>
        <v>0</v>
      </c>
      <c r="BF123" s="229">
        <f>IF(N123="snížená",J123,0)</f>
        <v>0</v>
      </c>
      <c r="BG123" s="229">
        <f>IF(N123="zákl. přenesená",J123,0)</f>
        <v>0</v>
      </c>
      <c r="BH123" s="229">
        <f>IF(N123="sníž. přenesená",J123,0)</f>
        <v>0</v>
      </c>
      <c r="BI123" s="229">
        <f>IF(N123="nulová",J123,0)</f>
        <v>0</v>
      </c>
      <c r="BJ123" s="18" t="s">
        <v>22</v>
      </c>
      <c r="BK123" s="229">
        <f>ROUND(I123*H123,2)</f>
        <v>0</v>
      </c>
      <c r="BL123" s="18" t="s">
        <v>519</v>
      </c>
      <c r="BM123" s="228" t="s">
        <v>760</v>
      </c>
    </row>
    <row r="124" s="2" customFormat="1" ht="33" customHeight="1">
      <c r="A124" s="39"/>
      <c r="B124" s="40"/>
      <c r="C124" s="217" t="s">
        <v>340</v>
      </c>
      <c r="D124" s="217" t="s">
        <v>125</v>
      </c>
      <c r="E124" s="218" t="s">
        <v>761</v>
      </c>
      <c r="F124" s="219" t="s">
        <v>762</v>
      </c>
      <c r="G124" s="220" t="s">
        <v>210</v>
      </c>
      <c r="H124" s="221">
        <v>111</v>
      </c>
      <c r="I124" s="222"/>
      <c r="J124" s="223">
        <f>ROUND(I124*H124,2)</f>
        <v>0</v>
      </c>
      <c r="K124" s="219" t="s">
        <v>139</v>
      </c>
      <c r="L124" s="45"/>
      <c r="M124" s="224" t="s">
        <v>20</v>
      </c>
      <c r="N124" s="225" t="s">
        <v>44</v>
      </c>
      <c r="O124" s="85"/>
      <c r="P124" s="226">
        <f>O124*H124</f>
        <v>0</v>
      </c>
      <c r="Q124" s="226">
        <v>0</v>
      </c>
      <c r="R124" s="226">
        <f>Q124*H124</f>
        <v>0</v>
      </c>
      <c r="S124" s="226">
        <v>0</v>
      </c>
      <c r="T124" s="227">
        <f>S124*H124</f>
        <v>0</v>
      </c>
      <c r="U124" s="39"/>
      <c r="V124" s="39"/>
      <c r="W124" s="39"/>
      <c r="X124" s="39"/>
      <c r="Y124" s="39"/>
      <c r="Z124" s="39"/>
      <c r="AA124" s="39"/>
      <c r="AB124" s="39"/>
      <c r="AC124" s="39"/>
      <c r="AD124" s="39"/>
      <c r="AE124" s="39"/>
      <c r="AR124" s="228" t="s">
        <v>519</v>
      </c>
      <c r="AT124" s="228" t="s">
        <v>125</v>
      </c>
      <c r="AU124" s="228" t="s">
        <v>82</v>
      </c>
      <c r="AY124" s="18" t="s">
        <v>124</v>
      </c>
      <c r="BE124" s="229">
        <f>IF(N124="základní",J124,0)</f>
        <v>0</v>
      </c>
      <c r="BF124" s="229">
        <f>IF(N124="snížená",J124,0)</f>
        <v>0</v>
      </c>
      <c r="BG124" s="229">
        <f>IF(N124="zákl. přenesená",J124,0)</f>
        <v>0</v>
      </c>
      <c r="BH124" s="229">
        <f>IF(N124="sníž. přenesená",J124,0)</f>
        <v>0</v>
      </c>
      <c r="BI124" s="229">
        <f>IF(N124="nulová",J124,0)</f>
        <v>0</v>
      </c>
      <c r="BJ124" s="18" t="s">
        <v>22</v>
      </c>
      <c r="BK124" s="229">
        <f>ROUND(I124*H124,2)</f>
        <v>0</v>
      </c>
      <c r="BL124" s="18" t="s">
        <v>519</v>
      </c>
      <c r="BM124" s="228" t="s">
        <v>763</v>
      </c>
    </row>
    <row r="125" s="2" customFormat="1">
      <c r="A125" s="39"/>
      <c r="B125" s="40"/>
      <c r="C125" s="41"/>
      <c r="D125" s="237" t="s">
        <v>176</v>
      </c>
      <c r="E125" s="41"/>
      <c r="F125" s="238" t="s">
        <v>764</v>
      </c>
      <c r="G125" s="41"/>
      <c r="H125" s="41"/>
      <c r="I125" s="137"/>
      <c r="J125" s="41"/>
      <c r="K125" s="41"/>
      <c r="L125" s="45"/>
      <c r="M125" s="239"/>
      <c r="N125" s="240"/>
      <c r="O125" s="85"/>
      <c r="P125" s="85"/>
      <c r="Q125" s="85"/>
      <c r="R125" s="85"/>
      <c r="S125" s="85"/>
      <c r="T125" s="86"/>
      <c r="U125" s="39"/>
      <c r="V125" s="39"/>
      <c r="W125" s="39"/>
      <c r="X125" s="39"/>
      <c r="Y125" s="39"/>
      <c r="Z125" s="39"/>
      <c r="AA125" s="39"/>
      <c r="AB125" s="39"/>
      <c r="AC125" s="39"/>
      <c r="AD125" s="39"/>
      <c r="AE125" s="39"/>
      <c r="AT125" s="18" t="s">
        <v>176</v>
      </c>
      <c r="AU125" s="18" t="s">
        <v>82</v>
      </c>
    </row>
    <row r="126" s="2" customFormat="1" ht="33" customHeight="1">
      <c r="A126" s="39"/>
      <c r="B126" s="40"/>
      <c r="C126" s="217" t="s">
        <v>347</v>
      </c>
      <c r="D126" s="217" t="s">
        <v>125</v>
      </c>
      <c r="E126" s="218" t="s">
        <v>765</v>
      </c>
      <c r="F126" s="219" t="s">
        <v>766</v>
      </c>
      <c r="G126" s="220" t="s">
        <v>210</v>
      </c>
      <c r="H126" s="221">
        <v>26</v>
      </c>
      <c r="I126" s="222"/>
      <c r="J126" s="223">
        <f>ROUND(I126*H126,2)</f>
        <v>0</v>
      </c>
      <c r="K126" s="219" t="s">
        <v>139</v>
      </c>
      <c r="L126" s="45"/>
      <c r="M126" s="224" t="s">
        <v>20</v>
      </c>
      <c r="N126" s="225" t="s">
        <v>44</v>
      </c>
      <c r="O126" s="85"/>
      <c r="P126" s="226">
        <f>O126*H126</f>
        <v>0</v>
      </c>
      <c r="Q126" s="226">
        <v>0</v>
      </c>
      <c r="R126" s="226">
        <f>Q126*H126</f>
        <v>0</v>
      </c>
      <c r="S126" s="226">
        <v>0</v>
      </c>
      <c r="T126" s="227">
        <f>S126*H126</f>
        <v>0</v>
      </c>
      <c r="U126" s="39"/>
      <c r="V126" s="39"/>
      <c r="W126" s="39"/>
      <c r="X126" s="39"/>
      <c r="Y126" s="39"/>
      <c r="Z126" s="39"/>
      <c r="AA126" s="39"/>
      <c r="AB126" s="39"/>
      <c r="AC126" s="39"/>
      <c r="AD126" s="39"/>
      <c r="AE126" s="39"/>
      <c r="AR126" s="228" t="s">
        <v>519</v>
      </c>
      <c r="AT126" s="228" t="s">
        <v>125</v>
      </c>
      <c r="AU126" s="228" t="s">
        <v>82</v>
      </c>
      <c r="AY126" s="18" t="s">
        <v>124</v>
      </c>
      <c r="BE126" s="229">
        <f>IF(N126="základní",J126,0)</f>
        <v>0</v>
      </c>
      <c r="BF126" s="229">
        <f>IF(N126="snížená",J126,0)</f>
        <v>0</v>
      </c>
      <c r="BG126" s="229">
        <f>IF(N126="zákl. přenesená",J126,0)</f>
        <v>0</v>
      </c>
      <c r="BH126" s="229">
        <f>IF(N126="sníž. přenesená",J126,0)</f>
        <v>0</v>
      </c>
      <c r="BI126" s="229">
        <f>IF(N126="nulová",J126,0)</f>
        <v>0</v>
      </c>
      <c r="BJ126" s="18" t="s">
        <v>22</v>
      </c>
      <c r="BK126" s="229">
        <f>ROUND(I126*H126,2)</f>
        <v>0</v>
      </c>
      <c r="BL126" s="18" t="s">
        <v>519</v>
      </c>
      <c r="BM126" s="228" t="s">
        <v>767</v>
      </c>
    </row>
    <row r="127" s="2" customFormat="1">
      <c r="A127" s="39"/>
      <c r="B127" s="40"/>
      <c r="C127" s="41"/>
      <c r="D127" s="237" t="s">
        <v>176</v>
      </c>
      <c r="E127" s="41"/>
      <c r="F127" s="238" t="s">
        <v>764</v>
      </c>
      <c r="G127" s="41"/>
      <c r="H127" s="41"/>
      <c r="I127" s="137"/>
      <c r="J127" s="41"/>
      <c r="K127" s="41"/>
      <c r="L127" s="45"/>
      <c r="M127" s="239"/>
      <c r="N127" s="240"/>
      <c r="O127" s="85"/>
      <c r="P127" s="85"/>
      <c r="Q127" s="85"/>
      <c r="R127" s="85"/>
      <c r="S127" s="85"/>
      <c r="T127" s="86"/>
      <c r="U127" s="39"/>
      <c r="V127" s="39"/>
      <c r="W127" s="39"/>
      <c r="X127" s="39"/>
      <c r="Y127" s="39"/>
      <c r="Z127" s="39"/>
      <c r="AA127" s="39"/>
      <c r="AB127" s="39"/>
      <c r="AC127" s="39"/>
      <c r="AD127" s="39"/>
      <c r="AE127" s="39"/>
      <c r="AT127" s="18" t="s">
        <v>176</v>
      </c>
      <c r="AU127" s="18" t="s">
        <v>82</v>
      </c>
    </row>
    <row r="128" s="2" customFormat="1" ht="21.75" customHeight="1">
      <c r="A128" s="39"/>
      <c r="B128" s="40"/>
      <c r="C128" s="217" t="s">
        <v>352</v>
      </c>
      <c r="D128" s="217" t="s">
        <v>125</v>
      </c>
      <c r="E128" s="218" t="s">
        <v>768</v>
      </c>
      <c r="F128" s="219" t="s">
        <v>769</v>
      </c>
      <c r="G128" s="220" t="s">
        <v>210</v>
      </c>
      <c r="H128" s="221">
        <v>111</v>
      </c>
      <c r="I128" s="222"/>
      <c r="J128" s="223">
        <f>ROUND(I128*H128,2)</f>
        <v>0</v>
      </c>
      <c r="K128" s="219" t="s">
        <v>139</v>
      </c>
      <c r="L128" s="45"/>
      <c r="M128" s="224" t="s">
        <v>20</v>
      </c>
      <c r="N128" s="225" t="s">
        <v>44</v>
      </c>
      <c r="O128" s="85"/>
      <c r="P128" s="226">
        <f>O128*H128</f>
        <v>0</v>
      </c>
      <c r="Q128" s="226">
        <v>0</v>
      </c>
      <c r="R128" s="226">
        <f>Q128*H128</f>
        <v>0</v>
      </c>
      <c r="S128" s="226">
        <v>0</v>
      </c>
      <c r="T128" s="227">
        <f>S128*H128</f>
        <v>0</v>
      </c>
      <c r="U128" s="39"/>
      <c r="V128" s="39"/>
      <c r="W128" s="39"/>
      <c r="X128" s="39"/>
      <c r="Y128" s="39"/>
      <c r="Z128" s="39"/>
      <c r="AA128" s="39"/>
      <c r="AB128" s="39"/>
      <c r="AC128" s="39"/>
      <c r="AD128" s="39"/>
      <c r="AE128" s="39"/>
      <c r="AR128" s="228" t="s">
        <v>519</v>
      </c>
      <c r="AT128" s="228" t="s">
        <v>125</v>
      </c>
      <c r="AU128" s="228" t="s">
        <v>82</v>
      </c>
      <c r="AY128" s="18" t="s">
        <v>124</v>
      </c>
      <c r="BE128" s="229">
        <f>IF(N128="základní",J128,0)</f>
        <v>0</v>
      </c>
      <c r="BF128" s="229">
        <f>IF(N128="snížená",J128,0)</f>
        <v>0</v>
      </c>
      <c r="BG128" s="229">
        <f>IF(N128="zákl. přenesená",J128,0)</f>
        <v>0</v>
      </c>
      <c r="BH128" s="229">
        <f>IF(N128="sníž. přenesená",J128,0)</f>
        <v>0</v>
      </c>
      <c r="BI128" s="229">
        <f>IF(N128="nulová",J128,0)</f>
        <v>0</v>
      </c>
      <c r="BJ128" s="18" t="s">
        <v>22</v>
      </c>
      <c r="BK128" s="229">
        <f>ROUND(I128*H128,2)</f>
        <v>0</v>
      </c>
      <c r="BL128" s="18" t="s">
        <v>519</v>
      </c>
      <c r="BM128" s="228" t="s">
        <v>770</v>
      </c>
    </row>
    <row r="129" s="2" customFormat="1">
      <c r="A129" s="39"/>
      <c r="B129" s="40"/>
      <c r="C129" s="41"/>
      <c r="D129" s="237" t="s">
        <v>176</v>
      </c>
      <c r="E129" s="41"/>
      <c r="F129" s="238" t="s">
        <v>771</v>
      </c>
      <c r="G129" s="41"/>
      <c r="H129" s="41"/>
      <c r="I129" s="137"/>
      <c r="J129" s="41"/>
      <c r="K129" s="41"/>
      <c r="L129" s="45"/>
      <c r="M129" s="239"/>
      <c r="N129" s="240"/>
      <c r="O129" s="85"/>
      <c r="P129" s="85"/>
      <c r="Q129" s="85"/>
      <c r="R129" s="85"/>
      <c r="S129" s="85"/>
      <c r="T129" s="86"/>
      <c r="U129" s="39"/>
      <c r="V129" s="39"/>
      <c r="W129" s="39"/>
      <c r="X129" s="39"/>
      <c r="Y129" s="39"/>
      <c r="Z129" s="39"/>
      <c r="AA129" s="39"/>
      <c r="AB129" s="39"/>
      <c r="AC129" s="39"/>
      <c r="AD129" s="39"/>
      <c r="AE129" s="39"/>
      <c r="AT129" s="18" t="s">
        <v>176</v>
      </c>
      <c r="AU129" s="18" t="s">
        <v>82</v>
      </c>
    </row>
    <row r="130" s="2" customFormat="1" ht="22.5" customHeight="1">
      <c r="A130" s="39"/>
      <c r="B130" s="40"/>
      <c r="C130" s="273" t="s">
        <v>358</v>
      </c>
      <c r="D130" s="273" t="s">
        <v>279</v>
      </c>
      <c r="E130" s="274" t="s">
        <v>772</v>
      </c>
      <c r="F130" s="275" t="s">
        <v>773</v>
      </c>
      <c r="G130" s="276" t="s">
        <v>210</v>
      </c>
      <c r="H130" s="277">
        <v>111</v>
      </c>
      <c r="I130" s="278"/>
      <c r="J130" s="279">
        <f>ROUND(I130*H130,2)</f>
        <v>0</v>
      </c>
      <c r="K130" s="275" t="s">
        <v>20</v>
      </c>
      <c r="L130" s="280"/>
      <c r="M130" s="281" t="s">
        <v>20</v>
      </c>
      <c r="N130" s="282" t="s">
        <v>44</v>
      </c>
      <c r="O130" s="85"/>
      <c r="P130" s="226">
        <f>O130*H130</f>
        <v>0</v>
      </c>
      <c r="Q130" s="226">
        <v>0</v>
      </c>
      <c r="R130" s="226">
        <f>Q130*H130</f>
        <v>0</v>
      </c>
      <c r="S130" s="226">
        <v>0</v>
      </c>
      <c r="T130" s="227">
        <f>S130*H130</f>
        <v>0</v>
      </c>
      <c r="U130" s="39"/>
      <c r="V130" s="39"/>
      <c r="W130" s="39"/>
      <c r="X130" s="39"/>
      <c r="Y130" s="39"/>
      <c r="Z130" s="39"/>
      <c r="AA130" s="39"/>
      <c r="AB130" s="39"/>
      <c r="AC130" s="39"/>
      <c r="AD130" s="39"/>
      <c r="AE130" s="39"/>
      <c r="AR130" s="228" t="s">
        <v>698</v>
      </c>
      <c r="AT130" s="228" t="s">
        <v>279</v>
      </c>
      <c r="AU130" s="228" t="s">
        <v>82</v>
      </c>
      <c r="AY130" s="18" t="s">
        <v>124</v>
      </c>
      <c r="BE130" s="229">
        <f>IF(N130="základní",J130,0)</f>
        <v>0</v>
      </c>
      <c r="BF130" s="229">
        <f>IF(N130="snížená",J130,0)</f>
        <v>0</v>
      </c>
      <c r="BG130" s="229">
        <f>IF(N130="zákl. přenesená",J130,0)</f>
        <v>0</v>
      </c>
      <c r="BH130" s="229">
        <f>IF(N130="sníž. přenesená",J130,0)</f>
        <v>0</v>
      </c>
      <c r="BI130" s="229">
        <f>IF(N130="nulová",J130,0)</f>
        <v>0</v>
      </c>
      <c r="BJ130" s="18" t="s">
        <v>22</v>
      </c>
      <c r="BK130" s="229">
        <f>ROUND(I130*H130,2)</f>
        <v>0</v>
      </c>
      <c r="BL130" s="18" t="s">
        <v>519</v>
      </c>
      <c r="BM130" s="228" t="s">
        <v>774</v>
      </c>
    </row>
    <row r="131" s="2" customFormat="1" ht="21.75" customHeight="1">
      <c r="A131" s="39"/>
      <c r="B131" s="40"/>
      <c r="C131" s="217" t="s">
        <v>364</v>
      </c>
      <c r="D131" s="217" t="s">
        <v>125</v>
      </c>
      <c r="E131" s="218" t="s">
        <v>775</v>
      </c>
      <c r="F131" s="219" t="s">
        <v>776</v>
      </c>
      <c r="G131" s="220" t="s">
        <v>210</v>
      </c>
      <c r="H131" s="221">
        <v>137</v>
      </c>
      <c r="I131" s="222"/>
      <c r="J131" s="223">
        <f>ROUND(I131*H131,2)</f>
        <v>0</v>
      </c>
      <c r="K131" s="219" t="s">
        <v>139</v>
      </c>
      <c r="L131" s="45"/>
      <c r="M131" s="224" t="s">
        <v>20</v>
      </c>
      <c r="N131" s="225" t="s">
        <v>44</v>
      </c>
      <c r="O131" s="85"/>
      <c r="P131" s="226">
        <f>O131*H131</f>
        <v>0</v>
      </c>
      <c r="Q131" s="226">
        <v>6.0000000000000002E-05</v>
      </c>
      <c r="R131" s="226">
        <f>Q131*H131</f>
        <v>0.0082199999999999999</v>
      </c>
      <c r="S131" s="226">
        <v>0</v>
      </c>
      <c r="T131" s="227">
        <f>S131*H131</f>
        <v>0</v>
      </c>
      <c r="U131" s="39"/>
      <c r="V131" s="39"/>
      <c r="W131" s="39"/>
      <c r="X131" s="39"/>
      <c r="Y131" s="39"/>
      <c r="Z131" s="39"/>
      <c r="AA131" s="39"/>
      <c r="AB131" s="39"/>
      <c r="AC131" s="39"/>
      <c r="AD131" s="39"/>
      <c r="AE131" s="39"/>
      <c r="AR131" s="228" t="s">
        <v>519</v>
      </c>
      <c r="AT131" s="228" t="s">
        <v>125</v>
      </c>
      <c r="AU131" s="228" t="s">
        <v>82</v>
      </c>
      <c r="AY131" s="18" t="s">
        <v>124</v>
      </c>
      <c r="BE131" s="229">
        <f>IF(N131="základní",J131,0)</f>
        <v>0</v>
      </c>
      <c r="BF131" s="229">
        <f>IF(N131="snížená",J131,0)</f>
        <v>0</v>
      </c>
      <c r="BG131" s="229">
        <f>IF(N131="zákl. přenesená",J131,0)</f>
        <v>0</v>
      </c>
      <c r="BH131" s="229">
        <f>IF(N131="sníž. přenesená",J131,0)</f>
        <v>0</v>
      </c>
      <c r="BI131" s="229">
        <f>IF(N131="nulová",J131,0)</f>
        <v>0</v>
      </c>
      <c r="BJ131" s="18" t="s">
        <v>22</v>
      </c>
      <c r="BK131" s="229">
        <f>ROUND(I131*H131,2)</f>
        <v>0</v>
      </c>
      <c r="BL131" s="18" t="s">
        <v>519</v>
      </c>
      <c r="BM131" s="228" t="s">
        <v>777</v>
      </c>
    </row>
    <row r="132" s="2" customFormat="1" ht="21.75" customHeight="1">
      <c r="A132" s="39"/>
      <c r="B132" s="40"/>
      <c r="C132" s="217" t="s">
        <v>370</v>
      </c>
      <c r="D132" s="217" t="s">
        <v>125</v>
      </c>
      <c r="E132" s="218" t="s">
        <v>778</v>
      </c>
      <c r="F132" s="219" t="s">
        <v>779</v>
      </c>
      <c r="G132" s="220" t="s">
        <v>210</v>
      </c>
      <c r="H132" s="221">
        <v>43</v>
      </c>
      <c r="I132" s="222"/>
      <c r="J132" s="223">
        <f>ROUND(I132*H132,2)</f>
        <v>0</v>
      </c>
      <c r="K132" s="219" t="s">
        <v>139</v>
      </c>
      <c r="L132" s="45"/>
      <c r="M132" s="224" t="s">
        <v>20</v>
      </c>
      <c r="N132" s="225" t="s">
        <v>44</v>
      </c>
      <c r="O132" s="85"/>
      <c r="P132" s="226">
        <f>O132*H132</f>
        <v>0</v>
      </c>
      <c r="Q132" s="226">
        <v>0.22563</v>
      </c>
      <c r="R132" s="226">
        <f>Q132*H132</f>
        <v>9.7020900000000001</v>
      </c>
      <c r="S132" s="226">
        <v>0</v>
      </c>
      <c r="T132" s="227">
        <f>S132*H132</f>
        <v>0</v>
      </c>
      <c r="U132" s="39"/>
      <c r="V132" s="39"/>
      <c r="W132" s="39"/>
      <c r="X132" s="39"/>
      <c r="Y132" s="39"/>
      <c r="Z132" s="39"/>
      <c r="AA132" s="39"/>
      <c r="AB132" s="39"/>
      <c r="AC132" s="39"/>
      <c r="AD132" s="39"/>
      <c r="AE132" s="39"/>
      <c r="AR132" s="228" t="s">
        <v>519</v>
      </c>
      <c r="AT132" s="228" t="s">
        <v>125</v>
      </c>
      <c r="AU132" s="228" t="s">
        <v>82</v>
      </c>
      <c r="AY132" s="18" t="s">
        <v>124</v>
      </c>
      <c r="BE132" s="229">
        <f>IF(N132="základní",J132,0)</f>
        <v>0</v>
      </c>
      <c r="BF132" s="229">
        <f>IF(N132="snížená",J132,0)</f>
        <v>0</v>
      </c>
      <c r="BG132" s="229">
        <f>IF(N132="zákl. přenesená",J132,0)</f>
        <v>0</v>
      </c>
      <c r="BH132" s="229">
        <f>IF(N132="sníž. přenesená",J132,0)</f>
        <v>0</v>
      </c>
      <c r="BI132" s="229">
        <f>IF(N132="nulová",J132,0)</f>
        <v>0</v>
      </c>
      <c r="BJ132" s="18" t="s">
        <v>22</v>
      </c>
      <c r="BK132" s="229">
        <f>ROUND(I132*H132,2)</f>
        <v>0</v>
      </c>
      <c r="BL132" s="18" t="s">
        <v>519</v>
      </c>
      <c r="BM132" s="228" t="s">
        <v>780</v>
      </c>
    </row>
    <row r="133" s="2" customFormat="1">
      <c r="A133" s="39"/>
      <c r="B133" s="40"/>
      <c r="C133" s="41"/>
      <c r="D133" s="237" t="s">
        <v>176</v>
      </c>
      <c r="E133" s="41"/>
      <c r="F133" s="238" t="s">
        <v>650</v>
      </c>
      <c r="G133" s="41"/>
      <c r="H133" s="41"/>
      <c r="I133" s="137"/>
      <c r="J133" s="41"/>
      <c r="K133" s="41"/>
      <c r="L133" s="45"/>
      <c r="M133" s="239"/>
      <c r="N133" s="240"/>
      <c r="O133" s="85"/>
      <c r="P133" s="85"/>
      <c r="Q133" s="85"/>
      <c r="R133" s="85"/>
      <c r="S133" s="85"/>
      <c r="T133" s="86"/>
      <c r="U133" s="39"/>
      <c r="V133" s="39"/>
      <c r="W133" s="39"/>
      <c r="X133" s="39"/>
      <c r="Y133" s="39"/>
      <c r="Z133" s="39"/>
      <c r="AA133" s="39"/>
      <c r="AB133" s="39"/>
      <c r="AC133" s="39"/>
      <c r="AD133" s="39"/>
      <c r="AE133" s="39"/>
      <c r="AT133" s="18" t="s">
        <v>176</v>
      </c>
      <c r="AU133" s="18" t="s">
        <v>82</v>
      </c>
    </row>
    <row r="134" s="2" customFormat="1" ht="16.5" customHeight="1">
      <c r="A134" s="39"/>
      <c r="B134" s="40"/>
      <c r="C134" s="273" t="s">
        <v>377</v>
      </c>
      <c r="D134" s="273" t="s">
        <v>279</v>
      </c>
      <c r="E134" s="274" t="s">
        <v>781</v>
      </c>
      <c r="F134" s="275" t="s">
        <v>782</v>
      </c>
      <c r="G134" s="276" t="s">
        <v>210</v>
      </c>
      <c r="H134" s="277">
        <v>43</v>
      </c>
      <c r="I134" s="278"/>
      <c r="J134" s="279">
        <f>ROUND(I134*H134,2)</f>
        <v>0</v>
      </c>
      <c r="K134" s="275" t="s">
        <v>20</v>
      </c>
      <c r="L134" s="280"/>
      <c r="M134" s="281" t="s">
        <v>20</v>
      </c>
      <c r="N134" s="282" t="s">
        <v>44</v>
      </c>
      <c r="O134" s="85"/>
      <c r="P134" s="226">
        <f>O134*H134</f>
        <v>0</v>
      </c>
      <c r="Q134" s="226">
        <v>0</v>
      </c>
      <c r="R134" s="226">
        <f>Q134*H134</f>
        <v>0</v>
      </c>
      <c r="S134" s="226">
        <v>0</v>
      </c>
      <c r="T134" s="227">
        <f>S134*H134</f>
        <v>0</v>
      </c>
      <c r="U134" s="39"/>
      <c r="V134" s="39"/>
      <c r="W134" s="39"/>
      <c r="X134" s="39"/>
      <c r="Y134" s="39"/>
      <c r="Z134" s="39"/>
      <c r="AA134" s="39"/>
      <c r="AB134" s="39"/>
      <c r="AC134" s="39"/>
      <c r="AD134" s="39"/>
      <c r="AE134" s="39"/>
      <c r="AR134" s="228" t="s">
        <v>698</v>
      </c>
      <c r="AT134" s="228" t="s">
        <v>279</v>
      </c>
      <c r="AU134" s="228" t="s">
        <v>82</v>
      </c>
      <c r="AY134" s="18" t="s">
        <v>124</v>
      </c>
      <c r="BE134" s="229">
        <f>IF(N134="základní",J134,0)</f>
        <v>0</v>
      </c>
      <c r="BF134" s="229">
        <f>IF(N134="snížená",J134,0)</f>
        <v>0</v>
      </c>
      <c r="BG134" s="229">
        <f>IF(N134="zákl. přenesená",J134,0)</f>
        <v>0</v>
      </c>
      <c r="BH134" s="229">
        <f>IF(N134="sníž. přenesená",J134,0)</f>
        <v>0</v>
      </c>
      <c r="BI134" s="229">
        <f>IF(N134="nulová",J134,0)</f>
        <v>0</v>
      </c>
      <c r="BJ134" s="18" t="s">
        <v>22</v>
      </c>
      <c r="BK134" s="229">
        <f>ROUND(I134*H134,2)</f>
        <v>0</v>
      </c>
      <c r="BL134" s="18" t="s">
        <v>519</v>
      </c>
      <c r="BM134" s="228" t="s">
        <v>783</v>
      </c>
    </row>
    <row r="135" s="2" customFormat="1" ht="21.75" customHeight="1">
      <c r="A135" s="39"/>
      <c r="B135" s="40"/>
      <c r="C135" s="217" t="s">
        <v>384</v>
      </c>
      <c r="D135" s="217" t="s">
        <v>125</v>
      </c>
      <c r="E135" s="218" t="s">
        <v>784</v>
      </c>
      <c r="F135" s="219" t="s">
        <v>785</v>
      </c>
      <c r="G135" s="220" t="s">
        <v>210</v>
      </c>
      <c r="H135" s="221">
        <v>111</v>
      </c>
      <c r="I135" s="222"/>
      <c r="J135" s="223">
        <f>ROUND(I135*H135,2)</f>
        <v>0</v>
      </c>
      <c r="K135" s="219" t="s">
        <v>139</v>
      </c>
      <c r="L135" s="45"/>
      <c r="M135" s="224" t="s">
        <v>20</v>
      </c>
      <c r="N135" s="225" t="s">
        <v>44</v>
      </c>
      <c r="O135" s="85"/>
      <c r="P135" s="226">
        <f>O135*H135</f>
        <v>0</v>
      </c>
      <c r="Q135" s="226">
        <v>0</v>
      </c>
      <c r="R135" s="226">
        <f>Q135*H135</f>
        <v>0</v>
      </c>
      <c r="S135" s="226">
        <v>0</v>
      </c>
      <c r="T135" s="227">
        <f>S135*H135</f>
        <v>0</v>
      </c>
      <c r="U135" s="39"/>
      <c r="V135" s="39"/>
      <c r="W135" s="39"/>
      <c r="X135" s="39"/>
      <c r="Y135" s="39"/>
      <c r="Z135" s="39"/>
      <c r="AA135" s="39"/>
      <c r="AB135" s="39"/>
      <c r="AC135" s="39"/>
      <c r="AD135" s="39"/>
      <c r="AE135" s="39"/>
      <c r="AR135" s="228" t="s">
        <v>519</v>
      </c>
      <c r="AT135" s="228" t="s">
        <v>125</v>
      </c>
      <c r="AU135" s="228" t="s">
        <v>82</v>
      </c>
      <c r="AY135" s="18" t="s">
        <v>124</v>
      </c>
      <c r="BE135" s="229">
        <f>IF(N135="základní",J135,0)</f>
        <v>0</v>
      </c>
      <c r="BF135" s="229">
        <f>IF(N135="snížená",J135,0)</f>
        <v>0</v>
      </c>
      <c r="BG135" s="229">
        <f>IF(N135="zákl. přenesená",J135,0)</f>
        <v>0</v>
      </c>
      <c r="BH135" s="229">
        <f>IF(N135="sníž. přenesená",J135,0)</f>
        <v>0</v>
      </c>
      <c r="BI135" s="229">
        <f>IF(N135="nulová",J135,0)</f>
        <v>0</v>
      </c>
      <c r="BJ135" s="18" t="s">
        <v>22</v>
      </c>
      <c r="BK135" s="229">
        <f>ROUND(I135*H135,2)</f>
        <v>0</v>
      </c>
      <c r="BL135" s="18" t="s">
        <v>519</v>
      </c>
      <c r="BM135" s="228" t="s">
        <v>786</v>
      </c>
    </row>
    <row r="136" s="2" customFormat="1" ht="21.75" customHeight="1">
      <c r="A136" s="39"/>
      <c r="B136" s="40"/>
      <c r="C136" s="217" t="s">
        <v>389</v>
      </c>
      <c r="D136" s="217" t="s">
        <v>125</v>
      </c>
      <c r="E136" s="218" t="s">
        <v>787</v>
      </c>
      <c r="F136" s="219" t="s">
        <v>788</v>
      </c>
      <c r="G136" s="220" t="s">
        <v>210</v>
      </c>
      <c r="H136" s="221">
        <v>111</v>
      </c>
      <c r="I136" s="222"/>
      <c r="J136" s="223">
        <f>ROUND(I136*H136,2)</f>
        <v>0</v>
      </c>
      <c r="K136" s="219" t="s">
        <v>139</v>
      </c>
      <c r="L136" s="45"/>
      <c r="M136" s="232" t="s">
        <v>20</v>
      </c>
      <c r="N136" s="233" t="s">
        <v>44</v>
      </c>
      <c r="O136" s="234"/>
      <c r="P136" s="235">
        <f>O136*H136</f>
        <v>0</v>
      </c>
      <c r="Q136" s="235">
        <v>0</v>
      </c>
      <c r="R136" s="235">
        <f>Q136*H136</f>
        <v>0</v>
      </c>
      <c r="S136" s="235">
        <v>0</v>
      </c>
      <c r="T136" s="236">
        <f>S136*H136</f>
        <v>0</v>
      </c>
      <c r="U136" s="39"/>
      <c r="V136" s="39"/>
      <c r="W136" s="39"/>
      <c r="X136" s="39"/>
      <c r="Y136" s="39"/>
      <c r="Z136" s="39"/>
      <c r="AA136" s="39"/>
      <c r="AB136" s="39"/>
      <c r="AC136" s="39"/>
      <c r="AD136" s="39"/>
      <c r="AE136" s="39"/>
      <c r="AR136" s="228" t="s">
        <v>519</v>
      </c>
      <c r="AT136" s="228" t="s">
        <v>125</v>
      </c>
      <c r="AU136" s="228" t="s">
        <v>82</v>
      </c>
      <c r="AY136" s="18" t="s">
        <v>124</v>
      </c>
      <c r="BE136" s="229">
        <f>IF(N136="základní",J136,0)</f>
        <v>0</v>
      </c>
      <c r="BF136" s="229">
        <f>IF(N136="snížená",J136,0)</f>
        <v>0</v>
      </c>
      <c r="BG136" s="229">
        <f>IF(N136="zákl. přenesená",J136,0)</f>
        <v>0</v>
      </c>
      <c r="BH136" s="229">
        <f>IF(N136="sníž. přenesená",J136,0)</f>
        <v>0</v>
      </c>
      <c r="BI136" s="229">
        <f>IF(N136="nulová",J136,0)</f>
        <v>0</v>
      </c>
      <c r="BJ136" s="18" t="s">
        <v>22</v>
      </c>
      <c r="BK136" s="229">
        <f>ROUND(I136*H136,2)</f>
        <v>0</v>
      </c>
      <c r="BL136" s="18" t="s">
        <v>519</v>
      </c>
      <c r="BM136" s="228" t="s">
        <v>789</v>
      </c>
    </row>
    <row r="137" s="2" customFormat="1" ht="6.96" customHeight="1">
      <c r="A137" s="39"/>
      <c r="B137" s="60"/>
      <c r="C137" s="61"/>
      <c r="D137" s="61"/>
      <c r="E137" s="61"/>
      <c r="F137" s="61"/>
      <c r="G137" s="61"/>
      <c r="H137" s="61"/>
      <c r="I137" s="167"/>
      <c r="J137" s="61"/>
      <c r="K137" s="61"/>
      <c r="L137" s="45"/>
      <c r="M137" s="39"/>
      <c r="O137" s="39"/>
      <c r="P137" s="39"/>
      <c r="Q137" s="39"/>
      <c r="R137" s="39"/>
      <c r="S137" s="39"/>
      <c r="T137" s="39"/>
      <c r="U137" s="39"/>
      <c r="V137" s="39"/>
      <c r="W137" s="39"/>
      <c r="X137" s="39"/>
      <c r="Y137" s="39"/>
      <c r="Z137" s="39"/>
      <c r="AA137" s="39"/>
      <c r="AB137" s="39"/>
      <c r="AC137" s="39"/>
      <c r="AD137" s="39"/>
      <c r="AE137" s="39"/>
    </row>
  </sheetData>
  <sheetProtection sheet="1" autoFilter="0" formatColumns="0" formatRows="0" objects="1" scenarios="1" spinCount="100000" saltValue="pZ85tsO6LfQlVKY2g9rMFFkM9/JUk05jd32hDg+BHzI3eEJqs7m5Pt7Fw6G1sWthBHCzVu43vTDHid5MG8V2Bw==" hashValue="9nBRV/W22EZ0DGOJMrVaPqMYQUb0DI9sW44h67BilVZdSAoMJrhcPTNpzf2WiDykKOnATTs2BEpN8Imc/683Ng==" algorithmName="SHA-512" password="CC35"/>
  <autoFilter ref="C84:K136"/>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94</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790</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ROUND(J81,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ROUND((SUM(BE81:BE86)),  2)</f>
        <v>0</v>
      </c>
      <c r="G33" s="39"/>
      <c r="H33" s="39"/>
      <c r="I33" s="156">
        <v>0.20999999999999999</v>
      </c>
      <c r="J33" s="155">
        <f>ROUND(((SUM(BE81:BE86))*I33),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ROUND((SUM(BF81:BF86)),  2)</f>
        <v>0</v>
      </c>
      <c r="G34" s="39"/>
      <c r="H34" s="39"/>
      <c r="I34" s="156">
        <v>0.14999999999999999</v>
      </c>
      <c r="J34" s="155">
        <f>ROUND(((SUM(BF81:BF86))*I34),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ROUND((SUM(BG81:BG86)),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ROUND((SUM(BH81:BH86)),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ROUND((SUM(BI81:BI86)),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 xml:space="preserve">SO 402 - Přeložka sítě 1kV ČEZ Distribuce </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J81</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791</v>
      </c>
      <c r="E60" s="180"/>
      <c r="F60" s="180"/>
      <c r="G60" s="180"/>
      <c r="H60" s="180"/>
      <c r="I60" s="181"/>
      <c r="J60" s="182">
        <f>J82</f>
        <v>0</v>
      </c>
      <c r="K60" s="178"/>
      <c r="L60" s="183"/>
      <c r="S60" s="9"/>
      <c r="T60" s="9"/>
      <c r="U60" s="9"/>
      <c r="V60" s="9"/>
      <c r="W60" s="9"/>
      <c r="X60" s="9"/>
      <c r="Y60" s="9"/>
      <c r="Z60" s="9"/>
      <c r="AA60" s="9"/>
      <c r="AB60" s="9"/>
      <c r="AC60" s="9"/>
      <c r="AD60" s="9"/>
      <c r="AE60" s="9"/>
    </row>
    <row r="61" s="10" customFormat="1" ht="19.92" customHeight="1">
      <c r="A61" s="10"/>
      <c r="B61" s="184"/>
      <c r="C61" s="185"/>
      <c r="D61" s="186" t="s">
        <v>792</v>
      </c>
      <c r="E61" s="187"/>
      <c r="F61" s="187"/>
      <c r="G61" s="187"/>
      <c r="H61" s="187"/>
      <c r="I61" s="188"/>
      <c r="J61" s="189">
        <f>J83</f>
        <v>0</v>
      </c>
      <c r="K61" s="185"/>
      <c r="L61" s="190"/>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137"/>
      <c r="J62" s="41"/>
      <c r="K62" s="41"/>
      <c r="L62" s="138"/>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167"/>
      <c r="J63" s="61"/>
      <c r="K63" s="61"/>
      <c r="L63" s="138"/>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170"/>
      <c r="J67" s="63"/>
      <c r="K67" s="63"/>
      <c r="L67" s="138"/>
      <c r="S67" s="39"/>
      <c r="T67" s="39"/>
      <c r="U67" s="39"/>
      <c r="V67" s="39"/>
      <c r="W67" s="39"/>
      <c r="X67" s="39"/>
      <c r="Y67" s="39"/>
      <c r="Z67" s="39"/>
      <c r="AA67" s="39"/>
      <c r="AB67" s="39"/>
      <c r="AC67" s="39"/>
      <c r="AD67" s="39"/>
      <c r="AE67" s="39"/>
    </row>
    <row r="68" s="2" customFormat="1" ht="24.96" customHeight="1">
      <c r="A68" s="39"/>
      <c r="B68" s="40"/>
      <c r="C68" s="24" t="s">
        <v>110</v>
      </c>
      <c r="D68" s="41"/>
      <c r="E68" s="41"/>
      <c r="F68" s="41"/>
      <c r="G68" s="41"/>
      <c r="H68" s="41"/>
      <c r="I68" s="137"/>
      <c r="J68" s="41"/>
      <c r="K68" s="41"/>
      <c r="L68" s="138"/>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137"/>
      <c r="J69" s="41"/>
      <c r="K69" s="41"/>
      <c r="L69" s="138"/>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137"/>
      <c r="J70" s="41"/>
      <c r="K70" s="41"/>
      <c r="L70" s="138"/>
      <c r="S70" s="39"/>
      <c r="T70" s="39"/>
      <c r="U70" s="39"/>
      <c r="V70" s="39"/>
      <c r="W70" s="39"/>
      <c r="X70" s="39"/>
      <c r="Y70" s="39"/>
      <c r="Z70" s="39"/>
      <c r="AA70" s="39"/>
      <c r="AB70" s="39"/>
      <c r="AC70" s="39"/>
      <c r="AD70" s="39"/>
      <c r="AE70" s="39"/>
    </row>
    <row r="71" s="2" customFormat="1" ht="16.5" customHeight="1">
      <c r="A71" s="39"/>
      <c r="B71" s="40"/>
      <c r="C71" s="41"/>
      <c r="D71" s="41"/>
      <c r="E71" s="171" t="str">
        <f>E7</f>
        <v>9345-0001-02-2019 - Líbeznice ul. Pod Lipami aktualizace na CÚ 2019/1</v>
      </c>
      <c r="F71" s="33"/>
      <c r="G71" s="33"/>
      <c r="H71" s="33"/>
      <c r="I71" s="137"/>
      <c r="J71" s="41"/>
      <c r="K71" s="41"/>
      <c r="L71" s="138"/>
      <c r="S71" s="39"/>
      <c r="T71" s="39"/>
      <c r="U71" s="39"/>
      <c r="V71" s="39"/>
      <c r="W71" s="39"/>
      <c r="X71" s="39"/>
      <c r="Y71" s="39"/>
      <c r="Z71" s="39"/>
      <c r="AA71" s="39"/>
      <c r="AB71" s="39"/>
      <c r="AC71" s="39"/>
      <c r="AD71" s="39"/>
      <c r="AE71" s="39"/>
    </row>
    <row r="72" s="2" customFormat="1" ht="12" customHeight="1">
      <c r="A72" s="39"/>
      <c r="B72" s="40"/>
      <c r="C72" s="33" t="s">
        <v>99</v>
      </c>
      <c r="D72" s="41"/>
      <c r="E72" s="41"/>
      <c r="F72" s="41"/>
      <c r="G72" s="41"/>
      <c r="H72" s="41"/>
      <c r="I72" s="137"/>
      <c r="J72" s="41"/>
      <c r="K72" s="41"/>
      <c r="L72" s="138"/>
      <c r="S72" s="39"/>
      <c r="T72" s="39"/>
      <c r="U72" s="39"/>
      <c r="V72" s="39"/>
      <c r="W72" s="39"/>
      <c r="X72" s="39"/>
      <c r="Y72" s="39"/>
      <c r="Z72" s="39"/>
      <c r="AA72" s="39"/>
      <c r="AB72" s="39"/>
      <c r="AC72" s="39"/>
      <c r="AD72" s="39"/>
      <c r="AE72" s="39"/>
    </row>
    <row r="73" s="2" customFormat="1" ht="16.5" customHeight="1">
      <c r="A73" s="39"/>
      <c r="B73" s="40"/>
      <c r="C73" s="41"/>
      <c r="D73" s="41"/>
      <c r="E73" s="70" t="str">
        <f>E9</f>
        <v xml:space="preserve">SO 402 - Přeložka sítě 1kV ČEZ Distribuce </v>
      </c>
      <c r="F73" s="41"/>
      <c r="G73" s="41"/>
      <c r="H73" s="41"/>
      <c r="I73" s="137"/>
      <c r="J73" s="41"/>
      <c r="K73" s="41"/>
      <c r="L73" s="13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37"/>
      <c r="J74" s="41"/>
      <c r="K74" s="41"/>
      <c r="L74" s="138"/>
      <c r="S74" s="39"/>
      <c r="T74" s="39"/>
      <c r="U74" s="39"/>
      <c r="V74" s="39"/>
      <c r="W74" s="39"/>
      <c r="X74" s="39"/>
      <c r="Y74" s="39"/>
      <c r="Z74" s="39"/>
      <c r="AA74" s="39"/>
      <c r="AB74" s="39"/>
      <c r="AC74" s="39"/>
      <c r="AD74" s="39"/>
      <c r="AE74" s="39"/>
    </row>
    <row r="75" s="2" customFormat="1" ht="12" customHeight="1">
      <c r="A75" s="39"/>
      <c r="B75" s="40"/>
      <c r="C75" s="33" t="s">
        <v>23</v>
      </c>
      <c r="D75" s="41"/>
      <c r="E75" s="41"/>
      <c r="F75" s="28" t="str">
        <f>F12</f>
        <v xml:space="preserve"> </v>
      </c>
      <c r="G75" s="41"/>
      <c r="H75" s="41"/>
      <c r="I75" s="141" t="s">
        <v>25</v>
      </c>
      <c r="J75" s="73" t="str">
        <f>IF(J12="","",J12)</f>
        <v>9. 1. 2019</v>
      </c>
      <c r="K75" s="41"/>
      <c r="L75" s="138"/>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137"/>
      <c r="J76" s="41"/>
      <c r="K76" s="41"/>
      <c r="L76" s="138"/>
      <c r="S76" s="39"/>
      <c r="T76" s="39"/>
      <c r="U76" s="39"/>
      <c r="V76" s="39"/>
      <c r="W76" s="39"/>
      <c r="X76" s="39"/>
      <c r="Y76" s="39"/>
      <c r="Z76" s="39"/>
      <c r="AA76" s="39"/>
      <c r="AB76" s="39"/>
      <c r="AC76" s="39"/>
      <c r="AD76" s="39"/>
      <c r="AE76" s="39"/>
    </row>
    <row r="77" s="2" customFormat="1" ht="15.15" customHeight="1">
      <c r="A77" s="39"/>
      <c r="B77" s="40"/>
      <c r="C77" s="33" t="s">
        <v>29</v>
      </c>
      <c r="D77" s="41"/>
      <c r="E77" s="41"/>
      <c r="F77" s="28" t="str">
        <f>E15</f>
        <v xml:space="preserve"> </v>
      </c>
      <c r="G77" s="41"/>
      <c r="H77" s="41"/>
      <c r="I77" s="141" t="s">
        <v>35</v>
      </c>
      <c r="J77" s="37" t="str">
        <f>E21</f>
        <v xml:space="preserve"> </v>
      </c>
      <c r="K77" s="41"/>
      <c r="L77" s="138"/>
      <c r="S77" s="39"/>
      <c r="T77" s="39"/>
      <c r="U77" s="39"/>
      <c r="V77" s="39"/>
      <c r="W77" s="39"/>
      <c r="X77" s="39"/>
      <c r="Y77" s="39"/>
      <c r="Z77" s="39"/>
      <c r="AA77" s="39"/>
      <c r="AB77" s="39"/>
      <c r="AC77" s="39"/>
      <c r="AD77" s="39"/>
      <c r="AE77" s="39"/>
    </row>
    <row r="78" s="2" customFormat="1" ht="15.15" customHeight="1">
      <c r="A78" s="39"/>
      <c r="B78" s="40"/>
      <c r="C78" s="33" t="s">
        <v>32</v>
      </c>
      <c r="D78" s="41"/>
      <c r="E78" s="41"/>
      <c r="F78" s="28" t="str">
        <f>IF(E18="","",E18)</f>
        <v>Vyplň údaj</v>
      </c>
      <c r="G78" s="41"/>
      <c r="H78" s="41"/>
      <c r="I78" s="141" t="s">
        <v>36</v>
      </c>
      <c r="J78" s="37" t="str">
        <f>E24</f>
        <v xml:space="preserve"> </v>
      </c>
      <c r="K78" s="41"/>
      <c r="L78" s="138"/>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137"/>
      <c r="J79" s="41"/>
      <c r="K79" s="41"/>
      <c r="L79" s="138"/>
      <c r="S79" s="39"/>
      <c r="T79" s="39"/>
      <c r="U79" s="39"/>
      <c r="V79" s="39"/>
      <c r="W79" s="39"/>
      <c r="X79" s="39"/>
      <c r="Y79" s="39"/>
      <c r="Z79" s="39"/>
      <c r="AA79" s="39"/>
      <c r="AB79" s="39"/>
      <c r="AC79" s="39"/>
      <c r="AD79" s="39"/>
      <c r="AE79" s="39"/>
    </row>
    <row r="80" s="11" customFormat="1" ht="29.28" customHeight="1">
      <c r="A80" s="191"/>
      <c r="B80" s="192"/>
      <c r="C80" s="193" t="s">
        <v>111</v>
      </c>
      <c r="D80" s="194" t="s">
        <v>58</v>
      </c>
      <c r="E80" s="194" t="s">
        <v>54</v>
      </c>
      <c r="F80" s="194" t="s">
        <v>55</v>
      </c>
      <c r="G80" s="194" t="s">
        <v>112</v>
      </c>
      <c r="H80" s="194" t="s">
        <v>113</v>
      </c>
      <c r="I80" s="195" t="s">
        <v>114</v>
      </c>
      <c r="J80" s="194" t="s">
        <v>103</v>
      </c>
      <c r="K80" s="196" t="s">
        <v>115</v>
      </c>
      <c r="L80" s="197"/>
      <c r="M80" s="93" t="s">
        <v>20</v>
      </c>
      <c r="N80" s="94" t="s">
        <v>43</v>
      </c>
      <c r="O80" s="94" t="s">
        <v>116</v>
      </c>
      <c r="P80" s="94" t="s">
        <v>117</v>
      </c>
      <c r="Q80" s="94" t="s">
        <v>118</v>
      </c>
      <c r="R80" s="94" t="s">
        <v>119</v>
      </c>
      <c r="S80" s="94" t="s">
        <v>120</v>
      </c>
      <c r="T80" s="95" t="s">
        <v>121</v>
      </c>
      <c r="U80" s="191"/>
      <c r="V80" s="191"/>
      <c r="W80" s="191"/>
      <c r="X80" s="191"/>
      <c r="Y80" s="191"/>
      <c r="Z80" s="191"/>
      <c r="AA80" s="191"/>
      <c r="AB80" s="191"/>
      <c r="AC80" s="191"/>
      <c r="AD80" s="191"/>
      <c r="AE80" s="191"/>
    </row>
    <row r="81" s="2" customFormat="1" ht="22.8" customHeight="1">
      <c r="A81" s="39"/>
      <c r="B81" s="40"/>
      <c r="C81" s="100" t="s">
        <v>122</v>
      </c>
      <c r="D81" s="41"/>
      <c r="E81" s="41"/>
      <c r="F81" s="41"/>
      <c r="G81" s="41"/>
      <c r="H81" s="41"/>
      <c r="I81" s="137"/>
      <c r="J81" s="198">
        <f>BK81</f>
        <v>0</v>
      </c>
      <c r="K81" s="41"/>
      <c r="L81" s="45"/>
      <c r="M81" s="96"/>
      <c r="N81" s="199"/>
      <c r="O81" s="97"/>
      <c r="P81" s="200">
        <f>P82</f>
        <v>0</v>
      </c>
      <c r="Q81" s="97"/>
      <c r="R81" s="200">
        <f>R82</f>
        <v>0</v>
      </c>
      <c r="S81" s="97"/>
      <c r="T81" s="201">
        <f>T82</f>
        <v>0</v>
      </c>
      <c r="U81" s="39"/>
      <c r="V81" s="39"/>
      <c r="W81" s="39"/>
      <c r="X81" s="39"/>
      <c r="Y81" s="39"/>
      <c r="Z81" s="39"/>
      <c r="AA81" s="39"/>
      <c r="AB81" s="39"/>
      <c r="AC81" s="39"/>
      <c r="AD81" s="39"/>
      <c r="AE81" s="39"/>
      <c r="AT81" s="18" t="s">
        <v>72</v>
      </c>
      <c r="AU81" s="18" t="s">
        <v>104</v>
      </c>
      <c r="BK81" s="202">
        <f>BK82</f>
        <v>0</v>
      </c>
    </row>
    <row r="82" s="12" customFormat="1" ht="25.92" customHeight="1">
      <c r="A82" s="12"/>
      <c r="B82" s="203"/>
      <c r="C82" s="204"/>
      <c r="D82" s="205" t="s">
        <v>72</v>
      </c>
      <c r="E82" s="206" t="s">
        <v>793</v>
      </c>
      <c r="F82" s="206" t="s">
        <v>794</v>
      </c>
      <c r="G82" s="204"/>
      <c r="H82" s="204"/>
      <c r="I82" s="207"/>
      <c r="J82" s="208">
        <f>BK82</f>
        <v>0</v>
      </c>
      <c r="K82" s="204"/>
      <c r="L82" s="209"/>
      <c r="M82" s="210"/>
      <c r="N82" s="211"/>
      <c r="O82" s="211"/>
      <c r="P82" s="212">
        <f>P83</f>
        <v>0</v>
      </c>
      <c r="Q82" s="211"/>
      <c r="R82" s="212">
        <f>R83</f>
        <v>0</v>
      </c>
      <c r="S82" s="211"/>
      <c r="T82" s="213">
        <f>T83</f>
        <v>0</v>
      </c>
      <c r="U82" s="12"/>
      <c r="V82" s="12"/>
      <c r="W82" s="12"/>
      <c r="X82" s="12"/>
      <c r="Y82" s="12"/>
      <c r="Z82" s="12"/>
      <c r="AA82" s="12"/>
      <c r="AB82" s="12"/>
      <c r="AC82" s="12"/>
      <c r="AD82" s="12"/>
      <c r="AE82" s="12"/>
      <c r="AR82" s="214" t="s">
        <v>129</v>
      </c>
      <c r="AT82" s="215" t="s">
        <v>72</v>
      </c>
      <c r="AU82" s="215" t="s">
        <v>73</v>
      </c>
      <c r="AY82" s="214" t="s">
        <v>124</v>
      </c>
      <c r="BK82" s="216">
        <f>BK83</f>
        <v>0</v>
      </c>
    </row>
    <row r="83" s="12" customFormat="1" ht="22.8" customHeight="1">
      <c r="A83" s="12"/>
      <c r="B83" s="203"/>
      <c r="C83" s="204"/>
      <c r="D83" s="205" t="s">
        <v>72</v>
      </c>
      <c r="E83" s="230" t="s">
        <v>795</v>
      </c>
      <c r="F83" s="230" t="s">
        <v>796</v>
      </c>
      <c r="G83" s="204"/>
      <c r="H83" s="204"/>
      <c r="I83" s="207"/>
      <c r="J83" s="231">
        <f>BK83</f>
        <v>0</v>
      </c>
      <c r="K83" s="204"/>
      <c r="L83" s="209"/>
      <c r="M83" s="210"/>
      <c r="N83" s="211"/>
      <c r="O83" s="211"/>
      <c r="P83" s="212">
        <f>SUM(P84:P86)</f>
        <v>0</v>
      </c>
      <c r="Q83" s="211"/>
      <c r="R83" s="212">
        <f>SUM(R84:R86)</f>
        <v>0</v>
      </c>
      <c r="S83" s="211"/>
      <c r="T83" s="213">
        <f>SUM(T84:T86)</f>
        <v>0</v>
      </c>
      <c r="U83" s="12"/>
      <c r="V83" s="12"/>
      <c r="W83" s="12"/>
      <c r="X83" s="12"/>
      <c r="Y83" s="12"/>
      <c r="Z83" s="12"/>
      <c r="AA83" s="12"/>
      <c r="AB83" s="12"/>
      <c r="AC83" s="12"/>
      <c r="AD83" s="12"/>
      <c r="AE83" s="12"/>
      <c r="AR83" s="214" t="s">
        <v>129</v>
      </c>
      <c r="AT83" s="215" t="s">
        <v>72</v>
      </c>
      <c r="AU83" s="215" t="s">
        <v>22</v>
      </c>
      <c r="AY83" s="214" t="s">
        <v>124</v>
      </c>
      <c r="BK83" s="216">
        <f>SUM(BK84:BK86)</f>
        <v>0</v>
      </c>
    </row>
    <row r="84" s="2" customFormat="1" ht="16.5" customHeight="1">
      <c r="A84" s="39"/>
      <c r="B84" s="40"/>
      <c r="C84" s="217" t="s">
        <v>22</v>
      </c>
      <c r="D84" s="217" t="s">
        <v>125</v>
      </c>
      <c r="E84" s="218" t="s">
        <v>797</v>
      </c>
      <c r="F84" s="219" t="s">
        <v>798</v>
      </c>
      <c r="G84" s="220" t="s">
        <v>331</v>
      </c>
      <c r="H84" s="221">
        <v>1</v>
      </c>
      <c r="I84" s="222"/>
      <c r="J84" s="223">
        <f>ROUND(I84*H84,2)</f>
        <v>0</v>
      </c>
      <c r="K84" s="219" t="s">
        <v>20</v>
      </c>
      <c r="L84" s="45"/>
      <c r="M84" s="224" t="s">
        <v>20</v>
      </c>
      <c r="N84" s="225" t="s">
        <v>44</v>
      </c>
      <c r="O84" s="85"/>
      <c r="P84" s="226">
        <f>O84*H84</f>
        <v>0</v>
      </c>
      <c r="Q84" s="226">
        <v>0</v>
      </c>
      <c r="R84" s="226">
        <f>Q84*H84</f>
        <v>0</v>
      </c>
      <c r="S84" s="226">
        <v>0</v>
      </c>
      <c r="T84" s="227">
        <f>S84*H84</f>
        <v>0</v>
      </c>
      <c r="U84" s="39"/>
      <c r="V84" s="39"/>
      <c r="W84" s="39"/>
      <c r="X84" s="39"/>
      <c r="Y84" s="39"/>
      <c r="Z84" s="39"/>
      <c r="AA84" s="39"/>
      <c r="AB84" s="39"/>
      <c r="AC84" s="39"/>
      <c r="AD84" s="39"/>
      <c r="AE84" s="39"/>
      <c r="AR84" s="228" t="s">
        <v>799</v>
      </c>
      <c r="AT84" s="228" t="s">
        <v>125</v>
      </c>
      <c r="AU84" s="228" t="s">
        <v>82</v>
      </c>
      <c r="AY84" s="18" t="s">
        <v>124</v>
      </c>
      <c r="BE84" s="229">
        <f>IF(N84="základní",J84,0)</f>
        <v>0</v>
      </c>
      <c r="BF84" s="229">
        <f>IF(N84="snížená",J84,0)</f>
        <v>0</v>
      </c>
      <c r="BG84" s="229">
        <f>IF(N84="zákl. přenesená",J84,0)</f>
        <v>0</v>
      </c>
      <c r="BH84" s="229">
        <f>IF(N84="sníž. přenesená",J84,0)</f>
        <v>0</v>
      </c>
      <c r="BI84" s="229">
        <f>IF(N84="nulová",J84,0)</f>
        <v>0</v>
      </c>
      <c r="BJ84" s="18" t="s">
        <v>22</v>
      </c>
      <c r="BK84" s="229">
        <f>ROUND(I84*H84,2)</f>
        <v>0</v>
      </c>
      <c r="BL84" s="18" t="s">
        <v>799</v>
      </c>
      <c r="BM84" s="228" t="s">
        <v>800</v>
      </c>
    </row>
    <row r="85" s="13" customFormat="1">
      <c r="A85" s="13"/>
      <c r="B85" s="241"/>
      <c r="C85" s="242"/>
      <c r="D85" s="237" t="s">
        <v>178</v>
      </c>
      <c r="E85" s="243" t="s">
        <v>20</v>
      </c>
      <c r="F85" s="244" t="s">
        <v>801</v>
      </c>
      <c r="G85" s="242"/>
      <c r="H85" s="243" t="s">
        <v>20</v>
      </c>
      <c r="I85" s="245"/>
      <c r="J85" s="242"/>
      <c r="K85" s="242"/>
      <c r="L85" s="246"/>
      <c r="M85" s="247"/>
      <c r="N85" s="248"/>
      <c r="O85" s="248"/>
      <c r="P85" s="248"/>
      <c r="Q85" s="248"/>
      <c r="R85" s="248"/>
      <c r="S85" s="248"/>
      <c r="T85" s="249"/>
      <c r="U85" s="13"/>
      <c r="V85" s="13"/>
      <c r="W85" s="13"/>
      <c r="X85" s="13"/>
      <c r="Y85" s="13"/>
      <c r="Z85" s="13"/>
      <c r="AA85" s="13"/>
      <c r="AB85" s="13"/>
      <c r="AC85" s="13"/>
      <c r="AD85" s="13"/>
      <c r="AE85" s="13"/>
      <c r="AT85" s="250" t="s">
        <v>178</v>
      </c>
      <c r="AU85" s="250" t="s">
        <v>82</v>
      </c>
      <c r="AV85" s="13" t="s">
        <v>22</v>
      </c>
      <c r="AW85" s="13" t="s">
        <v>34</v>
      </c>
      <c r="AX85" s="13" t="s">
        <v>73</v>
      </c>
      <c r="AY85" s="250" t="s">
        <v>124</v>
      </c>
    </row>
    <row r="86" s="14" customFormat="1">
      <c r="A86" s="14"/>
      <c r="B86" s="251"/>
      <c r="C86" s="252"/>
      <c r="D86" s="237" t="s">
        <v>178</v>
      </c>
      <c r="E86" s="253" t="s">
        <v>20</v>
      </c>
      <c r="F86" s="254" t="s">
        <v>802</v>
      </c>
      <c r="G86" s="252"/>
      <c r="H86" s="255">
        <v>1</v>
      </c>
      <c r="I86" s="256"/>
      <c r="J86" s="252"/>
      <c r="K86" s="252"/>
      <c r="L86" s="257"/>
      <c r="M86" s="286"/>
      <c r="N86" s="287"/>
      <c r="O86" s="287"/>
      <c r="P86" s="287"/>
      <c r="Q86" s="287"/>
      <c r="R86" s="287"/>
      <c r="S86" s="287"/>
      <c r="T86" s="288"/>
      <c r="U86" s="14"/>
      <c r="V86" s="14"/>
      <c r="W86" s="14"/>
      <c r="X86" s="14"/>
      <c r="Y86" s="14"/>
      <c r="Z86" s="14"/>
      <c r="AA86" s="14"/>
      <c r="AB86" s="14"/>
      <c r="AC86" s="14"/>
      <c r="AD86" s="14"/>
      <c r="AE86" s="14"/>
      <c r="AT86" s="261" t="s">
        <v>178</v>
      </c>
      <c r="AU86" s="261" t="s">
        <v>82</v>
      </c>
      <c r="AV86" s="14" t="s">
        <v>82</v>
      </c>
      <c r="AW86" s="14" t="s">
        <v>34</v>
      </c>
      <c r="AX86" s="14" t="s">
        <v>22</v>
      </c>
      <c r="AY86" s="261" t="s">
        <v>124</v>
      </c>
    </row>
    <row r="87" s="2" customFormat="1" ht="6.96" customHeight="1">
      <c r="A87" s="39"/>
      <c r="B87" s="60"/>
      <c r="C87" s="61"/>
      <c r="D87" s="61"/>
      <c r="E87" s="61"/>
      <c r="F87" s="61"/>
      <c r="G87" s="61"/>
      <c r="H87" s="61"/>
      <c r="I87" s="167"/>
      <c r="J87" s="61"/>
      <c r="K87" s="61"/>
      <c r="L87" s="45"/>
      <c r="M87" s="39"/>
      <c r="O87" s="39"/>
      <c r="P87" s="39"/>
      <c r="Q87" s="39"/>
      <c r="R87" s="39"/>
      <c r="S87" s="39"/>
      <c r="T87" s="39"/>
      <c r="U87" s="39"/>
      <c r="V87" s="39"/>
      <c r="W87" s="39"/>
      <c r="X87" s="39"/>
      <c r="Y87" s="39"/>
      <c r="Z87" s="39"/>
      <c r="AA87" s="39"/>
      <c r="AB87" s="39"/>
      <c r="AC87" s="39"/>
      <c r="AD87" s="39"/>
      <c r="AE87" s="39"/>
    </row>
  </sheetData>
  <sheetProtection sheet="1" autoFilter="0" formatColumns="0" formatRows="0" objects="1" scenarios="1" spinCount="100000" saltValue="LcAf5de2RI1P2NW0/dj3IjNEp//6cMXRZ/noJgL/iEtITr/suToeOegBEA7ySYOOOSfy9enKkAwwbYDxQ8lx7g==" hashValue="Pz0iWMjgYe6phusOv8XLMNcc8LWulWdIBmeUtvkq0sZ5iJ/7CF8lC4lGZSgehEvnoh37t47MibWIny3wnO0bZg==" algorithmName="SHA-512" password="CC35"/>
  <autoFilter ref="C80:K86"/>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4.160156" style="1" customWidth="1"/>
    <col min="4" max="4" width="4.332031" style="1" customWidth="1"/>
    <col min="5" max="5" width="17.16016" style="1" customWidth="1"/>
    <col min="6" max="6" width="100.832" style="1" customWidth="1"/>
    <col min="7" max="7" width="7" style="1" customWidth="1"/>
    <col min="8" max="8" width="11.5" style="1" customWidth="1"/>
    <col min="9" max="9" width="20.16016" style="129"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I2" s="129"/>
      <c r="L2" s="1"/>
      <c r="M2" s="1"/>
      <c r="N2" s="1"/>
      <c r="O2" s="1"/>
      <c r="P2" s="1"/>
      <c r="Q2" s="1"/>
      <c r="R2" s="1"/>
      <c r="S2" s="1"/>
      <c r="T2" s="1"/>
      <c r="U2" s="1"/>
      <c r="V2" s="1"/>
      <c r="AT2" s="18" t="s">
        <v>97</v>
      </c>
    </row>
    <row r="3" s="1" customFormat="1" ht="6.96" customHeight="1">
      <c r="B3" s="130"/>
      <c r="C3" s="131"/>
      <c r="D3" s="131"/>
      <c r="E3" s="131"/>
      <c r="F3" s="131"/>
      <c r="G3" s="131"/>
      <c r="H3" s="131"/>
      <c r="I3" s="132"/>
      <c r="J3" s="131"/>
      <c r="K3" s="131"/>
      <c r="L3" s="21"/>
      <c r="AT3" s="18" t="s">
        <v>82</v>
      </c>
    </row>
    <row r="4" s="1" customFormat="1" ht="24.96" customHeight="1">
      <c r="B4" s="21"/>
      <c r="D4" s="133" t="s">
        <v>98</v>
      </c>
      <c r="I4" s="129"/>
      <c r="L4" s="21"/>
      <c r="M4" s="134" t="s">
        <v>10</v>
      </c>
      <c r="AT4" s="18" t="s">
        <v>4</v>
      </c>
    </row>
    <row r="5" s="1" customFormat="1" ht="6.96" customHeight="1">
      <c r="B5" s="21"/>
      <c r="I5" s="129"/>
      <c r="L5" s="21"/>
    </row>
    <row r="6" s="1" customFormat="1" ht="12" customHeight="1">
      <c r="B6" s="21"/>
      <c r="D6" s="135" t="s">
        <v>16</v>
      </c>
      <c r="I6" s="129"/>
      <c r="L6" s="21"/>
    </row>
    <row r="7" s="1" customFormat="1" ht="16.5" customHeight="1">
      <c r="B7" s="21"/>
      <c r="E7" s="136" t="str">
        <f>'Rekapitulace stavby'!K6</f>
        <v>9345-0001-02-2019 - Líbeznice ul. Pod Lipami aktualizace na CÚ 2019/1</v>
      </c>
      <c r="F7" s="135"/>
      <c r="G7" s="135"/>
      <c r="H7" s="135"/>
      <c r="I7" s="129"/>
      <c r="L7" s="21"/>
    </row>
    <row r="8" s="2" customFormat="1" ht="12" customHeight="1">
      <c r="A8" s="39"/>
      <c r="B8" s="45"/>
      <c r="C8" s="39"/>
      <c r="D8" s="135" t="s">
        <v>99</v>
      </c>
      <c r="E8" s="39"/>
      <c r="F8" s="39"/>
      <c r="G8" s="39"/>
      <c r="H8" s="39"/>
      <c r="I8" s="137"/>
      <c r="J8" s="39"/>
      <c r="K8" s="39"/>
      <c r="L8" s="138"/>
      <c r="S8" s="39"/>
      <c r="T8" s="39"/>
      <c r="U8" s="39"/>
      <c r="V8" s="39"/>
      <c r="W8" s="39"/>
      <c r="X8" s="39"/>
      <c r="Y8" s="39"/>
      <c r="Z8" s="39"/>
      <c r="AA8" s="39"/>
      <c r="AB8" s="39"/>
      <c r="AC8" s="39"/>
      <c r="AD8" s="39"/>
      <c r="AE8" s="39"/>
    </row>
    <row r="9" s="2" customFormat="1" ht="16.5" customHeight="1">
      <c r="A9" s="39"/>
      <c r="B9" s="45"/>
      <c r="C9" s="39"/>
      <c r="D9" s="39"/>
      <c r="E9" s="139" t="s">
        <v>803</v>
      </c>
      <c r="F9" s="39"/>
      <c r="G9" s="39"/>
      <c r="H9" s="39"/>
      <c r="I9" s="137"/>
      <c r="J9" s="39"/>
      <c r="K9" s="39"/>
      <c r="L9" s="138"/>
      <c r="S9" s="39"/>
      <c r="T9" s="39"/>
      <c r="U9" s="39"/>
      <c r="V9" s="39"/>
      <c r="W9" s="39"/>
      <c r="X9" s="39"/>
      <c r="Y9" s="39"/>
      <c r="Z9" s="39"/>
      <c r="AA9" s="39"/>
      <c r="AB9" s="39"/>
      <c r="AC9" s="39"/>
      <c r="AD9" s="39"/>
      <c r="AE9" s="39"/>
    </row>
    <row r="10" s="2" customFormat="1">
      <c r="A10" s="39"/>
      <c r="B10" s="45"/>
      <c r="C10" s="39"/>
      <c r="D10" s="39"/>
      <c r="E10" s="39"/>
      <c r="F10" s="39"/>
      <c r="G10" s="39"/>
      <c r="H10" s="39"/>
      <c r="I10" s="137"/>
      <c r="J10" s="39"/>
      <c r="K10" s="39"/>
      <c r="L10" s="138"/>
      <c r="S10" s="39"/>
      <c r="T10" s="39"/>
      <c r="U10" s="39"/>
      <c r="V10" s="39"/>
      <c r="W10" s="39"/>
      <c r="X10" s="39"/>
      <c r="Y10" s="39"/>
      <c r="Z10" s="39"/>
      <c r="AA10" s="39"/>
      <c r="AB10" s="39"/>
      <c r="AC10" s="39"/>
      <c r="AD10" s="39"/>
      <c r="AE10" s="39"/>
    </row>
    <row r="11" s="2" customFormat="1" ht="12" customHeight="1">
      <c r="A11" s="39"/>
      <c r="B11" s="45"/>
      <c r="C11" s="39"/>
      <c r="D11" s="135" t="s">
        <v>19</v>
      </c>
      <c r="E11" s="39"/>
      <c r="F11" s="140" t="s">
        <v>20</v>
      </c>
      <c r="G11" s="39"/>
      <c r="H11" s="39"/>
      <c r="I11" s="141" t="s">
        <v>21</v>
      </c>
      <c r="J11" s="140" t="s">
        <v>20</v>
      </c>
      <c r="K11" s="39"/>
      <c r="L11" s="138"/>
      <c r="S11" s="39"/>
      <c r="T11" s="39"/>
      <c r="U11" s="39"/>
      <c r="V11" s="39"/>
      <c r="W11" s="39"/>
      <c r="X11" s="39"/>
      <c r="Y11" s="39"/>
      <c r="Z11" s="39"/>
      <c r="AA11" s="39"/>
      <c r="AB11" s="39"/>
      <c r="AC11" s="39"/>
      <c r="AD11" s="39"/>
      <c r="AE11" s="39"/>
    </row>
    <row r="12" s="2" customFormat="1" ht="12" customHeight="1">
      <c r="A12" s="39"/>
      <c r="B12" s="45"/>
      <c r="C12" s="39"/>
      <c r="D12" s="135" t="s">
        <v>23</v>
      </c>
      <c r="E12" s="39"/>
      <c r="F12" s="140" t="s">
        <v>24</v>
      </c>
      <c r="G12" s="39"/>
      <c r="H12" s="39"/>
      <c r="I12" s="141" t="s">
        <v>25</v>
      </c>
      <c r="J12" s="142" t="str">
        <f>'Rekapitulace stavby'!AN8</f>
        <v>9. 1. 2019</v>
      </c>
      <c r="K12" s="39"/>
      <c r="L12" s="138"/>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137"/>
      <c r="J13" s="39"/>
      <c r="K13" s="39"/>
      <c r="L13" s="138"/>
      <c r="S13" s="39"/>
      <c r="T13" s="39"/>
      <c r="U13" s="39"/>
      <c r="V13" s="39"/>
      <c r="W13" s="39"/>
      <c r="X13" s="39"/>
      <c r="Y13" s="39"/>
      <c r="Z13" s="39"/>
      <c r="AA13" s="39"/>
      <c r="AB13" s="39"/>
      <c r="AC13" s="39"/>
      <c r="AD13" s="39"/>
      <c r="AE13" s="39"/>
    </row>
    <row r="14" s="2" customFormat="1" ht="12" customHeight="1">
      <c r="A14" s="39"/>
      <c r="B14" s="45"/>
      <c r="C14" s="39"/>
      <c r="D14" s="135" t="s">
        <v>29</v>
      </c>
      <c r="E14" s="39"/>
      <c r="F14" s="39"/>
      <c r="G14" s="39"/>
      <c r="H14" s="39"/>
      <c r="I14" s="141" t="s">
        <v>30</v>
      </c>
      <c r="J14" s="140" t="str">
        <f>IF('Rekapitulace stavby'!AN10="","",'Rekapitulace stavby'!AN10)</f>
        <v/>
      </c>
      <c r="K14" s="39"/>
      <c r="L14" s="138"/>
      <c r="S14" s="39"/>
      <c r="T14" s="39"/>
      <c r="U14" s="39"/>
      <c r="V14" s="39"/>
      <c r="W14" s="39"/>
      <c r="X14" s="39"/>
      <c r="Y14" s="39"/>
      <c r="Z14" s="39"/>
      <c r="AA14" s="39"/>
      <c r="AB14" s="39"/>
      <c r="AC14" s="39"/>
      <c r="AD14" s="39"/>
      <c r="AE14" s="39"/>
    </row>
    <row r="15" s="2" customFormat="1" ht="18" customHeight="1">
      <c r="A15" s="39"/>
      <c r="B15" s="45"/>
      <c r="C15" s="39"/>
      <c r="D15" s="39"/>
      <c r="E15" s="140" t="str">
        <f>IF('Rekapitulace stavby'!E11="","",'Rekapitulace stavby'!E11)</f>
        <v xml:space="preserve"> </v>
      </c>
      <c r="F15" s="39"/>
      <c r="G15" s="39"/>
      <c r="H15" s="39"/>
      <c r="I15" s="141" t="s">
        <v>31</v>
      </c>
      <c r="J15" s="140" t="str">
        <f>IF('Rekapitulace stavby'!AN11="","",'Rekapitulace stavby'!AN11)</f>
        <v/>
      </c>
      <c r="K15" s="39"/>
      <c r="L15" s="138"/>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137"/>
      <c r="J16" s="39"/>
      <c r="K16" s="39"/>
      <c r="L16" s="138"/>
      <c r="S16" s="39"/>
      <c r="T16" s="39"/>
      <c r="U16" s="39"/>
      <c r="V16" s="39"/>
      <c r="W16" s="39"/>
      <c r="X16" s="39"/>
      <c r="Y16" s="39"/>
      <c r="Z16" s="39"/>
      <c r="AA16" s="39"/>
      <c r="AB16" s="39"/>
      <c r="AC16" s="39"/>
      <c r="AD16" s="39"/>
      <c r="AE16" s="39"/>
    </row>
    <row r="17" s="2" customFormat="1" ht="12" customHeight="1">
      <c r="A17" s="39"/>
      <c r="B17" s="45"/>
      <c r="C17" s="39"/>
      <c r="D17" s="135" t="s">
        <v>32</v>
      </c>
      <c r="E17" s="39"/>
      <c r="F17" s="39"/>
      <c r="G17" s="39"/>
      <c r="H17" s="39"/>
      <c r="I17" s="141" t="s">
        <v>30</v>
      </c>
      <c r="J17" s="34" t="str">
        <f>'Rekapitulace stavby'!AN13</f>
        <v>Vyplň údaj</v>
      </c>
      <c r="K17" s="39"/>
      <c r="L17" s="138"/>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40"/>
      <c r="G18" s="140"/>
      <c r="H18" s="140"/>
      <c r="I18" s="141" t="s">
        <v>31</v>
      </c>
      <c r="J18" s="34" t="str">
        <f>'Rekapitulace stavby'!AN14</f>
        <v>Vyplň údaj</v>
      </c>
      <c r="K18" s="39"/>
      <c r="L18" s="138"/>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137"/>
      <c r="J19" s="39"/>
      <c r="K19" s="39"/>
      <c r="L19" s="138"/>
      <c r="S19" s="39"/>
      <c r="T19" s="39"/>
      <c r="U19" s="39"/>
      <c r="V19" s="39"/>
      <c r="W19" s="39"/>
      <c r="X19" s="39"/>
      <c r="Y19" s="39"/>
      <c r="Z19" s="39"/>
      <c r="AA19" s="39"/>
      <c r="AB19" s="39"/>
      <c r="AC19" s="39"/>
      <c r="AD19" s="39"/>
      <c r="AE19" s="39"/>
    </row>
    <row r="20" s="2" customFormat="1" ht="12" customHeight="1">
      <c r="A20" s="39"/>
      <c r="B20" s="45"/>
      <c r="C20" s="39"/>
      <c r="D20" s="135" t="s">
        <v>35</v>
      </c>
      <c r="E20" s="39"/>
      <c r="F20" s="39"/>
      <c r="G20" s="39"/>
      <c r="H20" s="39"/>
      <c r="I20" s="141" t="s">
        <v>30</v>
      </c>
      <c r="J20" s="140" t="str">
        <f>IF('Rekapitulace stavby'!AN16="","",'Rekapitulace stavby'!AN16)</f>
        <v/>
      </c>
      <c r="K20" s="39"/>
      <c r="L20" s="138"/>
      <c r="S20" s="39"/>
      <c r="T20" s="39"/>
      <c r="U20" s="39"/>
      <c r="V20" s="39"/>
      <c r="W20" s="39"/>
      <c r="X20" s="39"/>
      <c r="Y20" s="39"/>
      <c r="Z20" s="39"/>
      <c r="AA20" s="39"/>
      <c r="AB20" s="39"/>
      <c r="AC20" s="39"/>
      <c r="AD20" s="39"/>
      <c r="AE20" s="39"/>
    </row>
    <row r="21" s="2" customFormat="1" ht="18" customHeight="1">
      <c r="A21" s="39"/>
      <c r="B21" s="45"/>
      <c r="C21" s="39"/>
      <c r="D21" s="39"/>
      <c r="E21" s="140" t="str">
        <f>IF('Rekapitulace stavby'!E17="","",'Rekapitulace stavby'!E17)</f>
        <v xml:space="preserve"> </v>
      </c>
      <c r="F21" s="39"/>
      <c r="G21" s="39"/>
      <c r="H21" s="39"/>
      <c r="I21" s="141" t="s">
        <v>31</v>
      </c>
      <c r="J21" s="140" t="str">
        <f>IF('Rekapitulace stavby'!AN17="","",'Rekapitulace stavby'!AN17)</f>
        <v/>
      </c>
      <c r="K21" s="39"/>
      <c r="L21" s="138"/>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137"/>
      <c r="J22" s="39"/>
      <c r="K22" s="39"/>
      <c r="L22" s="138"/>
      <c r="S22" s="39"/>
      <c r="T22" s="39"/>
      <c r="U22" s="39"/>
      <c r="V22" s="39"/>
      <c r="W22" s="39"/>
      <c r="X22" s="39"/>
      <c r="Y22" s="39"/>
      <c r="Z22" s="39"/>
      <c r="AA22" s="39"/>
      <c r="AB22" s="39"/>
      <c r="AC22" s="39"/>
      <c r="AD22" s="39"/>
      <c r="AE22" s="39"/>
    </row>
    <row r="23" s="2" customFormat="1" ht="12" customHeight="1">
      <c r="A23" s="39"/>
      <c r="B23" s="45"/>
      <c r="C23" s="39"/>
      <c r="D23" s="135" t="s">
        <v>36</v>
      </c>
      <c r="E23" s="39"/>
      <c r="F23" s="39"/>
      <c r="G23" s="39"/>
      <c r="H23" s="39"/>
      <c r="I23" s="141" t="s">
        <v>30</v>
      </c>
      <c r="J23" s="140" t="str">
        <f>IF('Rekapitulace stavby'!AN19="","",'Rekapitulace stavby'!AN19)</f>
        <v/>
      </c>
      <c r="K23" s="39"/>
      <c r="L23" s="138"/>
      <c r="S23" s="39"/>
      <c r="T23" s="39"/>
      <c r="U23" s="39"/>
      <c r="V23" s="39"/>
      <c r="W23" s="39"/>
      <c r="X23" s="39"/>
      <c r="Y23" s="39"/>
      <c r="Z23" s="39"/>
      <c r="AA23" s="39"/>
      <c r="AB23" s="39"/>
      <c r="AC23" s="39"/>
      <c r="AD23" s="39"/>
      <c r="AE23" s="39"/>
    </row>
    <row r="24" s="2" customFormat="1" ht="18" customHeight="1">
      <c r="A24" s="39"/>
      <c r="B24" s="45"/>
      <c r="C24" s="39"/>
      <c r="D24" s="39"/>
      <c r="E24" s="140" t="str">
        <f>IF('Rekapitulace stavby'!E20="","",'Rekapitulace stavby'!E20)</f>
        <v xml:space="preserve"> </v>
      </c>
      <c r="F24" s="39"/>
      <c r="G24" s="39"/>
      <c r="H24" s="39"/>
      <c r="I24" s="141" t="s">
        <v>31</v>
      </c>
      <c r="J24" s="140" t="str">
        <f>IF('Rekapitulace stavby'!AN20="","",'Rekapitulace stavby'!AN20)</f>
        <v/>
      </c>
      <c r="K24" s="39"/>
      <c r="L24" s="138"/>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137"/>
      <c r="J25" s="39"/>
      <c r="K25" s="39"/>
      <c r="L25" s="138"/>
      <c r="S25" s="39"/>
      <c r="T25" s="39"/>
      <c r="U25" s="39"/>
      <c r="V25" s="39"/>
      <c r="W25" s="39"/>
      <c r="X25" s="39"/>
      <c r="Y25" s="39"/>
      <c r="Z25" s="39"/>
      <c r="AA25" s="39"/>
      <c r="AB25" s="39"/>
      <c r="AC25" s="39"/>
      <c r="AD25" s="39"/>
      <c r="AE25" s="39"/>
    </row>
    <row r="26" s="2" customFormat="1" ht="12" customHeight="1">
      <c r="A26" s="39"/>
      <c r="B26" s="45"/>
      <c r="C26" s="39"/>
      <c r="D26" s="135" t="s">
        <v>37</v>
      </c>
      <c r="E26" s="39"/>
      <c r="F26" s="39"/>
      <c r="G26" s="39"/>
      <c r="H26" s="39"/>
      <c r="I26" s="137"/>
      <c r="J26" s="39"/>
      <c r="K26" s="39"/>
      <c r="L26" s="138"/>
      <c r="S26" s="39"/>
      <c r="T26" s="39"/>
      <c r="U26" s="39"/>
      <c r="V26" s="39"/>
      <c r="W26" s="39"/>
      <c r="X26" s="39"/>
      <c r="Y26" s="39"/>
      <c r="Z26" s="39"/>
      <c r="AA26" s="39"/>
      <c r="AB26" s="39"/>
      <c r="AC26" s="39"/>
      <c r="AD26" s="39"/>
      <c r="AE26" s="39"/>
    </row>
    <row r="27" s="8" customFormat="1" ht="16.5" customHeight="1">
      <c r="A27" s="143"/>
      <c r="B27" s="144"/>
      <c r="C27" s="143"/>
      <c r="D27" s="143"/>
      <c r="E27" s="145" t="s">
        <v>20</v>
      </c>
      <c r="F27" s="145"/>
      <c r="G27" s="145"/>
      <c r="H27" s="145"/>
      <c r="I27" s="146"/>
      <c r="J27" s="143"/>
      <c r="K27" s="143"/>
      <c r="L27" s="147"/>
      <c r="S27" s="143"/>
      <c r="T27" s="143"/>
      <c r="U27" s="143"/>
      <c r="V27" s="143"/>
      <c r="W27" s="143"/>
      <c r="X27" s="143"/>
      <c r="Y27" s="143"/>
      <c r="Z27" s="143"/>
      <c r="AA27" s="143"/>
      <c r="AB27" s="143"/>
      <c r="AC27" s="143"/>
      <c r="AD27" s="143"/>
      <c r="AE27" s="143"/>
    </row>
    <row r="28" s="2" customFormat="1" ht="6.96" customHeight="1">
      <c r="A28" s="39"/>
      <c r="B28" s="45"/>
      <c r="C28" s="39"/>
      <c r="D28" s="39"/>
      <c r="E28" s="39"/>
      <c r="F28" s="39"/>
      <c r="G28" s="39"/>
      <c r="H28" s="39"/>
      <c r="I28" s="137"/>
      <c r="J28" s="39"/>
      <c r="K28" s="39"/>
      <c r="L28" s="138"/>
      <c r="S28" s="39"/>
      <c r="T28" s="39"/>
      <c r="U28" s="39"/>
      <c r="V28" s="39"/>
      <c r="W28" s="39"/>
      <c r="X28" s="39"/>
      <c r="Y28" s="39"/>
      <c r="Z28" s="39"/>
      <c r="AA28" s="39"/>
      <c r="AB28" s="39"/>
      <c r="AC28" s="39"/>
      <c r="AD28" s="39"/>
      <c r="AE28" s="39"/>
    </row>
    <row r="29" s="2" customFormat="1" ht="6.96" customHeight="1">
      <c r="A29" s="39"/>
      <c r="B29" s="45"/>
      <c r="C29" s="39"/>
      <c r="D29" s="148"/>
      <c r="E29" s="148"/>
      <c r="F29" s="148"/>
      <c r="G29" s="148"/>
      <c r="H29" s="148"/>
      <c r="I29" s="149"/>
      <c r="J29" s="148"/>
      <c r="K29" s="148"/>
      <c r="L29" s="138"/>
      <c r="S29" s="39"/>
      <c r="T29" s="39"/>
      <c r="U29" s="39"/>
      <c r="V29" s="39"/>
      <c r="W29" s="39"/>
      <c r="X29" s="39"/>
      <c r="Y29" s="39"/>
      <c r="Z29" s="39"/>
      <c r="AA29" s="39"/>
      <c r="AB29" s="39"/>
      <c r="AC29" s="39"/>
      <c r="AD29" s="39"/>
      <c r="AE29" s="39"/>
    </row>
    <row r="30" s="2" customFormat="1" ht="25.44" customHeight="1">
      <c r="A30" s="39"/>
      <c r="B30" s="45"/>
      <c r="C30" s="39"/>
      <c r="D30" s="150" t="s">
        <v>39</v>
      </c>
      <c r="E30" s="39"/>
      <c r="F30" s="39"/>
      <c r="G30" s="39"/>
      <c r="H30" s="39"/>
      <c r="I30" s="137"/>
      <c r="J30" s="151">
        <f>ROUND(J81, 2)</f>
        <v>0</v>
      </c>
      <c r="K30" s="39"/>
      <c r="L30" s="138"/>
      <c r="S30" s="39"/>
      <c r="T30" s="39"/>
      <c r="U30" s="39"/>
      <c r="V30" s="39"/>
      <c r="W30" s="39"/>
      <c r="X30" s="39"/>
      <c r="Y30" s="39"/>
      <c r="Z30" s="39"/>
      <c r="AA30" s="39"/>
      <c r="AB30" s="39"/>
      <c r="AC30" s="39"/>
      <c r="AD30" s="39"/>
      <c r="AE30" s="39"/>
    </row>
    <row r="31" s="2" customFormat="1" ht="6.96" customHeight="1">
      <c r="A31" s="39"/>
      <c r="B31" s="45"/>
      <c r="C31" s="39"/>
      <c r="D31" s="148"/>
      <c r="E31" s="148"/>
      <c r="F31" s="148"/>
      <c r="G31" s="148"/>
      <c r="H31" s="148"/>
      <c r="I31" s="149"/>
      <c r="J31" s="148"/>
      <c r="K31" s="148"/>
      <c r="L31" s="138"/>
      <c r="S31" s="39"/>
      <c r="T31" s="39"/>
      <c r="U31" s="39"/>
      <c r="V31" s="39"/>
      <c r="W31" s="39"/>
      <c r="X31" s="39"/>
      <c r="Y31" s="39"/>
      <c r="Z31" s="39"/>
      <c r="AA31" s="39"/>
      <c r="AB31" s="39"/>
      <c r="AC31" s="39"/>
      <c r="AD31" s="39"/>
      <c r="AE31" s="39"/>
    </row>
    <row r="32" s="2" customFormat="1" ht="14.4" customHeight="1">
      <c r="A32" s="39"/>
      <c r="B32" s="45"/>
      <c r="C32" s="39"/>
      <c r="D32" s="39"/>
      <c r="E32" s="39"/>
      <c r="F32" s="152" t="s">
        <v>41</v>
      </c>
      <c r="G32" s="39"/>
      <c r="H32" s="39"/>
      <c r="I32" s="153" t="s">
        <v>40</v>
      </c>
      <c r="J32" s="152" t="s">
        <v>42</v>
      </c>
      <c r="K32" s="39"/>
      <c r="L32" s="138"/>
      <c r="S32" s="39"/>
      <c r="T32" s="39"/>
      <c r="U32" s="39"/>
      <c r="V32" s="39"/>
      <c r="W32" s="39"/>
      <c r="X32" s="39"/>
      <c r="Y32" s="39"/>
      <c r="Z32" s="39"/>
      <c r="AA32" s="39"/>
      <c r="AB32" s="39"/>
      <c r="AC32" s="39"/>
      <c r="AD32" s="39"/>
      <c r="AE32" s="39"/>
    </row>
    <row r="33" s="2" customFormat="1" ht="14.4" customHeight="1">
      <c r="A33" s="39"/>
      <c r="B33" s="45"/>
      <c r="C33" s="39"/>
      <c r="D33" s="154" t="s">
        <v>43</v>
      </c>
      <c r="E33" s="135" t="s">
        <v>44</v>
      </c>
      <c r="F33" s="155">
        <f>ROUND((SUM(BE81:BE86)),  2)</f>
        <v>0</v>
      </c>
      <c r="G33" s="39"/>
      <c r="H33" s="39"/>
      <c r="I33" s="156">
        <v>0.20999999999999999</v>
      </c>
      <c r="J33" s="155">
        <f>ROUND(((SUM(BE81:BE86))*I33),  2)</f>
        <v>0</v>
      </c>
      <c r="K33" s="39"/>
      <c r="L33" s="138"/>
      <c r="S33" s="39"/>
      <c r="T33" s="39"/>
      <c r="U33" s="39"/>
      <c r="V33" s="39"/>
      <c r="W33" s="39"/>
      <c r="X33" s="39"/>
      <c r="Y33" s="39"/>
      <c r="Z33" s="39"/>
      <c r="AA33" s="39"/>
      <c r="AB33" s="39"/>
      <c r="AC33" s="39"/>
      <c r="AD33" s="39"/>
      <c r="AE33" s="39"/>
    </row>
    <row r="34" s="2" customFormat="1" ht="14.4" customHeight="1">
      <c r="A34" s="39"/>
      <c r="B34" s="45"/>
      <c r="C34" s="39"/>
      <c r="D34" s="39"/>
      <c r="E34" s="135" t="s">
        <v>45</v>
      </c>
      <c r="F34" s="155">
        <f>ROUND((SUM(BF81:BF86)),  2)</f>
        <v>0</v>
      </c>
      <c r="G34" s="39"/>
      <c r="H34" s="39"/>
      <c r="I34" s="156">
        <v>0.14999999999999999</v>
      </c>
      <c r="J34" s="155">
        <f>ROUND(((SUM(BF81:BF86))*I34),  2)</f>
        <v>0</v>
      </c>
      <c r="K34" s="39"/>
      <c r="L34" s="138"/>
      <c r="S34" s="39"/>
      <c r="T34" s="39"/>
      <c r="U34" s="39"/>
      <c r="V34" s="39"/>
      <c r="W34" s="39"/>
      <c r="X34" s="39"/>
      <c r="Y34" s="39"/>
      <c r="Z34" s="39"/>
      <c r="AA34" s="39"/>
      <c r="AB34" s="39"/>
      <c r="AC34" s="39"/>
      <c r="AD34" s="39"/>
      <c r="AE34" s="39"/>
    </row>
    <row r="35" hidden="1" s="2" customFormat="1" ht="14.4" customHeight="1">
      <c r="A35" s="39"/>
      <c r="B35" s="45"/>
      <c r="C35" s="39"/>
      <c r="D35" s="39"/>
      <c r="E35" s="135" t="s">
        <v>46</v>
      </c>
      <c r="F35" s="155">
        <f>ROUND((SUM(BG81:BG86)),  2)</f>
        <v>0</v>
      </c>
      <c r="G35" s="39"/>
      <c r="H35" s="39"/>
      <c r="I35" s="156">
        <v>0.20999999999999999</v>
      </c>
      <c r="J35" s="155">
        <f>0</f>
        <v>0</v>
      </c>
      <c r="K35" s="39"/>
      <c r="L35" s="138"/>
      <c r="S35" s="39"/>
      <c r="T35" s="39"/>
      <c r="U35" s="39"/>
      <c r="V35" s="39"/>
      <c r="W35" s="39"/>
      <c r="X35" s="39"/>
      <c r="Y35" s="39"/>
      <c r="Z35" s="39"/>
      <c r="AA35" s="39"/>
      <c r="AB35" s="39"/>
      <c r="AC35" s="39"/>
      <c r="AD35" s="39"/>
      <c r="AE35" s="39"/>
    </row>
    <row r="36" hidden="1" s="2" customFormat="1" ht="14.4" customHeight="1">
      <c r="A36" s="39"/>
      <c r="B36" s="45"/>
      <c r="C36" s="39"/>
      <c r="D36" s="39"/>
      <c r="E36" s="135" t="s">
        <v>47</v>
      </c>
      <c r="F36" s="155">
        <f>ROUND((SUM(BH81:BH86)),  2)</f>
        <v>0</v>
      </c>
      <c r="G36" s="39"/>
      <c r="H36" s="39"/>
      <c r="I36" s="156">
        <v>0.14999999999999999</v>
      </c>
      <c r="J36" s="155">
        <f>0</f>
        <v>0</v>
      </c>
      <c r="K36" s="39"/>
      <c r="L36" s="138"/>
      <c r="S36" s="39"/>
      <c r="T36" s="39"/>
      <c r="U36" s="39"/>
      <c r="V36" s="39"/>
      <c r="W36" s="39"/>
      <c r="X36" s="39"/>
      <c r="Y36" s="39"/>
      <c r="Z36" s="39"/>
      <c r="AA36" s="39"/>
      <c r="AB36" s="39"/>
      <c r="AC36" s="39"/>
      <c r="AD36" s="39"/>
      <c r="AE36" s="39"/>
    </row>
    <row r="37" hidden="1" s="2" customFormat="1" ht="14.4" customHeight="1">
      <c r="A37" s="39"/>
      <c r="B37" s="45"/>
      <c r="C37" s="39"/>
      <c r="D37" s="39"/>
      <c r="E37" s="135" t="s">
        <v>48</v>
      </c>
      <c r="F37" s="155">
        <f>ROUND((SUM(BI81:BI86)),  2)</f>
        <v>0</v>
      </c>
      <c r="G37" s="39"/>
      <c r="H37" s="39"/>
      <c r="I37" s="156">
        <v>0</v>
      </c>
      <c r="J37" s="155">
        <f>0</f>
        <v>0</v>
      </c>
      <c r="K37" s="39"/>
      <c r="L37" s="138"/>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137"/>
      <c r="J38" s="39"/>
      <c r="K38" s="39"/>
      <c r="L38" s="138"/>
      <c r="S38" s="39"/>
      <c r="T38" s="39"/>
      <c r="U38" s="39"/>
      <c r="V38" s="39"/>
      <c r="W38" s="39"/>
      <c r="X38" s="39"/>
      <c r="Y38" s="39"/>
      <c r="Z38" s="39"/>
      <c r="AA38" s="39"/>
      <c r="AB38" s="39"/>
      <c r="AC38" s="39"/>
      <c r="AD38" s="39"/>
      <c r="AE38" s="39"/>
    </row>
    <row r="39" s="2" customFormat="1" ht="25.44" customHeight="1">
      <c r="A39" s="39"/>
      <c r="B39" s="45"/>
      <c r="C39" s="157"/>
      <c r="D39" s="158" t="s">
        <v>49</v>
      </c>
      <c r="E39" s="159"/>
      <c r="F39" s="159"/>
      <c r="G39" s="160" t="s">
        <v>50</v>
      </c>
      <c r="H39" s="161" t="s">
        <v>51</v>
      </c>
      <c r="I39" s="162"/>
      <c r="J39" s="163">
        <f>SUM(J30:J37)</f>
        <v>0</v>
      </c>
      <c r="K39" s="164"/>
      <c r="L39" s="138"/>
      <c r="S39" s="39"/>
      <c r="T39" s="39"/>
      <c r="U39" s="39"/>
      <c r="V39" s="39"/>
      <c r="W39" s="39"/>
      <c r="X39" s="39"/>
      <c r="Y39" s="39"/>
      <c r="Z39" s="39"/>
      <c r="AA39" s="39"/>
      <c r="AB39" s="39"/>
      <c r="AC39" s="39"/>
      <c r="AD39" s="39"/>
      <c r="AE39" s="39"/>
    </row>
    <row r="40" s="2" customFormat="1" ht="14.4" customHeight="1">
      <c r="A40" s="39"/>
      <c r="B40" s="165"/>
      <c r="C40" s="166"/>
      <c r="D40" s="166"/>
      <c r="E40" s="166"/>
      <c r="F40" s="166"/>
      <c r="G40" s="166"/>
      <c r="H40" s="166"/>
      <c r="I40" s="167"/>
      <c r="J40" s="166"/>
      <c r="K40" s="166"/>
      <c r="L40" s="138"/>
      <c r="S40" s="39"/>
      <c r="T40" s="39"/>
      <c r="U40" s="39"/>
      <c r="V40" s="39"/>
      <c r="W40" s="39"/>
      <c r="X40" s="39"/>
      <c r="Y40" s="39"/>
      <c r="Z40" s="39"/>
      <c r="AA40" s="39"/>
      <c r="AB40" s="39"/>
      <c r="AC40" s="39"/>
      <c r="AD40" s="39"/>
      <c r="AE40" s="39"/>
    </row>
    <row r="44" s="2" customFormat="1" ht="6.96" customHeight="1">
      <c r="A44" s="39"/>
      <c r="B44" s="168"/>
      <c r="C44" s="169"/>
      <c r="D44" s="169"/>
      <c r="E44" s="169"/>
      <c r="F44" s="169"/>
      <c r="G44" s="169"/>
      <c r="H44" s="169"/>
      <c r="I44" s="170"/>
      <c r="J44" s="169"/>
      <c r="K44" s="169"/>
      <c r="L44" s="138"/>
      <c r="S44" s="39"/>
      <c r="T44" s="39"/>
      <c r="U44" s="39"/>
      <c r="V44" s="39"/>
      <c r="W44" s="39"/>
      <c r="X44" s="39"/>
      <c r="Y44" s="39"/>
      <c r="Z44" s="39"/>
      <c r="AA44" s="39"/>
      <c r="AB44" s="39"/>
      <c r="AC44" s="39"/>
      <c r="AD44" s="39"/>
      <c r="AE44" s="39"/>
    </row>
    <row r="45" s="2" customFormat="1" ht="24.96" customHeight="1">
      <c r="A45" s="39"/>
      <c r="B45" s="40"/>
      <c r="C45" s="24" t="s">
        <v>101</v>
      </c>
      <c r="D45" s="41"/>
      <c r="E45" s="41"/>
      <c r="F45" s="41"/>
      <c r="G45" s="41"/>
      <c r="H45" s="41"/>
      <c r="I45" s="137"/>
      <c r="J45" s="41"/>
      <c r="K45" s="41"/>
      <c r="L45" s="13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37"/>
      <c r="J46" s="41"/>
      <c r="K46" s="41"/>
      <c r="L46" s="138"/>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137"/>
      <c r="J47" s="41"/>
      <c r="K47" s="41"/>
      <c r="L47" s="138"/>
      <c r="S47" s="39"/>
      <c r="T47" s="39"/>
      <c r="U47" s="39"/>
      <c r="V47" s="39"/>
      <c r="W47" s="39"/>
      <c r="X47" s="39"/>
      <c r="Y47" s="39"/>
      <c r="Z47" s="39"/>
      <c r="AA47" s="39"/>
      <c r="AB47" s="39"/>
      <c r="AC47" s="39"/>
      <c r="AD47" s="39"/>
      <c r="AE47" s="39"/>
    </row>
    <row r="48" s="2" customFormat="1" ht="16.5" customHeight="1">
      <c r="A48" s="39"/>
      <c r="B48" s="40"/>
      <c r="C48" s="41"/>
      <c r="D48" s="41"/>
      <c r="E48" s="171" t="str">
        <f>E7</f>
        <v>9345-0001-02-2019 - Líbeznice ul. Pod Lipami aktualizace na CÚ 2019/1</v>
      </c>
      <c r="F48" s="33"/>
      <c r="G48" s="33"/>
      <c r="H48" s="33"/>
      <c r="I48" s="137"/>
      <c r="J48" s="41"/>
      <c r="K48" s="41"/>
      <c r="L48" s="138"/>
      <c r="S48" s="39"/>
      <c r="T48" s="39"/>
      <c r="U48" s="39"/>
      <c r="V48" s="39"/>
      <c r="W48" s="39"/>
      <c r="X48" s="39"/>
      <c r="Y48" s="39"/>
      <c r="Z48" s="39"/>
      <c r="AA48" s="39"/>
      <c r="AB48" s="39"/>
      <c r="AC48" s="39"/>
      <c r="AD48" s="39"/>
      <c r="AE48" s="39"/>
    </row>
    <row r="49" s="2" customFormat="1" ht="12" customHeight="1">
      <c r="A49" s="39"/>
      <c r="B49" s="40"/>
      <c r="C49" s="33" t="s">
        <v>99</v>
      </c>
      <c r="D49" s="41"/>
      <c r="E49" s="41"/>
      <c r="F49" s="41"/>
      <c r="G49" s="41"/>
      <c r="H49" s="41"/>
      <c r="I49" s="137"/>
      <c r="J49" s="41"/>
      <c r="K49" s="41"/>
      <c r="L49" s="138"/>
      <c r="S49" s="39"/>
      <c r="T49" s="39"/>
      <c r="U49" s="39"/>
      <c r="V49" s="39"/>
      <c r="W49" s="39"/>
      <c r="X49" s="39"/>
      <c r="Y49" s="39"/>
      <c r="Z49" s="39"/>
      <c r="AA49" s="39"/>
      <c r="AB49" s="39"/>
      <c r="AC49" s="39"/>
      <c r="AD49" s="39"/>
      <c r="AE49" s="39"/>
    </row>
    <row r="50" s="2" customFormat="1" ht="16.5" customHeight="1">
      <c r="A50" s="39"/>
      <c r="B50" s="40"/>
      <c r="C50" s="41"/>
      <c r="D50" s="41"/>
      <c r="E50" s="70" t="str">
        <f>E9</f>
        <v xml:space="preserve">SO 403 - Přeložka místní sítě CETIN </v>
      </c>
      <c r="F50" s="41"/>
      <c r="G50" s="41"/>
      <c r="H50" s="41"/>
      <c r="I50" s="137"/>
      <c r="J50" s="41"/>
      <c r="K50" s="41"/>
      <c r="L50" s="13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37"/>
      <c r="J51" s="41"/>
      <c r="K51" s="41"/>
      <c r="L51" s="138"/>
      <c r="S51" s="39"/>
      <c r="T51" s="39"/>
      <c r="U51" s="39"/>
      <c r="V51" s="39"/>
      <c r="W51" s="39"/>
      <c r="X51" s="39"/>
      <c r="Y51" s="39"/>
      <c r="Z51" s="39"/>
      <c r="AA51" s="39"/>
      <c r="AB51" s="39"/>
      <c r="AC51" s="39"/>
      <c r="AD51" s="39"/>
      <c r="AE51" s="39"/>
    </row>
    <row r="52" s="2" customFormat="1" ht="12" customHeight="1">
      <c r="A52" s="39"/>
      <c r="B52" s="40"/>
      <c r="C52" s="33" t="s">
        <v>23</v>
      </c>
      <c r="D52" s="41"/>
      <c r="E52" s="41"/>
      <c r="F52" s="28" t="str">
        <f>F12</f>
        <v xml:space="preserve"> </v>
      </c>
      <c r="G52" s="41"/>
      <c r="H52" s="41"/>
      <c r="I52" s="141" t="s">
        <v>25</v>
      </c>
      <c r="J52" s="73" t="str">
        <f>IF(J12="","",J12)</f>
        <v>9. 1. 2019</v>
      </c>
      <c r="K52" s="41"/>
      <c r="L52" s="13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37"/>
      <c r="J53" s="41"/>
      <c r="K53" s="41"/>
      <c r="L53" s="138"/>
      <c r="S53" s="39"/>
      <c r="T53" s="39"/>
      <c r="U53" s="39"/>
      <c r="V53" s="39"/>
      <c r="W53" s="39"/>
      <c r="X53" s="39"/>
      <c r="Y53" s="39"/>
      <c r="Z53" s="39"/>
      <c r="AA53" s="39"/>
      <c r="AB53" s="39"/>
      <c r="AC53" s="39"/>
      <c r="AD53" s="39"/>
      <c r="AE53" s="39"/>
    </row>
    <row r="54" s="2" customFormat="1" ht="15.15" customHeight="1">
      <c r="A54" s="39"/>
      <c r="B54" s="40"/>
      <c r="C54" s="33" t="s">
        <v>29</v>
      </c>
      <c r="D54" s="41"/>
      <c r="E54" s="41"/>
      <c r="F54" s="28" t="str">
        <f>E15</f>
        <v xml:space="preserve"> </v>
      </c>
      <c r="G54" s="41"/>
      <c r="H54" s="41"/>
      <c r="I54" s="141" t="s">
        <v>35</v>
      </c>
      <c r="J54" s="37" t="str">
        <f>E21</f>
        <v xml:space="preserve"> </v>
      </c>
      <c r="K54" s="41"/>
      <c r="L54" s="138"/>
      <c r="S54" s="39"/>
      <c r="T54" s="39"/>
      <c r="U54" s="39"/>
      <c r="V54" s="39"/>
      <c r="W54" s="39"/>
      <c r="X54" s="39"/>
      <c r="Y54" s="39"/>
      <c r="Z54" s="39"/>
      <c r="AA54" s="39"/>
      <c r="AB54" s="39"/>
      <c r="AC54" s="39"/>
      <c r="AD54" s="39"/>
      <c r="AE54" s="39"/>
    </row>
    <row r="55" s="2" customFormat="1" ht="15.15" customHeight="1">
      <c r="A55" s="39"/>
      <c r="B55" s="40"/>
      <c r="C55" s="33" t="s">
        <v>32</v>
      </c>
      <c r="D55" s="41"/>
      <c r="E55" s="41"/>
      <c r="F55" s="28" t="str">
        <f>IF(E18="","",E18)</f>
        <v>Vyplň údaj</v>
      </c>
      <c r="G55" s="41"/>
      <c r="H55" s="41"/>
      <c r="I55" s="141" t="s">
        <v>36</v>
      </c>
      <c r="J55" s="37" t="str">
        <f>E24</f>
        <v xml:space="preserve"> </v>
      </c>
      <c r="K55" s="41"/>
      <c r="L55" s="13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37"/>
      <c r="J56" s="41"/>
      <c r="K56" s="41"/>
      <c r="L56" s="138"/>
      <c r="S56" s="39"/>
      <c r="T56" s="39"/>
      <c r="U56" s="39"/>
      <c r="V56" s="39"/>
      <c r="W56" s="39"/>
      <c r="X56" s="39"/>
      <c r="Y56" s="39"/>
      <c r="Z56" s="39"/>
      <c r="AA56" s="39"/>
      <c r="AB56" s="39"/>
      <c r="AC56" s="39"/>
      <c r="AD56" s="39"/>
      <c r="AE56" s="39"/>
    </row>
    <row r="57" s="2" customFormat="1" ht="29.28" customHeight="1">
      <c r="A57" s="39"/>
      <c r="B57" s="40"/>
      <c r="C57" s="172" t="s">
        <v>102</v>
      </c>
      <c r="D57" s="173"/>
      <c r="E57" s="173"/>
      <c r="F57" s="173"/>
      <c r="G57" s="173"/>
      <c r="H57" s="173"/>
      <c r="I57" s="174"/>
      <c r="J57" s="175" t="s">
        <v>103</v>
      </c>
      <c r="K57" s="173"/>
      <c r="L57" s="13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37"/>
      <c r="J58" s="41"/>
      <c r="K58" s="41"/>
      <c r="L58" s="138"/>
      <c r="S58" s="39"/>
      <c r="T58" s="39"/>
      <c r="U58" s="39"/>
      <c r="V58" s="39"/>
      <c r="W58" s="39"/>
      <c r="X58" s="39"/>
      <c r="Y58" s="39"/>
      <c r="Z58" s="39"/>
      <c r="AA58" s="39"/>
      <c r="AB58" s="39"/>
      <c r="AC58" s="39"/>
      <c r="AD58" s="39"/>
      <c r="AE58" s="39"/>
    </row>
    <row r="59" s="2" customFormat="1" ht="22.8" customHeight="1">
      <c r="A59" s="39"/>
      <c r="B59" s="40"/>
      <c r="C59" s="176" t="s">
        <v>71</v>
      </c>
      <c r="D59" s="41"/>
      <c r="E59" s="41"/>
      <c r="F59" s="41"/>
      <c r="G59" s="41"/>
      <c r="H59" s="41"/>
      <c r="I59" s="137"/>
      <c r="J59" s="103">
        <f>J81</f>
        <v>0</v>
      </c>
      <c r="K59" s="41"/>
      <c r="L59" s="138"/>
      <c r="S59" s="39"/>
      <c r="T59" s="39"/>
      <c r="U59" s="39"/>
      <c r="V59" s="39"/>
      <c r="W59" s="39"/>
      <c r="X59" s="39"/>
      <c r="Y59" s="39"/>
      <c r="Z59" s="39"/>
      <c r="AA59" s="39"/>
      <c r="AB59" s="39"/>
      <c r="AC59" s="39"/>
      <c r="AD59" s="39"/>
      <c r="AE59" s="39"/>
      <c r="AU59" s="18" t="s">
        <v>104</v>
      </c>
    </row>
    <row r="60" s="9" customFormat="1" ht="24.96" customHeight="1">
      <c r="A60" s="9"/>
      <c r="B60" s="177"/>
      <c r="C60" s="178"/>
      <c r="D60" s="179" t="s">
        <v>791</v>
      </c>
      <c r="E60" s="180"/>
      <c r="F60" s="180"/>
      <c r="G60" s="180"/>
      <c r="H60" s="180"/>
      <c r="I60" s="181"/>
      <c r="J60" s="182">
        <f>J82</f>
        <v>0</v>
      </c>
      <c r="K60" s="178"/>
      <c r="L60" s="183"/>
      <c r="S60" s="9"/>
      <c r="T60" s="9"/>
      <c r="U60" s="9"/>
      <c r="V60" s="9"/>
      <c r="W60" s="9"/>
      <c r="X60" s="9"/>
      <c r="Y60" s="9"/>
      <c r="Z60" s="9"/>
      <c r="AA60" s="9"/>
      <c r="AB60" s="9"/>
      <c r="AC60" s="9"/>
      <c r="AD60" s="9"/>
      <c r="AE60" s="9"/>
    </row>
    <row r="61" s="10" customFormat="1" ht="19.92" customHeight="1">
      <c r="A61" s="10"/>
      <c r="B61" s="184"/>
      <c r="C61" s="185"/>
      <c r="D61" s="186" t="s">
        <v>792</v>
      </c>
      <c r="E61" s="187"/>
      <c r="F61" s="187"/>
      <c r="G61" s="187"/>
      <c r="H61" s="187"/>
      <c r="I61" s="188"/>
      <c r="J61" s="189">
        <f>J83</f>
        <v>0</v>
      </c>
      <c r="K61" s="185"/>
      <c r="L61" s="190"/>
      <c r="S61" s="10"/>
      <c r="T61" s="10"/>
      <c r="U61" s="10"/>
      <c r="V61" s="10"/>
      <c r="W61" s="10"/>
      <c r="X61" s="10"/>
      <c r="Y61" s="10"/>
      <c r="Z61" s="10"/>
      <c r="AA61" s="10"/>
      <c r="AB61" s="10"/>
      <c r="AC61" s="10"/>
      <c r="AD61" s="10"/>
      <c r="AE61" s="10"/>
    </row>
    <row r="62" s="2" customFormat="1" ht="21.84" customHeight="1">
      <c r="A62" s="39"/>
      <c r="B62" s="40"/>
      <c r="C62" s="41"/>
      <c r="D62" s="41"/>
      <c r="E62" s="41"/>
      <c r="F62" s="41"/>
      <c r="G62" s="41"/>
      <c r="H62" s="41"/>
      <c r="I62" s="137"/>
      <c r="J62" s="41"/>
      <c r="K62" s="41"/>
      <c r="L62" s="138"/>
      <c r="S62" s="39"/>
      <c r="T62" s="39"/>
      <c r="U62" s="39"/>
      <c r="V62" s="39"/>
      <c r="W62" s="39"/>
      <c r="X62" s="39"/>
      <c r="Y62" s="39"/>
      <c r="Z62" s="39"/>
      <c r="AA62" s="39"/>
      <c r="AB62" s="39"/>
      <c r="AC62" s="39"/>
      <c r="AD62" s="39"/>
      <c r="AE62" s="39"/>
    </row>
    <row r="63" s="2" customFormat="1" ht="6.96" customHeight="1">
      <c r="A63" s="39"/>
      <c r="B63" s="60"/>
      <c r="C63" s="61"/>
      <c r="D63" s="61"/>
      <c r="E63" s="61"/>
      <c r="F63" s="61"/>
      <c r="G63" s="61"/>
      <c r="H63" s="61"/>
      <c r="I63" s="167"/>
      <c r="J63" s="61"/>
      <c r="K63" s="61"/>
      <c r="L63" s="138"/>
      <c r="S63" s="39"/>
      <c r="T63" s="39"/>
      <c r="U63" s="39"/>
      <c r="V63" s="39"/>
      <c r="W63" s="39"/>
      <c r="X63" s="39"/>
      <c r="Y63" s="39"/>
      <c r="Z63" s="39"/>
      <c r="AA63" s="39"/>
      <c r="AB63" s="39"/>
      <c r="AC63" s="39"/>
      <c r="AD63" s="39"/>
      <c r="AE63" s="39"/>
    </row>
    <row r="67" s="2" customFormat="1" ht="6.96" customHeight="1">
      <c r="A67" s="39"/>
      <c r="B67" s="62"/>
      <c r="C67" s="63"/>
      <c r="D67" s="63"/>
      <c r="E67" s="63"/>
      <c r="F67" s="63"/>
      <c r="G67" s="63"/>
      <c r="H67" s="63"/>
      <c r="I67" s="170"/>
      <c r="J67" s="63"/>
      <c r="K67" s="63"/>
      <c r="L67" s="138"/>
      <c r="S67" s="39"/>
      <c r="T67" s="39"/>
      <c r="U67" s="39"/>
      <c r="V67" s="39"/>
      <c r="W67" s="39"/>
      <c r="X67" s="39"/>
      <c r="Y67" s="39"/>
      <c r="Z67" s="39"/>
      <c r="AA67" s="39"/>
      <c r="AB67" s="39"/>
      <c r="AC67" s="39"/>
      <c r="AD67" s="39"/>
      <c r="AE67" s="39"/>
    </row>
    <row r="68" s="2" customFormat="1" ht="24.96" customHeight="1">
      <c r="A68" s="39"/>
      <c r="B68" s="40"/>
      <c r="C68" s="24" t="s">
        <v>110</v>
      </c>
      <c r="D68" s="41"/>
      <c r="E68" s="41"/>
      <c r="F68" s="41"/>
      <c r="G68" s="41"/>
      <c r="H68" s="41"/>
      <c r="I68" s="137"/>
      <c r="J68" s="41"/>
      <c r="K68" s="41"/>
      <c r="L68" s="138"/>
      <c r="S68" s="39"/>
      <c r="T68" s="39"/>
      <c r="U68" s="39"/>
      <c r="V68" s="39"/>
      <c r="W68" s="39"/>
      <c r="X68" s="39"/>
      <c r="Y68" s="39"/>
      <c r="Z68" s="39"/>
      <c r="AA68" s="39"/>
      <c r="AB68" s="39"/>
      <c r="AC68" s="39"/>
      <c r="AD68" s="39"/>
      <c r="AE68" s="39"/>
    </row>
    <row r="69" s="2" customFormat="1" ht="6.96" customHeight="1">
      <c r="A69" s="39"/>
      <c r="B69" s="40"/>
      <c r="C69" s="41"/>
      <c r="D69" s="41"/>
      <c r="E69" s="41"/>
      <c r="F69" s="41"/>
      <c r="G69" s="41"/>
      <c r="H69" s="41"/>
      <c r="I69" s="137"/>
      <c r="J69" s="41"/>
      <c r="K69" s="41"/>
      <c r="L69" s="138"/>
      <c r="S69" s="39"/>
      <c r="T69" s="39"/>
      <c r="U69" s="39"/>
      <c r="V69" s="39"/>
      <c r="W69" s="39"/>
      <c r="X69" s="39"/>
      <c r="Y69" s="39"/>
      <c r="Z69" s="39"/>
      <c r="AA69" s="39"/>
      <c r="AB69" s="39"/>
      <c r="AC69" s="39"/>
      <c r="AD69" s="39"/>
      <c r="AE69" s="39"/>
    </row>
    <row r="70" s="2" customFormat="1" ht="12" customHeight="1">
      <c r="A70" s="39"/>
      <c r="B70" s="40"/>
      <c r="C70" s="33" t="s">
        <v>16</v>
      </c>
      <c r="D70" s="41"/>
      <c r="E70" s="41"/>
      <c r="F70" s="41"/>
      <c r="G70" s="41"/>
      <c r="H70" s="41"/>
      <c r="I70" s="137"/>
      <c r="J70" s="41"/>
      <c r="K70" s="41"/>
      <c r="L70" s="138"/>
      <c r="S70" s="39"/>
      <c r="T70" s="39"/>
      <c r="U70" s="39"/>
      <c r="V70" s="39"/>
      <c r="W70" s="39"/>
      <c r="X70" s="39"/>
      <c r="Y70" s="39"/>
      <c r="Z70" s="39"/>
      <c r="AA70" s="39"/>
      <c r="AB70" s="39"/>
      <c r="AC70" s="39"/>
      <c r="AD70" s="39"/>
      <c r="AE70" s="39"/>
    </row>
    <row r="71" s="2" customFormat="1" ht="16.5" customHeight="1">
      <c r="A71" s="39"/>
      <c r="B71" s="40"/>
      <c r="C71" s="41"/>
      <c r="D71" s="41"/>
      <c r="E71" s="171" t="str">
        <f>E7</f>
        <v>9345-0001-02-2019 - Líbeznice ul. Pod Lipami aktualizace na CÚ 2019/1</v>
      </c>
      <c r="F71" s="33"/>
      <c r="G71" s="33"/>
      <c r="H71" s="33"/>
      <c r="I71" s="137"/>
      <c r="J71" s="41"/>
      <c r="K71" s="41"/>
      <c r="L71" s="138"/>
      <c r="S71" s="39"/>
      <c r="T71" s="39"/>
      <c r="U71" s="39"/>
      <c r="V71" s="39"/>
      <c r="W71" s="39"/>
      <c r="X71" s="39"/>
      <c r="Y71" s="39"/>
      <c r="Z71" s="39"/>
      <c r="AA71" s="39"/>
      <c r="AB71" s="39"/>
      <c r="AC71" s="39"/>
      <c r="AD71" s="39"/>
      <c r="AE71" s="39"/>
    </row>
    <row r="72" s="2" customFormat="1" ht="12" customHeight="1">
      <c r="A72" s="39"/>
      <c r="B72" s="40"/>
      <c r="C72" s="33" t="s">
        <v>99</v>
      </c>
      <c r="D72" s="41"/>
      <c r="E72" s="41"/>
      <c r="F72" s="41"/>
      <c r="G72" s="41"/>
      <c r="H72" s="41"/>
      <c r="I72" s="137"/>
      <c r="J72" s="41"/>
      <c r="K72" s="41"/>
      <c r="L72" s="138"/>
      <c r="S72" s="39"/>
      <c r="T72" s="39"/>
      <c r="U72" s="39"/>
      <c r="V72" s="39"/>
      <c r="W72" s="39"/>
      <c r="X72" s="39"/>
      <c r="Y72" s="39"/>
      <c r="Z72" s="39"/>
      <c r="AA72" s="39"/>
      <c r="AB72" s="39"/>
      <c r="AC72" s="39"/>
      <c r="AD72" s="39"/>
      <c r="AE72" s="39"/>
    </row>
    <row r="73" s="2" customFormat="1" ht="16.5" customHeight="1">
      <c r="A73" s="39"/>
      <c r="B73" s="40"/>
      <c r="C73" s="41"/>
      <c r="D73" s="41"/>
      <c r="E73" s="70" t="str">
        <f>E9</f>
        <v xml:space="preserve">SO 403 - Přeložka místní sítě CETIN </v>
      </c>
      <c r="F73" s="41"/>
      <c r="G73" s="41"/>
      <c r="H73" s="41"/>
      <c r="I73" s="137"/>
      <c r="J73" s="41"/>
      <c r="K73" s="41"/>
      <c r="L73" s="13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37"/>
      <c r="J74" s="41"/>
      <c r="K74" s="41"/>
      <c r="L74" s="138"/>
      <c r="S74" s="39"/>
      <c r="T74" s="39"/>
      <c r="U74" s="39"/>
      <c r="V74" s="39"/>
      <c r="W74" s="39"/>
      <c r="X74" s="39"/>
      <c r="Y74" s="39"/>
      <c r="Z74" s="39"/>
      <c r="AA74" s="39"/>
      <c r="AB74" s="39"/>
      <c r="AC74" s="39"/>
      <c r="AD74" s="39"/>
      <c r="AE74" s="39"/>
    </row>
    <row r="75" s="2" customFormat="1" ht="12" customHeight="1">
      <c r="A75" s="39"/>
      <c r="B75" s="40"/>
      <c r="C75" s="33" t="s">
        <v>23</v>
      </c>
      <c r="D75" s="41"/>
      <c r="E75" s="41"/>
      <c r="F75" s="28" t="str">
        <f>F12</f>
        <v xml:space="preserve"> </v>
      </c>
      <c r="G75" s="41"/>
      <c r="H75" s="41"/>
      <c r="I75" s="141" t="s">
        <v>25</v>
      </c>
      <c r="J75" s="73" t="str">
        <f>IF(J12="","",J12)</f>
        <v>9. 1. 2019</v>
      </c>
      <c r="K75" s="41"/>
      <c r="L75" s="138"/>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137"/>
      <c r="J76" s="41"/>
      <c r="K76" s="41"/>
      <c r="L76" s="138"/>
      <c r="S76" s="39"/>
      <c r="T76" s="39"/>
      <c r="U76" s="39"/>
      <c r="V76" s="39"/>
      <c r="W76" s="39"/>
      <c r="X76" s="39"/>
      <c r="Y76" s="39"/>
      <c r="Z76" s="39"/>
      <c r="AA76" s="39"/>
      <c r="AB76" s="39"/>
      <c r="AC76" s="39"/>
      <c r="AD76" s="39"/>
      <c r="AE76" s="39"/>
    </row>
    <row r="77" s="2" customFormat="1" ht="15.15" customHeight="1">
      <c r="A77" s="39"/>
      <c r="B77" s="40"/>
      <c r="C77" s="33" t="s">
        <v>29</v>
      </c>
      <c r="D77" s="41"/>
      <c r="E77" s="41"/>
      <c r="F77" s="28" t="str">
        <f>E15</f>
        <v xml:space="preserve"> </v>
      </c>
      <c r="G77" s="41"/>
      <c r="H77" s="41"/>
      <c r="I77" s="141" t="s">
        <v>35</v>
      </c>
      <c r="J77" s="37" t="str">
        <f>E21</f>
        <v xml:space="preserve"> </v>
      </c>
      <c r="K77" s="41"/>
      <c r="L77" s="138"/>
      <c r="S77" s="39"/>
      <c r="T77" s="39"/>
      <c r="U77" s="39"/>
      <c r="V77" s="39"/>
      <c r="W77" s="39"/>
      <c r="X77" s="39"/>
      <c r="Y77" s="39"/>
      <c r="Z77" s="39"/>
      <c r="AA77" s="39"/>
      <c r="AB77" s="39"/>
      <c r="AC77" s="39"/>
      <c r="AD77" s="39"/>
      <c r="AE77" s="39"/>
    </row>
    <row r="78" s="2" customFormat="1" ht="15.15" customHeight="1">
      <c r="A78" s="39"/>
      <c r="B78" s="40"/>
      <c r="C78" s="33" t="s">
        <v>32</v>
      </c>
      <c r="D78" s="41"/>
      <c r="E78" s="41"/>
      <c r="F78" s="28" t="str">
        <f>IF(E18="","",E18)</f>
        <v>Vyplň údaj</v>
      </c>
      <c r="G78" s="41"/>
      <c r="H78" s="41"/>
      <c r="I78" s="141" t="s">
        <v>36</v>
      </c>
      <c r="J78" s="37" t="str">
        <f>E24</f>
        <v xml:space="preserve"> </v>
      </c>
      <c r="K78" s="41"/>
      <c r="L78" s="138"/>
      <c r="S78" s="39"/>
      <c r="T78" s="39"/>
      <c r="U78" s="39"/>
      <c r="V78" s="39"/>
      <c r="W78" s="39"/>
      <c r="X78" s="39"/>
      <c r="Y78" s="39"/>
      <c r="Z78" s="39"/>
      <c r="AA78" s="39"/>
      <c r="AB78" s="39"/>
      <c r="AC78" s="39"/>
      <c r="AD78" s="39"/>
      <c r="AE78" s="39"/>
    </row>
    <row r="79" s="2" customFormat="1" ht="10.32" customHeight="1">
      <c r="A79" s="39"/>
      <c r="B79" s="40"/>
      <c r="C79" s="41"/>
      <c r="D79" s="41"/>
      <c r="E79" s="41"/>
      <c r="F79" s="41"/>
      <c r="G79" s="41"/>
      <c r="H79" s="41"/>
      <c r="I79" s="137"/>
      <c r="J79" s="41"/>
      <c r="K79" s="41"/>
      <c r="L79" s="138"/>
      <c r="S79" s="39"/>
      <c r="T79" s="39"/>
      <c r="U79" s="39"/>
      <c r="V79" s="39"/>
      <c r="W79" s="39"/>
      <c r="X79" s="39"/>
      <c r="Y79" s="39"/>
      <c r="Z79" s="39"/>
      <c r="AA79" s="39"/>
      <c r="AB79" s="39"/>
      <c r="AC79" s="39"/>
      <c r="AD79" s="39"/>
      <c r="AE79" s="39"/>
    </row>
    <row r="80" s="11" customFormat="1" ht="29.28" customHeight="1">
      <c r="A80" s="191"/>
      <c r="B80" s="192"/>
      <c r="C80" s="193" t="s">
        <v>111</v>
      </c>
      <c r="D80" s="194" t="s">
        <v>58</v>
      </c>
      <c r="E80" s="194" t="s">
        <v>54</v>
      </c>
      <c r="F80" s="194" t="s">
        <v>55</v>
      </c>
      <c r="G80" s="194" t="s">
        <v>112</v>
      </c>
      <c r="H80" s="194" t="s">
        <v>113</v>
      </c>
      <c r="I80" s="195" t="s">
        <v>114</v>
      </c>
      <c r="J80" s="194" t="s">
        <v>103</v>
      </c>
      <c r="K80" s="196" t="s">
        <v>115</v>
      </c>
      <c r="L80" s="197"/>
      <c r="M80" s="93" t="s">
        <v>20</v>
      </c>
      <c r="N80" s="94" t="s">
        <v>43</v>
      </c>
      <c r="O80" s="94" t="s">
        <v>116</v>
      </c>
      <c r="P80" s="94" t="s">
        <v>117</v>
      </c>
      <c r="Q80" s="94" t="s">
        <v>118</v>
      </c>
      <c r="R80" s="94" t="s">
        <v>119</v>
      </c>
      <c r="S80" s="94" t="s">
        <v>120</v>
      </c>
      <c r="T80" s="95" t="s">
        <v>121</v>
      </c>
      <c r="U80" s="191"/>
      <c r="V80" s="191"/>
      <c r="W80" s="191"/>
      <c r="X80" s="191"/>
      <c r="Y80" s="191"/>
      <c r="Z80" s="191"/>
      <c r="AA80" s="191"/>
      <c r="AB80" s="191"/>
      <c r="AC80" s="191"/>
      <c r="AD80" s="191"/>
      <c r="AE80" s="191"/>
    </row>
    <row r="81" s="2" customFormat="1" ht="22.8" customHeight="1">
      <c r="A81" s="39"/>
      <c r="B81" s="40"/>
      <c r="C81" s="100" t="s">
        <v>122</v>
      </c>
      <c r="D81" s="41"/>
      <c r="E81" s="41"/>
      <c r="F81" s="41"/>
      <c r="G81" s="41"/>
      <c r="H81" s="41"/>
      <c r="I81" s="137"/>
      <c r="J81" s="198">
        <f>BK81</f>
        <v>0</v>
      </c>
      <c r="K81" s="41"/>
      <c r="L81" s="45"/>
      <c r="M81" s="96"/>
      <c r="N81" s="199"/>
      <c r="O81" s="97"/>
      <c r="P81" s="200">
        <f>P82</f>
        <v>0</v>
      </c>
      <c r="Q81" s="97"/>
      <c r="R81" s="200">
        <f>R82</f>
        <v>0</v>
      </c>
      <c r="S81" s="97"/>
      <c r="T81" s="201">
        <f>T82</f>
        <v>0</v>
      </c>
      <c r="U81" s="39"/>
      <c r="V81" s="39"/>
      <c r="W81" s="39"/>
      <c r="X81" s="39"/>
      <c r="Y81" s="39"/>
      <c r="Z81" s="39"/>
      <c r="AA81" s="39"/>
      <c r="AB81" s="39"/>
      <c r="AC81" s="39"/>
      <c r="AD81" s="39"/>
      <c r="AE81" s="39"/>
      <c r="AT81" s="18" t="s">
        <v>72</v>
      </c>
      <c r="AU81" s="18" t="s">
        <v>104</v>
      </c>
      <c r="BK81" s="202">
        <f>BK82</f>
        <v>0</v>
      </c>
    </row>
    <row r="82" s="12" customFormat="1" ht="25.92" customHeight="1">
      <c r="A82" s="12"/>
      <c r="B82" s="203"/>
      <c r="C82" s="204"/>
      <c r="D82" s="205" t="s">
        <v>72</v>
      </c>
      <c r="E82" s="206" t="s">
        <v>793</v>
      </c>
      <c r="F82" s="206" t="s">
        <v>794</v>
      </c>
      <c r="G82" s="204"/>
      <c r="H82" s="204"/>
      <c r="I82" s="207"/>
      <c r="J82" s="208">
        <f>BK82</f>
        <v>0</v>
      </c>
      <c r="K82" s="204"/>
      <c r="L82" s="209"/>
      <c r="M82" s="210"/>
      <c r="N82" s="211"/>
      <c r="O82" s="211"/>
      <c r="P82" s="212">
        <f>P83</f>
        <v>0</v>
      </c>
      <c r="Q82" s="211"/>
      <c r="R82" s="212">
        <f>R83</f>
        <v>0</v>
      </c>
      <c r="S82" s="211"/>
      <c r="T82" s="213">
        <f>T83</f>
        <v>0</v>
      </c>
      <c r="U82" s="12"/>
      <c r="V82" s="12"/>
      <c r="W82" s="12"/>
      <c r="X82" s="12"/>
      <c r="Y82" s="12"/>
      <c r="Z82" s="12"/>
      <c r="AA82" s="12"/>
      <c r="AB82" s="12"/>
      <c r="AC82" s="12"/>
      <c r="AD82" s="12"/>
      <c r="AE82" s="12"/>
      <c r="AR82" s="214" t="s">
        <v>129</v>
      </c>
      <c r="AT82" s="215" t="s">
        <v>72</v>
      </c>
      <c r="AU82" s="215" t="s">
        <v>73</v>
      </c>
      <c r="AY82" s="214" t="s">
        <v>124</v>
      </c>
      <c r="BK82" s="216">
        <f>BK83</f>
        <v>0</v>
      </c>
    </row>
    <row r="83" s="12" customFormat="1" ht="22.8" customHeight="1">
      <c r="A83" s="12"/>
      <c r="B83" s="203"/>
      <c r="C83" s="204"/>
      <c r="D83" s="205" t="s">
        <v>72</v>
      </c>
      <c r="E83" s="230" t="s">
        <v>795</v>
      </c>
      <c r="F83" s="230" t="s">
        <v>796</v>
      </c>
      <c r="G83" s="204"/>
      <c r="H83" s="204"/>
      <c r="I83" s="207"/>
      <c r="J83" s="231">
        <f>BK83</f>
        <v>0</v>
      </c>
      <c r="K83" s="204"/>
      <c r="L83" s="209"/>
      <c r="M83" s="210"/>
      <c r="N83" s="211"/>
      <c r="O83" s="211"/>
      <c r="P83" s="212">
        <f>SUM(P84:P86)</f>
        <v>0</v>
      </c>
      <c r="Q83" s="211"/>
      <c r="R83" s="212">
        <f>SUM(R84:R86)</f>
        <v>0</v>
      </c>
      <c r="S83" s="211"/>
      <c r="T83" s="213">
        <f>SUM(T84:T86)</f>
        <v>0</v>
      </c>
      <c r="U83" s="12"/>
      <c r="V83" s="12"/>
      <c r="W83" s="12"/>
      <c r="X83" s="12"/>
      <c r="Y83" s="12"/>
      <c r="Z83" s="12"/>
      <c r="AA83" s="12"/>
      <c r="AB83" s="12"/>
      <c r="AC83" s="12"/>
      <c r="AD83" s="12"/>
      <c r="AE83" s="12"/>
      <c r="AR83" s="214" t="s">
        <v>129</v>
      </c>
      <c r="AT83" s="215" t="s">
        <v>72</v>
      </c>
      <c r="AU83" s="215" t="s">
        <v>22</v>
      </c>
      <c r="AY83" s="214" t="s">
        <v>124</v>
      </c>
      <c r="BK83" s="216">
        <f>SUM(BK84:BK86)</f>
        <v>0</v>
      </c>
    </row>
    <row r="84" s="2" customFormat="1" ht="16.5" customHeight="1">
      <c r="A84" s="39"/>
      <c r="B84" s="40"/>
      <c r="C84" s="217" t="s">
        <v>22</v>
      </c>
      <c r="D84" s="217" t="s">
        <v>125</v>
      </c>
      <c r="E84" s="218" t="s">
        <v>804</v>
      </c>
      <c r="F84" s="219" t="s">
        <v>96</v>
      </c>
      <c r="G84" s="220" t="s">
        <v>331</v>
      </c>
      <c r="H84" s="221">
        <v>1</v>
      </c>
      <c r="I84" s="222"/>
      <c r="J84" s="223">
        <f>ROUND(I84*H84,2)</f>
        <v>0</v>
      </c>
      <c r="K84" s="219" t="s">
        <v>20</v>
      </c>
      <c r="L84" s="45"/>
      <c r="M84" s="224" t="s">
        <v>20</v>
      </c>
      <c r="N84" s="225" t="s">
        <v>44</v>
      </c>
      <c r="O84" s="85"/>
      <c r="P84" s="226">
        <f>O84*H84</f>
        <v>0</v>
      </c>
      <c r="Q84" s="226">
        <v>0</v>
      </c>
      <c r="R84" s="226">
        <f>Q84*H84</f>
        <v>0</v>
      </c>
      <c r="S84" s="226">
        <v>0</v>
      </c>
      <c r="T84" s="227">
        <f>S84*H84</f>
        <v>0</v>
      </c>
      <c r="U84" s="39"/>
      <c r="V84" s="39"/>
      <c r="W84" s="39"/>
      <c r="X84" s="39"/>
      <c r="Y84" s="39"/>
      <c r="Z84" s="39"/>
      <c r="AA84" s="39"/>
      <c r="AB84" s="39"/>
      <c r="AC84" s="39"/>
      <c r="AD84" s="39"/>
      <c r="AE84" s="39"/>
      <c r="AR84" s="228" t="s">
        <v>799</v>
      </c>
      <c r="AT84" s="228" t="s">
        <v>125</v>
      </c>
      <c r="AU84" s="228" t="s">
        <v>82</v>
      </c>
      <c r="AY84" s="18" t="s">
        <v>124</v>
      </c>
      <c r="BE84" s="229">
        <f>IF(N84="základní",J84,0)</f>
        <v>0</v>
      </c>
      <c r="BF84" s="229">
        <f>IF(N84="snížená",J84,0)</f>
        <v>0</v>
      </c>
      <c r="BG84" s="229">
        <f>IF(N84="zákl. přenesená",J84,0)</f>
        <v>0</v>
      </c>
      <c r="BH84" s="229">
        <f>IF(N84="sníž. přenesená",J84,0)</f>
        <v>0</v>
      </c>
      <c r="BI84" s="229">
        <f>IF(N84="nulová",J84,0)</f>
        <v>0</v>
      </c>
      <c r="BJ84" s="18" t="s">
        <v>22</v>
      </c>
      <c r="BK84" s="229">
        <f>ROUND(I84*H84,2)</f>
        <v>0</v>
      </c>
      <c r="BL84" s="18" t="s">
        <v>799</v>
      </c>
      <c r="BM84" s="228" t="s">
        <v>805</v>
      </c>
    </row>
    <row r="85" s="13" customFormat="1">
      <c r="A85" s="13"/>
      <c r="B85" s="241"/>
      <c r="C85" s="242"/>
      <c r="D85" s="237" t="s">
        <v>178</v>
      </c>
      <c r="E85" s="243" t="s">
        <v>20</v>
      </c>
      <c r="F85" s="244" t="s">
        <v>806</v>
      </c>
      <c r="G85" s="242"/>
      <c r="H85" s="243" t="s">
        <v>20</v>
      </c>
      <c r="I85" s="245"/>
      <c r="J85" s="242"/>
      <c r="K85" s="242"/>
      <c r="L85" s="246"/>
      <c r="M85" s="247"/>
      <c r="N85" s="248"/>
      <c r="O85" s="248"/>
      <c r="P85" s="248"/>
      <c r="Q85" s="248"/>
      <c r="R85" s="248"/>
      <c r="S85" s="248"/>
      <c r="T85" s="249"/>
      <c r="U85" s="13"/>
      <c r="V85" s="13"/>
      <c r="W85" s="13"/>
      <c r="X85" s="13"/>
      <c r="Y85" s="13"/>
      <c r="Z85" s="13"/>
      <c r="AA85" s="13"/>
      <c r="AB85" s="13"/>
      <c r="AC85" s="13"/>
      <c r="AD85" s="13"/>
      <c r="AE85" s="13"/>
      <c r="AT85" s="250" t="s">
        <v>178</v>
      </c>
      <c r="AU85" s="250" t="s">
        <v>82</v>
      </c>
      <c r="AV85" s="13" t="s">
        <v>22</v>
      </c>
      <c r="AW85" s="13" t="s">
        <v>34</v>
      </c>
      <c r="AX85" s="13" t="s">
        <v>73</v>
      </c>
      <c r="AY85" s="250" t="s">
        <v>124</v>
      </c>
    </row>
    <row r="86" s="14" customFormat="1">
      <c r="A86" s="14"/>
      <c r="B86" s="251"/>
      <c r="C86" s="252"/>
      <c r="D86" s="237" t="s">
        <v>178</v>
      </c>
      <c r="E86" s="253" t="s">
        <v>20</v>
      </c>
      <c r="F86" s="254" t="s">
        <v>807</v>
      </c>
      <c r="G86" s="252"/>
      <c r="H86" s="255">
        <v>1</v>
      </c>
      <c r="I86" s="256"/>
      <c r="J86" s="252"/>
      <c r="K86" s="252"/>
      <c r="L86" s="257"/>
      <c r="M86" s="286"/>
      <c r="N86" s="287"/>
      <c r="O86" s="287"/>
      <c r="P86" s="287"/>
      <c r="Q86" s="287"/>
      <c r="R86" s="287"/>
      <c r="S86" s="287"/>
      <c r="T86" s="288"/>
      <c r="U86" s="14"/>
      <c r="V86" s="14"/>
      <c r="W86" s="14"/>
      <c r="X86" s="14"/>
      <c r="Y86" s="14"/>
      <c r="Z86" s="14"/>
      <c r="AA86" s="14"/>
      <c r="AB86" s="14"/>
      <c r="AC86" s="14"/>
      <c r="AD86" s="14"/>
      <c r="AE86" s="14"/>
      <c r="AT86" s="261" t="s">
        <v>178</v>
      </c>
      <c r="AU86" s="261" t="s">
        <v>82</v>
      </c>
      <c r="AV86" s="14" t="s">
        <v>82</v>
      </c>
      <c r="AW86" s="14" t="s">
        <v>34</v>
      </c>
      <c r="AX86" s="14" t="s">
        <v>22</v>
      </c>
      <c r="AY86" s="261" t="s">
        <v>124</v>
      </c>
    </row>
    <row r="87" s="2" customFormat="1" ht="6.96" customHeight="1">
      <c r="A87" s="39"/>
      <c r="B87" s="60"/>
      <c r="C87" s="61"/>
      <c r="D87" s="61"/>
      <c r="E87" s="61"/>
      <c r="F87" s="61"/>
      <c r="G87" s="61"/>
      <c r="H87" s="61"/>
      <c r="I87" s="167"/>
      <c r="J87" s="61"/>
      <c r="K87" s="61"/>
      <c r="L87" s="45"/>
      <c r="M87" s="39"/>
      <c r="O87" s="39"/>
      <c r="P87" s="39"/>
      <c r="Q87" s="39"/>
      <c r="R87" s="39"/>
      <c r="S87" s="39"/>
      <c r="T87" s="39"/>
      <c r="U87" s="39"/>
      <c r="V87" s="39"/>
      <c r="W87" s="39"/>
      <c r="X87" s="39"/>
      <c r="Y87" s="39"/>
      <c r="Z87" s="39"/>
      <c r="AA87" s="39"/>
      <c r="AB87" s="39"/>
      <c r="AC87" s="39"/>
      <c r="AD87" s="39"/>
      <c r="AE87" s="39"/>
    </row>
  </sheetData>
  <sheetProtection sheet="1" autoFilter="0" formatColumns="0" formatRows="0" objects="1" scenarios="1" spinCount="100000" saltValue="29rP9HPIgXPM2ByrdhdkVuTQCiSTi85xX0zaiWVKYoZE7u4VTbZsjLOXIjsDgfO1ck7p60mPgCoRnZxUwmJmlw==" hashValue="9EhSCbZ4l/r/WfLdu6OVPFO0dkvnazrAkHPO5cSenVp2PmIk/r2WPLQrTFXH3bOyUnvm9D8fxU3VgIyu6qKvaQ==" algorithmName="SHA-512" password="CC35"/>
  <autoFilter ref="C80:K86"/>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89" customWidth="1"/>
    <col min="2" max="2" width="1.667969" style="289" customWidth="1"/>
    <col min="3" max="4" width="5" style="289" customWidth="1"/>
    <col min="5" max="5" width="11.66016" style="289" customWidth="1"/>
    <col min="6" max="6" width="9.160156" style="289" customWidth="1"/>
    <col min="7" max="7" width="5" style="289" customWidth="1"/>
    <col min="8" max="8" width="77.83203" style="289" customWidth="1"/>
    <col min="9" max="10" width="20" style="289" customWidth="1"/>
    <col min="11" max="11" width="1.667969" style="289" customWidth="1"/>
  </cols>
  <sheetData>
    <row r="1" s="1" customFormat="1" ht="37.5" customHeight="1"/>
    <row r="2" s="1" customFormat="1" ht="7.5" customHeight="1">
      <c r="B2" s="290"/>
      <c r="C2" s="291"/>
      <c r="D2" s="291"/>
      <c r="E2" s="291"/>
      <c r="F2" s="291"/>
      <c r="G2" s="291"/>
      <c r="H2" s="291"/>
      <c r="I2" s="291"/>
      <c r="J2" s="291"/>
      <c r="K2" s="292"/>
    </row>
    <row r="3" s="16" customFormat="1" ht="45" customHeight="1">
      <c r="B3" s="293"/>
      <c r="C3" s="294" t="s">
        <v>808</v>
      </c>
      <c r="D3" s="294"/>
      <c r="E3" s="294"/>
      <c r="F3" s="294"/>
      <c r="G3" s="294"/>
      <c r="H3" s="294"/>
      <c r="I3" s="294"/>
      <c r="J3" s="294"/>
      <c r="K3" s="295"/>
    </row>
    <row r="4" s="1" customFormat="1" ht="25.5" customHeight="1">
      <c r="B4" s="296"/>
      <c r="C4" s="297" t="s">
        <v>809</v>
      </c>
      <c r="D4" s="297"/>
      <c r="E4" s="297"/>
      <c r="F4" s="297"/>
      <c r="G4" s="297"/>
      <c r="H4" s="297"/>
      <c r="I4" s="297"/>
      <c r="J4" s="297"/>
      <c r="K4" s="298"/>
    </row>
    <row r="5" s="1" customFormat="1" ht="5.25" customHeight="1">
      <c r="B5" s="296"/>
      <c r="C5" s="299"/>
      <c r="D5" s="299"/>
      <c r="E5" s="299"/>
      <c r="F5" s="299"/>
      <c r="G5" s="299"/>
      <c r="H5" s="299"/>
      <c r="I5" s="299"/>
      <c r="J5" s="299"/>
      <c r="K5" s="298"/>
    </row>
    <row r="6" s="1" customFormat="1" ht="15" customHeight="1">
      <c r="B6" s="296"/>
      <c r="C6" s="300" t="s">
        <v>810</v>
      </c>
      <c r="D6" s="300"/>
      <c r="E6" s="300"/>
      <c r="F6" s="300"/>
      <c r="G6" s="300"/>
      <c r="H6" s="300"/>
      <c r="I6" s="300"/>
      <c r="J6" s="300"/>
      <c r="K6" s="298"/>
    </row>
    <row r="7" s="1" customFormat="1" ht="15" customHeight="1">
      <c r="B7" s="301"/>
      <c r="C7" s="300" t="s">
        <v>811</v>
      </c>
      <c r="D7" s="300"/>
      <c r="E7" s="300"/>
      <c r="F7" s="300"/>
      <c r="G7" s="300"/>
      <c r="H7" s="300"/>
      <c r="I7" s="300"/>
      <c r="J7" s="300"/>
      <c r="K7" s="298"/>
    </row>
    <row r="8" s="1" customFormat="1" ht="12.75" customHeight="1">
      <c r="B8" s="301"/>
      <c r="C8" s="300"/>
      <c r="D8" s="300"/>
      <c r="E8" s="300"/>
      <c r="F8" s="300"/>
      <c r="G8" s="300"/>
      <c r="H8" s="300"/>
      <c r="I8" s="300"/>
      <c r="J8" s="300"/>
      <c r="K8" s="298"/>
    </row>
    <row r="9" s="1" customFormat="1" ht="15" customHeight="1">
      <c r="B9" s="301"/>
      <c r="C9" s="300" t="s">
        <v>812</v>
      </c>
      <c r="D9" s="300"/>
      <c r="E9" s="300"/>
      <c r="F9" s="300"/>
      <c r="G9" s="300"/>
      <c r="H9" s="300"/>
      <c r="I9" s="300"/>
      <c r="J9" s="300"/>
      <c r="K9" s="298"/>
    </row>
    <row r="10" s="1" customFormat="1" ht="15" customHeight="1">
      <c r="B10" s="301"/>
      <c r="C10" s="300"/>
      <c r="D10" s="300" t="s">
        <v>813</v>
      </c>
      <c r="E10" s="300"/>
      <c r="F10" s="300"/>
      <c r="G10" s="300"/>
      <c r="H10" s="300"/>
      <c r="I10" s="300"/>
      <c r="J10" s="300"/>
      <c r="K10" s="298"/>
    </row>
    <row r="11" s="1" customFormat="1" ht="15" customHeight="1">
      <c r="B11" s="301"/>
      <c r="C11" s="302"/>
      <c r="D11" s="300" t="s">
        <v>814</v>
      </c>
      <c r="E11" s="300"/>
      <c r="F11" s="300"/>
      <c r="G11" s="300"/>
      <c r="H11" s="300"/>
      <c r="I11" s="300"/>
      <c r="J11" s="300"/>
      <c r="K11" s="298"/>
    </row>
    <row r="12" s="1" customFormat="1" ht="15" customHeight="1">
      <c r="B12" s="301"/>
      <c r="C12" s="302"/>
      <c r="D12" s="300"/>
      <c r="E12" s="300"/>
      <c r="F12" s="300"/>
      <c r="G12" s="300"/>
      <c r="H12" s="300"/>
      <c r="I12" s="300"/>
      <c r="J12" s="300"/>
      <c r="K12" s="298"/>
    </row>
    <row r="13" s="1" customFormat="1" ht="15" customHeight="1">
      <c r="B13" s="301"/>
      <c r="C13" s="302"/>
      <c r="D13" s="303" t="s">
        <v>815</v>
      </c>
      <c r="E13" s="300"/>
      <c r="F13" s="300"/>
      <c r="G13" s="300"/>
      <c r="H13" s="300"/>
      <c r="I13" s="300"/>
      <c r="J13" s="300"/>
      <c r="K13" s="298"/>
    </row>
    <row r="14" s="1" customFormat="1" ht="12.75" customHeight="1">
      <c r="B14" s="301"/>
      <c r="C14" s="302"/>
      <c r="D14" s="302"/>
      <c r="E14" s="302"/>
      <c r="F14" s="302"/>
      <c r="G14" s="302"/>
      <c r="H14" s="302"/>
      <c r="I14" s="302"/>
      <c r="J14" s="302"/>
      <c r="K14" s="298"/>
    </row>
    <row r="15" s="1" customFormat="1" ht="15" customHeight="1">
      <c r="B15" s="301"/>
      <c r="C15" s="302"/>
      <c r="D15" s="300" t="s">
        <v>816</v>
      </c>
      <c r="E15" s="300"/>
      <c r="F15" s="300"/>
      <c r="G15" s="300"/>
      <c r="H15" s="300"/>
      <c r="I15" s="300"/>
      <c r="J15" s="300"/>
      <c r="K15" s="298"/>
    </row>
    <row r="16" s="1" customFormat="1" ht="15" customHeight="1">
      <c r="B16" s="301"/>
      <c r="C16" s="302"/>
      <c r="D16" s="300" t="s">
        <v>817</v>
      </c>
      <c r="E16" s="300"/>
      <c r="F16" s="300"/>
      <c r="G16" s="300"/>
      <c r="H16" s="300"/>
      <c r="I16" s="300"/>
      <c r="J16" s="300"/>
      <c r="K16" s="298"/>
    </row>
    <row r="17" s="1" customFormat="1" ht="15" customHeight="1">
      <c r="B17" s="301"/>
      <c r="C17" s="302"/>
      <c r="D17" s="300" t="s">
        <v>818</v>
      </c>
      <c r="E17" s="300"/>
      <c r="F17" s="300"/>
      <c r="G17" s="300"/>
      <c r="H17" s="300"/>
      <c r="I17" s="300"/>
      <c r="J17" s="300"/>
      <c r="K17" s="298"/>
    </row>
    <row r="18" s="1" customFormat="1" ht="15" customHeight="1">
      <c r="B18" s="301"/>
      <c r="C18" s="302"/>
      <c r="D18" s="302"/>
      <c r="E18" s="304" t="s">
        <v>80</v>
      </c>
      <c r="F18" s="300" t="s">
        <v>819</v>
      </c>
      <c r="G18" s="300"/>
      <c r="H18" s="300"/>
      <c r="I18" s="300"/>
      <c r="J18" s="300"/>
      <c r="K18" s="298"/>
    </row>
    <row r="19" s="1" customFormat="1" ht="15" customHeight="1">
      <c r="B19" s="301"/>
      <c r="C19" s="302"/>
      <c r="D19" s="302"/>
      <c r="E19" s="304" t="s">
        <v>820</v>
      </c>
      <c r="F19" s="300" t="s">
        <v>821</v>
      </c>
      <c r="G19" s="300"/>
      <c r="H19" s="300"/>
      <c r="I19" s="300"/>
      <c r="J19" s="300"/>
      <c r="K19" s="298"/>
    </row>
    <row r="20" s="1" customFormat="1" ht="15" customHeight="1">
      <c r="B20" s="301"/>
      <c r="C20" s="302"/>
      <c r="D20" s="302"/>
      <c r="E20" s="304" t="s">
        <v>822</v>
      </c>
      <c r="F20" s="300" t="s">
        <v>823</v>
      </c>
      <c r="G20" s="300"/>
      <c r="H20" s="300"/>
      <c r="I20" s="300"/>
      <c r="J20" s="300"/>
      <c r="K20" s="298"/>
    </row>
    <row r="21" s="1" customFormat="1" ht="15" customHeight="1">
      <c r="B21" s="301"/>
      <c r="C21" s="302"/>
      <c r="D21" s="302"/>
      <c r="E21" s="304" t="s">
        <v>824</v>
      </c>
      <c r="F21" s="300" t="s">
        <v>825</v>
      </c>
      <c r="G21" s="300"/>
      <c r="H21" s="300"/>
      <c r="I21" s="300"/>
      <c r="J21" s="300"/>
      <c r="K21" s="298"/>
    </row>
    <row r="22" s="1" customFormat="1" ht="15" customHeight="1">
      <c r="B22" s="301"/>
      <c r="C22" s="302"/>
      <c r="D22" s="302"/>
      <c r="E22" s="304" t="s">
        <v>826</v>
      </c>
      <c r="F22" s="300" t="s">
        <v>827</v>
      </c>
      <c r="G22" s="300"/>
      <c r="H22" s="300"/>
      <c r="I22" s="300"/>
      <c r="J22" s="300"/>
      <c r="K22" s="298"/>
    </row>
    <row r="23" s="1" customFormat="1" ht="15" customHeight="1">
      <c r="B23" s="301"/>
      <c r="C23" s="302"/>
      <c r="D23" s="302"/>
      <c r="E23" s="304" t="s">
        <v>828</v>
      </c>
      <c r="F23" s="300" t="s">
        <v>829</v>
      </c>
      <c r="G23" s="300"/>
      <c r="H23" s="300"/>
      <c r="I23" s="300"/>
      <c r="J23" s="300"/>
      <c r="K23" s="298"/>
    </row>
    <row r="24" s="1" customFormat="1" ht="12.75" customHeight="1">
      <c r="B24" s="301"/>
      <c r="C24" s="302"/>
      <c r="D24" s="302"/>
      <c r="E24" s="302"/>
      <c r="F24" s="302"/>
      <c r="G24" s="302"/>
      <c r="H24" s="302"/>
      <c r="I24" s="302"/>
      <c r="J24" s="302"/>
      <c r="K24" s="298"/>
    </row>
    <row r="25" s="1" customFormat="1" ht="15" customHeight="1">
      <c r="B25" s="301"/>
      <c r="C25" s="300" t="s">
        <v>830</v>
      </c>
      <c r="D25" s="300"/>
      <c r="E25" s="300"/>
      <c r="F25" s="300"/>
      <c r="G25" s="300"/>
      <c r="H25" s="300"/>
      <c r="I25" s="300"/>
      <c r="J25" s="300"/>
      <c r="K25" s="298"/>
    </row>
    <row r="26" s="1" customFormat="1" ht="15" customHeight="1">
      <c r="B26" s="301"/>
      <c r="C26" s="300" t="s">
        <v>831</v>
      </c>
      <c r="D26" s="300"/>
      <c r="E26" s="300"/>
      <c r="F26" s="300"/>
      <c r="G26" s="300"/>
      <c r="H26" s="300"/>
      <c r="I26" s="300"/>
      <c r="J26" s="300"/>
      <c r="K26" s="298"/>
    </row>
    <row r="27" s="1" customFormat="1" ht="15" customHeight="1">
      <c r="B27" s="301"/>
      <c r="C27" s="300"/>
      <c r="D27" s="300" t="s">
        <v>832</v>
      </c>
      <c r="E27" s="300"/>
      <c r="F27" s="300"/>
      <c r="G27" s="300"/>
      <c r="H27" s="300"/>
      <c r="I27" s="300"/>
      <c r="J27" s="300"/>
      <c r="K27" s="298"/>
    </row>
    <row r="28" s="1" customFormat="1" ht="15" customHeight="1">
      <c r="B28" s="301"/>
      <c r="C28" s="302"/>
      <c r="D28" s="300" t="s">
        <v>833</v>
      </c>
      <c r="E28" s="300"/>
      <c r="F28" s="300"/>
      <c r="G28" s="300"/>
      <c r="H28" s="300"/>
      <c r="I28" s="300"/>
      <c r="J28" s="300"/>
      <c r="K28" s="298"/>
    </row>
    <row r="29" s="1" customFormat="1" ht="12.75" customHeight="1">
      <c r="B29" s="301"/>
      <c r="C29" s="302"/>
      <c r="D29" s="302"/>
      <c r="E29" s="302"/>
      <c r="F29" s="302"/>
      <c r="G29" s="302"/>
      <c r="H29" s="302"/>
      <c r="I29" s="302"/>
      <c r="J29" s="302"/>
      <c r="K29" s="298"/>
    </row>
    <row r="30" s="1" customFormat="1" ht="15" customHeight="1">
      <c r="B30" s="301"/>
      <c r="C30" s="302"/>
      <c r="D30" s="300" t="s">
        <v>834</v>
      </c>
      <c r="E30" s="300"/>
      <c r="F30" s="300"/>
      <c r="G30" s="300"/>
      <c r="H30" s="300"/>
      <c r="I30" s="300"/>
      <c r="J30" s="300"/>
      <c r="K30" s="298"/>
    </row>
    <row r="31" s="1" customFormat="1" ht="15" customHeight="1">
      <c r="B31" s="301"/>
      <c r="C31" s="302"/>
      <c r="D31" s="300" t="s">
        <v>835</v>
      </c>
      <c r="E31" s="300"/>
      <c r="F31" s="300"/>
      <c r="G31" s="300"/>
      <c r="H31" s="300"/>
      <c r="I31" s="300"/>
      <c r="J31" s="300"/>
      <c r="K31" s="298"/>
    </row>
    <row r="32" s="1" customFormat="1" ht="12.75" customHeight="1">
      <c r="B32" s="301"/>
      <c r="C32" s="302"/>
      <c r="D32" s="302"/>
      <c r="E32" s="302"/>
      <c r="F32" s="302"/>
      <c r="G32" s="302"/>
      <c r="H32" s="302"/>
      <c r="I32" s="302"/>
      <c r="J32" s="302"/>
      <c r="K32" s="298"/>
    </row>
    <row r="33" s="1" customFormat="1" ht="15" customHeight="1">
      <c r="B33" s="301"/>
      <c r="C33" s="302"/>
      <c r="D33" s="300" t="s">
        <v>836</v>
      </c>
      <c r="E33" s="300"/>
      <c r="F33" s="300"/>
      <c r="G33" s="300"/>
      <c r="H33" s="300"/>
      <c r="I33" s="300"/>
      <c r="J33" s="300"/>
      <c r="K33" s="298"/>
    </row>
    <row r="34" s="1" customFormat="1" ht="15" customHeight="1">
      <c r="B34" s="301"/>
      <c r="C34" s="302"/>
      <c r="D34" s="300" t="s">
        <v>837</v>
      </c>
      <c r="E34" s="300"/>
      <c r="F34" s="300"/>
      <c r="G34" s="300"/>
      <c r="H34" s="300"/>
      <c r="I34" s="300"/>
      <c r="J34" s="300"/>
      <c r="K34" s="298"/>
    </row>
    <row r="35" s="1" customFormat="1" ht="15" customHeight="1">
      <c r="B35" s="301"/>
      <c r="C35" s="302"/>
      <c r="D35" s="300" t="s">
        <v>838</v>
      </c>
      <c r="E35" s="300"/>
      <c r="F35" s="300"/>
      <c r="G35" s="300"/>
      <c r="H35" s="300"/>
      <c r="I35" s="300"/>
      <c r="J35" s="300"/>
      <c r="K35" s="298"/>
    </row>
    <row r="36" s="1" customFormat="1" ht="15" customHeight="1">
      <c r="B36" s="301"/>
      <c r="C36" s="302"/>
      <c r="D36" s="300"/>
      <c r="E36" s="303" t="s">
        <v>111</v>
      </c>
      <c r="F36" s="300"/>
      <c r="G36" s="300" t="s">
        <v>839</v>
      </c>
      <c r="H36" s="300"/>
      <c r="I36" s="300"/>
      <c r="J36" s="300"/>
      <c r="K36" s="298"/>
    </row>
    <row r="37" s="1" customFormat="1" ht="30.75" customHeight="1">
      <c r="B37" s="301"/>
      <c r="C37" s="302"/>
      <c r="D37" s="300"/>
      <c r="E37" s="303" t="s">
        <v>840</v>
      </c>
      <c r="F37" s="300"/>
      <c r="G37" s="300" t="s">
        <v>841</v>
      </c>
      <c r="H37" s="300"/>
      <c r="I37" s="300"/>
      <c r="J37" s="300"/>
      <c r="K37" s="298"/>
    </row>
    <row r="38" s="1" customFormat="1" ht="15" customHeight="1">
      <c r="B38" s="301"/>
      <c r="C38" s="302"/>
      <c r="D38" s="300"/>
      <c r="E38" s="303" t="s">
        <v>54</v>
      </c>
      <c r="F38" s="300"/>
      <c r="G38" s="300" t="s">
        <v>842</v>
      </c>
      <c r="H38" s="300"/>
      <c r="I38" s="300"/>
      <c r="J38" s="300"/>
      <c r="K38" s="298"/>
    </row>
    <row r="39" s="1" customFormat="1" ht="15" customHeight="1">
      <c r="B39" s="301"/>
      <c r="C39" s="302"/>
      <c r="D39" s="300"/>
      <c r="E39" s="303" t="s">
        <v>55</v>
      </c>
      <c r="F39" s="300"/>
      <c r="G39" s="300" t="s">
        <v>843</v>
      </c>
      <c r="H39" s="300"/>
      <c r="I39" s="300"/>
      <c r="J39" s="300"/>
      <c r="K39" s="298"/>
    </row>
    <row r="40" s="1" customFormat="1" ht="15" customHeight="1">
      <c r="B40" s="301"/>
      <c r="C40" s="302"/>
      <c r="D40" s="300"/>
      <c r="E40" s="303" t="s">
        <v>112</v>
      </c>
      <c r="F40" s="300"/>
      <c r="G40" s="300" t="s">
        <v>844</v>
      </c>
      <c r="H40" s="300"/>
      <c r="I40" s="300"/>
      <c r="J40" s="300"/>
      <c r="K40" s="298"/>
    </row>
    <row r="41" s="1" customFormat="1" ht="15" customHeight="1">
      <c r="B41" s="301"/>
      <c r="C41" s="302"/>
      <c r="D41" s="300"/>
      <c r="E41" s="303" t="s">
        <v>113</v>
      </c>
      <c r="F41" s="300"/>
      <c r="G41" s="300" t="s">
        <v>845</v>
      </c>
      <c r="H41" s="300"/>
      <c r="I41" s="300"/>
      <c r="J41" s="300"/>
      <c r="K41" s="298"/>
    </row>
    <row r="42" s="1" customFormat="1" ht="15" customHeight="1">
      <c r="B42" s="301"/>
      <c r="C42" s="302"/>
      <c r="D42" s="300"/>
      <c r="E42" s="303" t="s">
        <v>846</v>
      </c>
      <c r="F42" s="300"/>
      <c r="G42" s="300" t="s">
        <v>847</v>
      </c>
      <c r="H42" s="300"/>
      <c r="I42" s="300"/>
      <c r="J42" s="300"/>
      <c r="K42" s="298"/>
    </row>
    <row r="43" s="1" customFormat="1" ht="15" customHeight="1">
      <c r="B43" s="301"/>
      <c r="C43" s="302"/>
      <c r="D43" s="300"/>
      <c r="E43" s="303"/>
      <c r="F43" s="300"/>
      <c r="G43" s="300" t="s">
        <v>848</v>
      </c>
      <c r="H43" s="300"/>
      <c r="I43" s="300"/>
      <c r="J43" s="300"/>
      <c r="K43" s="298"/>
    </row>
    <row r="44" s="1" customFormat="1" ht="15" customHeight="1">
      <c r="B44" s="301"/>
      <c r="C44" s="302"/>
      <c r="D44" s="300"/>
      <c r="E44" s="303" t="s">
        <v>849</v>
      </c>
      <c r="F44" s="300"/>
      <c r="G44" s="300" t="s">
        <v>850</v>
      </c>
      <c r="H44" s="300"/>
      <c r="I44" s="300"/>
      <c r="J44" s="300"/>
      <c r="K44" s="298"/>
    </row>
    <row r="45" s="1" customFormat="1" ht="15" customHeight="1">
      <c r="B45" s="301"/>
      <c r="C45" s="302"/>
      <c r="D45" s="300"/>
      <c r="E45" s="303" t="s">
        <v>115</v>
      </c>
      <c r="F45" s="300"/>
      <c r="G45" s="300" t="s">
        <v>851</v>
      </c>
      <c r="H45" s="300"/>
      <c r="I45" s="300"/>
      <c r="J45" s="300"/>
      <c r="K45" s="298"/>
    </row>
    <row r="46" s="1" customFormat="1" ht="12.75" customHeight="1">
      <c r="B46" s="301"/>
      <c r="C46" s="302"/>
      <c r="D46" s="300"/>
      <c r="E46" s="300"/>
      <c r="F46" s="300"/>
      <c r="G46" s="300"/>
      <c r="H46" s="300"/>
      <c r="I46" s="300"/>
      <c r="J46" s="300"/>
      <c r="K46" s="298"/>
    </row>
    <row r="47" s="1" customFormat="1" ht="15" customHeight="1">
      <c r="B47" s="301"/>
      <c r="C47" s="302"/>
      <c r="D47" s="300" t="s">
        <v>852</v>
      </c>
      <c r="E47" s="300"/>
      <c r="F47" s="300"/>
      <c r="G47" s="300"/>
      <c r="H47" s="300"/>
      <c r="I47" s="300"/>
      <c r="J47" s="300"/>
      <c r="K47" s="298"/>
    </row>
    <row r="48" s="1" customFormat="1" ht="15" customHeight="1">
      <c r="B48" s="301"/>
      <c r="C48" s="302"/>
      <c r="D48" s="302"/>
      <c r="E48" s="300" t="s">
        <v>853</v>
      </c>
      <c r="F48" s="300"/>
      <c r="G48" s="300"/>
      <c r="H48" s="300"/>
      <c r="I48" s="300"/>
      <c r="J48" s="300"/>
      <c r="K48" s="298"/>
    </row>
    <row r="49" s="1" customFormat="1" ht="15" customHeight="1">
      <c r="B49" s="301"/>
      <c r="C49" s="302"/>
      <c r="D49" s="302"/>
      <c r="E49" s="300" t="s">
        <v>854</v>
      </c>
      <c r="F49" s="300"/>
      <c r="G49" s="300"/>
      <c r="H49" s="300"/>
      <c r="I49" s="300"/>
      <c r="J49" s="300"/>
      <c r="K49" s="298"/>
    </row>
    <row r="50" s="1" customFormat="1" ht="15" customHeight="1">
      <c r="B50" s="301"/>
      <c r="C50" s="302"/>
      <c r="D50" s="302"/>
      <c r="E50" s="300" t="s">
        <v>855</v>
      </c>
      <c r="F50" s="300"/>
      <c r="G50" s="300"/>
      <c r="H50" s="300"/>
      <c r="I50" s="300"/>
      <c r="J50" s="300"/>
      <c r="K50" s="298"/>
    </row>
    <row r="51" s="1" customFormat="1" ht="15" customHeight="1">
      <c r="B51" s="301"/>
      <c r="C51" s="302"/>
      <c r="D51" s="300" t="s">
        <v>856</v>
      </c>
      <c r="E51" s="300"/>
      <c r="F51" s="300"/>
      <c r="G51" s="300"/>
      <c r="H51" s="300"/>
      <c r="I51" s="300"/>
      <c r="J51" s="300"/>
      <c r="K51" s="298"/>
    </row>
    <row r="52" s="1" customFormat="1" ht="25.5" customHeight="1">
      <c r="B52" s="296"/>
      <c r="C52" s="297" t="s">
        <v>857</v>
      </c>
      <c r="D52" s="297"/>
      <c r="E52" s="297"/>
      <c r="F52" s="297"/>
      <c r="G52" s="297"/>
      <c r="H52" s="297"/>
      <c r="I52" s="297"/>
      <c r="J52" s="297"/>
      <c r="K52" s="298"/>
    </row>
    <row r="53" s="1" customFormat="1" ht="5.25" customHeight="1">
      <c r="B53" s="296"/>
      <c r="C53" s="299"/>
      <c r="D53" s="299"/>
      <c r="E53" s="299"/>
      <c r="F53" s="299"/>
      <c r="G53" s="299"/>
      <c r="H53" s="299"/>
      <c r="I53" s="299"/>
      <c r="J53" s="299"/>
      <c r="K53" s="298"/>
    </row>
    <row r="54" s="1" customFormat="1" ht="15" customHeight="1">
      <c r="B54" s="296"/>
      <c r="C54" s="300" t="s">
        <v>858</v>
      </c>
      <c r="D54" s="300"/>
      <c r="E54" s="300"/>
      <c r="F54" s="300"/>
      <c r="G54" s="300"/>
      <c r="H54" s="300"/>
      <c r="I54" s="300"/>
      <c r="J54" s="300"/>
      <c r="K54" s="298"/>
    </row>
    <row r="55" s="1" customFormat="1" ht="15" customHeight="1">
      <c r="B55" s="296"/>
      <c r="C55" s="300" t="s">
        <v>859</v>
      </c>
      <c r="D55" s="300"/>
      <c r="E55" s="300"/>
      <c r="F55" s="300"/>
      <c r="G55" s="300"/>
      <c r="H55" s="300"/>
      <c r="I55" s="300"/>
      <c r="J55" s="300"/>
      <c r="K55" s="298"/>
    </row>
    <row r="56" s="1" customFormat="1" ht="12.75" customHeight="1">
      <c r="B56" s="296"/>
      <c r="C56" s="300"/>
      <c r="D56" s="300"/>
      <c r="E56" s="300"/>
      <c r="F56" s="300"/>
      <c r="G56" s="300"/>
      <c r="H56" s="300"/>
      <c r="I56" s="300"/>
      <c r="J56" s="300"/>
      <c r="K56" s="298"/>
    </row>
    <row r="57" s="1" customFormat="1" ht="15" customHeight="1">
      <c r="B57" s="296"/>
      <c r="C57" s="300" t="s">
        <v>860</v>
      </c>
      <c r="D57" s="300"/>
      <c r="E57" s="300"/>
      <c r="F57" s="300"/>
      <c r="G57" s="300"/>
      <c r="H57" s="300"/>
      <c r="I57" s="300"/>
      <c r="J57" s="300"/>
      <c r="K57" s="298"/>
    </row>
    <row r="58" s="1" customFormat="1" ht="15" customHeight="1">
      <c r="B58" s="296"/>
      <c r="C58" s="302"/>
      <c r="D58" s="300" t="s">
        <v>861</v>
      </c>
      <c r="E58" s="300"/>
      <c r="F58" s="300"/>
      <c r="G58" s="300"/>
      <c r="H58" s="300"/>
      <c r="I58" s="300"/>
      <c r="J58" s="300"/>
      <c r="K58" s="298"/>
    </row>
    <row r="59" s="1" customFormat="1" ht="15" customHeight="1">
      <c r="B59" s="296"/>
      <c r="C59" s="302"/>
      <c r="D59" s="300" t="s">
        <v>862</v>
      </c>
      <c r="E59" s="300"/>
      <c r="F59" s="300"/>
      <c r="G59" s="300"/>
      <c r="H59" s="300"/>
      <c r="I59" s="300"/>
      <c r="J59" s="300"/>
      <c r="K59" s="298"/>
    </row>
    <row r="60" s="1" customFormat="1" ht="15" customHeight="1">
      <c r="B60" s="296"/>
      <c r="C60" s="302"/>
      <c r="D60" s="300" t="s">
        <v>863</v>
      </c>
      <c r="E60" s="300"/>
      <c r="F60" s="300"/>
      <c r="G60" s="300"/>
      <c r="H60" s="300"/>
      <c r="I60" s="300"/>
      <c r="J60" s="300"/>
      <c r="K60" s="298"/>
    </row>
    <row r="61" s="1" customFormat="1" ht="15" customHeight="1">
      <c r="B61" s="296"/>
      <c r="C61" s="302"/>
      <c r="D61" s="300" t="s">
        <v>864</v>
      </c>
      <c r="E61" s="300"/>
      <c r="F61" s="300"/>
      <c r="G61" s="300"/>
      <c r="H61" s="300"/>
      <c r="I61" s="300"/>
      <c r="J61" s="300"/>
      <c r="K61" s="298"/>
    </row>
    <row r="62" s="1" customFormat="1" ht="15" customHeight="1">
      <c r="B62" s="296"/>
      <c r="C62" s="302"/>
      <c r="D62" s="305" t="s">
        <v>865</v>
      </c>
      <c r="E62" s="305"/>
      <c r="F62" s="305"/>
      <c r="G62" s="305"/>
      <c r="H62" s="305"/>
      <c r="I62" s="305"/>
      <c r="J62" s="305"/>
      <c r="K62" s="298"/>
    </row>
    <row r="63" s="1" customFormat="1" ht="15" customHeight="1">
      <c r="B63" s="296"/>
      <c r="C63" s="302"/>
      <c r="D63" s="300" t="s">
        <v>866</v>
      </c>
      <c r="E63" s="300"/>
      <c r="F63" s="300"/>
      <c r="G63" s="300"/>
      <c r="H63" s="300"/>
      <c r="I63" s="300"/>
      <c r="J63" s="300"/>
      <c r="K63" s="298"/>
    </row>
    <row r="64" s="1" customFormat="1" ht="12.75" customHeight="1">
      <c r="B64" s="296"/>
      <c r="C64" s="302"/>
      <c r="D64" s="302"/>
      <c r="E64" s="306"/>
      <c r="F64" s="302"/>
      <c r="G64" s="302"/>
      <c r="H64" s="302"/>
      <c r="I64" s="302"/>
      <c r="J64" s="302"/>
      <c r="K64" s="298"/>
    </row>
    <row r="65" s="1" customFormat="1" ht="15" customHeight="1">
      <c r="B65" s="296"/>
      <c r="C65" s="302"/>
      <c r="D65" s="300" t="s">
        <v>867</v>
      </c>
      <c r="E65" s="300"/>
      <c r="F65" s="300"/>
      <c r="G65" s="300"/>
      <c r="H65" s="300"/>
      <c r="I65" s="300"/>
      <c r="J65" s="300"/>
      <c r="K65" s="298"/>
    </row>
    <row r="66" s="1" customFormat="1" ht="15" customHeight="1">
      <c r="B66" s="296"/>
      <c r="C66" s="302"/>
      <c r="D66" s="305" t="s">
        <v>868</v>
      </c>
      <c r="E66" s="305"/>
      <c r="F66" s="305"/>
      <c r="G66" s="305"/>
      <c r="H66" s="305"/>
      <c r="I66" s="305"/>
      <c r="J66" s="305"/>
      <c r="K66" s="298"/>
    </row>
    <row r="67" s="1" customFormat="1" ht="15" customHeight="1">
      <c r="B67" s="296"/>
      <c r="C67" s="302"/>
      <c r="D67" s="300" t="s">
        <v>869</v>
      </c>
      <c r="E67" s="300"/>
      <c r="F67" s="300"/>
      <c r="G67" s="300"/>
      <c r="H67" s="300"/>
      <c r="I67" s="300"/>
      <c r="J67" s="300"/>
      <c r="K67" s="298"/>
    </row>
    <row r="68" s="1" customFormat="1" ht="15" customHeight="1">
      <c r="B68" s="296"/>
      <c r="C68" s="302"/>
      <c r="D68" s="300" t="s">
        <v>870</v>
      </c>
      <c r="E68" s="300"/>
      <c r="F68" s="300"/>
      <c r="G68" s="300"/>
      <c r="H68" s="300"/>
      <c r="I68" s="300"/>
      <c r="J68" s="300"/>
      <c r="K68" s="298"/>
    </row>
    <row r="69" s="1" customFormat="1" ht="15" customHeight="1">
      <c r="B69" s="296"/>
      <c r="C69" s="302"/>
      <c r="D69" s="300" t="s">
        <v>871</v>
      </c>
      <c r="E69" s="300"/>
      <c r="F69" s="300"/>
      <c r="G69" s="300"/>
      <c r="H69" s="300"/>
      <c r="I69" s="300"/>
      <c r="J69" s="300"/>
      <c r="K69" s="298"/>
    </row>
    <row r="70" s="1" customFormat="1" ht="15" customHeight="1">
      <c r="B70" s="296"/>
      <c r="C70" s="302"/>
      <c r="D70" s="300" t="s">
        <v>872</v>
      </c>
      <c r="E70" s="300"/>
      <c r="F70" s="300"/>
      <c r="G70" s="300"/>
      <c r="H70" s="300"/>
      <c r="I70" s="300"/>
      <c r="J70" s="300"/>
      <c r="K70" s="298"/>
    </row>
    <row r="71" s="1" customFormat="1" ht="12.75" customHeight="1">
      <c r="B71" s="307"/>
      <c r="C71" s="308"/>
      <c r="D71" s="308"/>
      <c r="E71" s="308"/>
      <c r="F71" s="308"/>
      <c r="G71" s="308"/>
      <c r="H71" s="308"/>
      <c r="I71" s="308"/>
      <c r="J71" s="308"/>
      <c r="K71" s="309"/>
    </row>
    <row r="72" s="1" customFormat="1" ht="18.75" customHeight="1">
      <c r="B72" s="310"/>
      <c r="C72" s="310"/>
      <c r="D72" s="310"/>
      <c r="E72" s="310"/>
      <c r="F72" s="310"/>
      <c r="G72" s="310"/>
      <c r="H72" s="310"/>
      <c r="I72" s="310"/>
      <c r="J72" s="310"/>
      <c r="K72" s="311"/>
    </row>
    <row r="73" s="1" customFormat="1" ht="18.75" customHeight="1">
      <c r="B73" s="311"/>
      <c r="C73" s="311"/>
      <c r="D73" s="311"/>
      <c r="E73" s="311"/>
      <c r="F73" s="311"/>
      <c r="G73" s="311"/>
      <c r="H73" s="311"/>
      <c r="I73" s="311"/>
      <c r="J73" s="311"/>
      <c r="K73" s="311"/>
    </row>
    <row r="74" s="1" customFormat="1" ht="7.5" customHeight="1">
      <c r="B74" s="312"/>
      <c r="C74" s="313"/>
      <c r="D74" s="313"/>
      <c r="E74" s="313"/>
      <c r="F74" s="313"/>
      <c r="G74" s="313"/>
      <c r="H74" s="313"/>
      <c r="I74" s="313"/>
      <c r="J74" s="313"/>
      <c r="K74" s="314"/>
    </row>
    <row r="75" s="1" customFormat="1" ht="45" customHeight="1">
      <c r="B75" s="315"/>
      <c r="C75" s="316" t="s">
        <v>873</v>
      </c>
      <c r="D75" s="316"/>
      <c r="E75" s="316"/>
      <c r="F75" s="316"/>
      <c r="G75" s="316"/>
      <c r="H75" s="316"/>
      <c r="I75" s="316"/>
      <c r="J75" s="316"/>
      <c r="K75" s="317"/>
    </row>
    <row r="76" s="1" customFormat="1" ht="17.25" customHeight="1">
      <c r="B76" s="315"/>
      <c r="C76" s="318" t="s">
        <v>874</v>
      </c>
      <c r="D76" s="318"/>
      <c r="E76" s="318"/>
      <c r="F76" s="318" t="s">
        <v>875</v>
      </c>
      <c r="G76" s="319"/>
      <c r="H76" s="318" t="s">
        <v>55</v>
      </c>
      <c r="I76" s="318" t="s">
        <v>58</v>
      </c>
      <c r="J76" s="318" t="s">
        <v>876</v>
      </c>
      <c r="K76" s="317"/>
    </row>
    <row r="77" s="1" customFormat="1" ht="17.25" customHeight="1">
      <c r="B77" s="315"/>
      <c r="C77" s="320" t="s">
        <v>877</v>
      </c>
      <c r="D77" s="320"/>
      <c r="E77" s="320"/>
      <c r="F77" s="321" t="s">
        <v>878</v>
      </c>
      <c r="G77" s="322"/>
      <c r="H77" s="320"/>
      <c r="I77" s="320"/>
      <c r="J77" s="320" t="s">
        <v>879</v>
      </c>
      <c r="K77" s="317"/>
    </row>
    <row r="78" s="1" customFormat="1" ht="5.25" customHeight="1">
      <c r="B78" s="315"/>
      <c r="C78" s="323"/>
      <c r="D78" s="323"/>
      <c r="E78" s="323"/>
      <c r="F78" s="323"/>
      <c r="G78" s="324"/>
      <c r="H78" s="323"/>
      <c r="I78" s="323"/>
      <c r="J78" s="323"/>
      <c r="K78" s="317"/>
    </row>
    <row r="79" s="1" customFormat="1" ht="15" customHeight="1">
      <c r="B79" s="315"/>
      <c r="C79" s="303" t="s">
        <v>54</v>
      </c>
      <c r="D79" s="323"/>
      <c r="E79" s="323"/>
      <c r="F79" s="325" t="s">
        <v>880</v>
      </c>
      <c r="G79" s="324"/>
      <c r="H79" s="303" t="s">
        <v>881</v>
      </c>
      <c r="I79" s="303" t="s">
        <v>882</v>
      </c>
      <c r="J79" s="303">
        <v>20</v>
      </c>
      <c r="K79" s="317"/>
    </row>
    <row r="80" s="1" customFormat="1" ht="15" customHeight="1">
      <c r="B80" s="315"/>
      <c r="C80" s="303" t="s">
        <v>883</v>
      </c>
      <c r="D80" s="303"/>
      <c r="E80" s="303"/>
      <c r="F80" s="325" t="s">
        <v>880</v>
      </c>
      <c r="G80" s="324"/>
      <c r="H80" s="303" t="s">
        <v>884</v>
      </c>
      <c r="I80" s="303" t="s">
        <v>882</v>
      </c>
      <c r="J80" s="303">
        <v>120</v>
      </c>
      <c r="K80" s="317"/>
    </row>
    <row r="81" s="1" customFormat="1" ht="15" customHeight="1">
      <c r="B81" s="326"/>
      <c r="C81" s="303" t="s">
        <v>885</v>
      </c>
      <c r="D81" s="303"/>
      <c r="E81" s="303"/>
      <c r="F81" s="325" t="s">
        <v>886</v>
      </c>
      <c r="G81" s="324"/>
      <c r="H81" s="303" t="s">
        <v>887</v>
      </c>
      <c r="I81" s="303" t="s">
        <v>882</v>
      </c>
      <c r="J81" s="303">
        <v>50</v>
      </c>
      <c r="K81" s="317"/>
    </row>
    <row r="82" s="1" customFormat="1" ht="15" customHeight="1">
      <c r="B82" s="326"/>
      <c r="C82" s="303" t="s">
        <v>888</v>
      </c>
      <c r="D82" s="303"/>
      <c r="E82" s="303"/>
      <c r="F82" s="325" t="s">
        <v>880</v>
      </c>
      <c r="G82" s="324"/>
      <c r="H82" s="303" t="s">
        <v>889</v>
      </c>
      <c r="I82" s="303" t="s">
        <v>890</v>
      </c>
      <c r="J82" s="303"/>
      <c r="K82" s="317"/>
    </row>
    <row r="83" s="1" customFormat="1" ht="15" customHeight="1">
      <c r="B83" s="326"/>
      <c r="C83" s="327" t="s">
        <v>891</v>
      </c>
      <c r="D83" s="327"/>
      <c r="E83" s="327"/>
      <c r="F83" s="328" t="s">
        <v>886</v>
      </c>
      <c r="G83" s="327"/>
      <c r="H83" s="327" t="s">
        <v>892</v>
      </c>
      <c r="I83" s="327" t="s">
        <v>882</v>
      </c>
      <c r="J83" s="327">
        <v>15</v>
      </c>
      <c r="K83" s="317"/>
    </row>
    <row r="84" s="1" customFormat="1" ht="15" customHeight="1">
      <c r="B84" s="326"/>
      <c r="C84" s="327" t="s">
        <v>893</v>
      </c>
      <c r="D84" s="327"/>
      <c r="E84" s="327"/>
      <c r="F84" s="328" t="s">
        <v>886</v>
      </c>
      <c r="G84" s="327"/>
      <c r="H84" s="327" t="s">
        <v>894</v>
      </c>
      <c r="I84" s="327" t="s">
        <v>882</v>
      </c>
      <c r="J84" s="327">
        <v>15</v>
      </c>
      <c r="K84" s="317"/>
    </row>
    <row r="85" s="1" customFormat="1" ht="15" customHeight="1">
      <c r="B85" s="326"/>
      <c r="C85" s="327" t="s">
        <v>895</v>
      </c>
      <c r="D85" s="327"/>
      <c r="E85" s="327"/>
      <c r="F85" s="328" t="s">
        <v>886</v>
      </c>
      <c r="G85" s="327"/>
      <c r="H85" s="327" t="s">
        <v>896</v>
      </c>
      <c r="I85" s="327" t="s">
        <v>882</v>
      </c>
      <c r="J85" s="327">
        <v>20</v>
      </c>
      <c r="K85" s="317"/>
    </row>
    <row r="86" s="1" customFormat="1" ht="15" customHeight="1">
      <c r="B86" s="326"/>
      <c r="C86" s="327" t="s">
        <v>897</v>
      </c>
      <c r="D86" s="327"/>
      <c r="E86" s="327"/>
      <c r="F86" s="328" t="s">
        <v>886</v>
      </c>
      <c r="G86" s="327"/>
      <c r="H86" s="327" t="s">
        <v>898</v>
      </c>
      <c r="I86" s="327" t="s">
        <v>882</v>
      </c>
      <c r="J86" s="327">
        <v>20</v>
      </c>
      <c r="K86" s="317"/>
    </row>
    <row r="87" s="1" customFormat="1" ht="15" customHeight="1">
      <c r="B87" s="326"/>
      <c r="C87" s="303" t="s">
        <v>899</v>
      </c>
      <c r="D87" s="303"/>
      <c r="E87" s="303"/>
      <c r="F87" s="325" t="s">
        <v>886</v>
      </c>
      <c r="G87" s="324"/>
      <c r="H87" s="303" t="s">
        <v>900</v>
      </c>
      <c r="I87" s="303" t="s">
        <v>882</v>
      </c>
      <c r="J87" s="303">
        <v>50</v>
      </c>
      <c r="K87" s="317"/>
    </row>
    <row r="88" s="1" customFormat="1" ht="15" customHeight="1">
      <c r="B88" s="326"/>
      <c r="C88" s="303" t="s">
        <v>901</v>
      </c>
      <c r="D88" s="303"/>
      <c r="E88" s="303"/>
      <c r="F88" s="325" t="s">
        <v>886</v>
      </c>
      <c r="G88" s="324"/>
      <c r="H88" s="303" t="s">
        <v>902</v>
      </c>
      <c r="I88" s="303" t="s">
        <v>882</v>
      </c>
      <c r="J88" s="303">
        <v>20</v>
      </c>
      <c r="K88" s="317"/>
    </row>
    <row r="89" s="1" customFormat="1" ht="15" customHeight="1">
      <c r="B89" s="326"/>
      <c r="C89" s="303" t="s">
        <v>903</v>
      </c>
      <c r="D89" s="303"/>
      <c r="E89" s="303"/>
      <c r="F89" s="325" t="s">
        <v>886</v>
      </c>
      <c r="G89" s="324"/>
      <c r="H89" s="303" t="s">
        <v>904</v>
      </c>
      <c r="I89" s="303" t="s">
        <v>882</v>
      </c>
      <c r="J89" s="303">
        <v>20</v>
      </c>
      <c r="K89" s="317"/>
    </row>
    <row r="90" s="1" customFormat="1" ht="15" customHeight="1">
      <c r="B90" s="326"/>
      <c r="C90" s="303" t="s">
        <v>905</v>
      </c>
      <c r="D90" s="303"/>
      <c r="E90" s="303"/>
      <c r="F90" s="325" t="s">
        <v>886</v>
      </c>
      <c r="G90" s="324"/>
      <c r="H90" s="303" t="s">
        <v>906</v>
      </c>
      <c r="I90" s="303" t="s">
        <v>882</v>
      </c>
      <c r="J90" s="303">
        <v>50</v>
      </c>
      <c r="K90" s="317"/>
    </row>
    <row r="91" s="1" customFormat="1" ht="15" customHeight="1">
      <c r="B91" s="326"/>
      <c r="C91" s="303" t="s">
        <v>907</v>
      </c>
      <c r="D91" s="303"/>
      <c r="E91" s="303"/>
      <c r="F91" s="325" t="s">
        <v>886</v>
      </c>
      <c r="G91" s="324"/>
      <c r="H91" s="303" t="s">
        <v>907</v>
      </c>
      <c r="I91" s="303" t="s">
        <v>882</v>
      </c>
      <c r="J91" s="303">
        <v>50</v>
      </c>
      <c r="K91" s="317"/>
    </row>
    <row r="92" s="1" customFormat="1" ht="15" customHeight="1">
      <c r="B92" s="326"/>
      <c r="C92" s="303" t="s">
        <v>908</v>
      </c>
      <c r="D92" s="303"/>
      <c r="E92" s="303"/>
      <c r="F92" s="325" t="s">
        <v>886</v>
      </c>
      <c r="G92" s="324"/>
      <c r="H92" s="303" t="s">
        <v>909</v>
      </c>
      <c r="I92" s="303" t="s">
        <v>882</v>
      </c>
      <c r="J92" s="303">
        <v>255</v>
      </c>
      <c r="K92" s="317"/>
    </row>
    <row r="93" s="1" customFormat="1" ht="15" customHeight="1">
      <c r="B93" s="326"/>
      <c r="C93" s="303" t="s">
        <v>910</v>
      </c>
      <c r="D93" s="303"/>
      <c r="E93" s="303"/>
      <c r="F93" s="325" t="s">
        <v>880</v>
      </c>
      <c r="G93" s="324"/>
      <c r="H93" s="303" t="s">
        <v>911</v>
      </c>
      <c r="I93" s="303" t="s">
        <v>912</v>
      </c>
      <c r="J93" s="303"/>
      <c r="K93" s="317"/>
    </row>
    <row r="94" s="1" customFormat="1" ht="15" customHeight="1">
      <c r="B94" s="326"/>
      <c r="C94" s="303" t="s">
        <v>913</v>
      </c>
      <c r="D94" s="303"/>
      <c r="E94" s="303"/>
      <c r="F94" s="325" t="s">
        <v>880</v>
      </c>
      <c r="G94" s="324"/>
      <c r="H94" s="303" t="s">
        <v>914</v>
      </c>
      <c r="I94" s="303" t="s">
        <v>915</v>
      </c>
      <c r="J94" s="303"/>
      <c r="K94" s="317"/>
    </row>
    <row r="95" s="1" customFormat="1" ht="15" customHeight="1">
      <c r="B95" s="326"/>
      <c r="C95" s="303" t="s">
        <v>916</v>
      </c>
      <c r="D95" s="303"/>
      <c r="E95" s="303"/>
      <c r="F95" s="325" t="s">
        <v>880</v>
      </c>
      <c r="G95" s="324"/>
      <c r="H95" s="303" t="s">
        <v>916</v>
      </c>
      <c r="I95" s="303" t="s">
        <v>915</v>
      </c>
      <c r="J95" s="303"/>
      <c r="K95" s="317"/>
    </row>
    <row r="96" s="1" customFormat="1" ht="15" customHeight="1">
      <c r="B96" s="326"/>
      <c r="C96" s="303" t="s">
        <v>39</v>
      </c>
      <c r="D96" s="303"/>
      <c r="E96" s="303"/>
      <c r="F96" s="325" t="s">
        <v>880</v>
      </c>
      <c r="G96" s="324"/>
      <c r="H96" s="303" t="s">
        <v>917</v>
      </c>
      <c r="I96" s="303" t="s">
        <v>915</v>
      </c>
      <c r="J96" s="303"/>
      <c r="K96" s="317"/>
    </row>
    <row r="97" s="1" customFormat="1" ht="15" customHeight="1">
      <c r="B97" s="326"/>
      <c r="C97" s="303" t="s">
        <v>49</v>
      </c>
      <c r="D97" s="303"/>
      <c r="E97" s="303"/>
      <c r="F97" s="325" t="s">
        <v>880</v>
      </c>
      <c r="G97" s="324"/>
      <c r="H97" s="303" t="s">
        <v>918</v>
      </c>
      <c r="I97" s="303" t="s">
        <v>915</v>
      </c>
      <c r="J97" s="303"/>
      <c r="K97" s="317"/>
    </row>
    <row r="98" s="1" customFormat="1" ht="15" customHeight="1">
      <c r="B98" s="329"/>
      <c r="C98" s="330"/>
      <c r="D98" s="330"/>
      <c r="E98" s="330"/>
      <c r="F98" s="330"/>
      <c r="G98" s="330"/>
      <c r="H98" s="330"/>
      <c r="I98" s="330"/>
      <c r="J98" s="330"/>
      <c r="K98" s="331"/>
    </row>
    <row r="99" s="1" customFormat="1" ht="18.75" customHeight="1">
      <c r="B99" s="332"/>
      <c r="C99" s="333"/>
      <c r="D99" s="333"/>
      <c r="E99" s="333"/>
      <c r="F99" s="333"/>
      <c r="G99" s="333"/>
      <c r="H99" s="333"/>
      <c r="I99" s="333"/>
      <c r="J99" s="333"/>
      <c r="K99" s="332"/>
    </row>
    <row r="100" s="1" customFormat="1" ht="18.75" customHeight="1">
      <c r="B100" s="311"/>
      <c r="C100" s="311"/>
      <c r="D100" s="311"/>
      <c r="E100" s="311"/>
      <c r="F100" s="311"/>
      <c r="G100" s="311"/>
      <c r="H100" s="311"/>
      <c r="I100" s="311"/>
      <c r="J100" s="311"/>
      <c r="K100" s="311"/>
    </row>
    <row r="101" s="1" customFormat="1" ht="7.5" customHeight="1">
      <c r="B101" s="312"/>
      <c r="C101" s="313"/>
      <c r="D101" s="313"/>
      <c r="E101" s="313"/>
      <c r="F101" s="313"/>
      <c r="G101" s="313"/>
      <c r="H101" s="313"/>
      <c r="I101" s="313"/>
      <c r="J101" s="313"/>
      <c r="K101" s="314"/>
    </row>
    <row r="102" s="1" customFormat="1" ht="45" customHeight="1">
      <c r="B102" s="315"/>
      <c r="C102" s="316" t="s">
        <v>919</v>
      </c>
      <c r="D102" s="316"/>
      <c r="E102" s="316"/>
      <c r="F102" s="316"/>
      <c r="G102" s="316"/>
      <c r="H102" s="316"/>
      <c r="I102" s="316"/>
      <c r="J102" s="316"/>
      <c r="K102" s="317"/>
    </row>
    <row r="103" s="1" customFormat="1" ht="17.25" customHeight="1">
      <c r="B103" s="315"/>
      <c r="C103" s="318" t="s">
        <v>874</v>
      </c>
      <c r="D103" s="318"/>
      <c r="E103" s="318"/>
      <c r="F103" s="318" t="s">
        <v>875</v>
      </c>
      <c r="G103" s="319"/>
      <c r="H103" s="318" t="s">
        <v>55</v>
      </c>
      <c r="I103" s="318" t="s">
        <v>58</v>
      </c>
      <c r="J103" s="318" t="s">
        <v>876</v>
      </c>
      <c r="K103" s="317"/>
    </row>
    <row r="104" s="1" customFormat="1" ht="17.25" customHeight="1">
      <c r="B104" s="315"/>
      <c r="C104" s="320" t="s">
        <v>877</v>
      </c>
      <c r="D104" s="320"/>
      <c r="E104" s="320"/>
      <c r="F104" s="321" t="s">
        <v>878</v>
      </c>
      <c r="G104" s="322"/>
      <c r="H104" s="320"/>
      <c r="I104" s="320"/>
      <c r="J104" s="320" t="s">
        <v>879</v>
      </c>
      <c r="K104" s="317"/>
    </row>
    <row r="105" s="1" customFormat="1" ht="5.25" customHeight="1">
      <c r="B105" s="315"/>
      <c r="C105" s="318"/>
      <c r="D105" s="318"/>
      <c r="E105" s="318"/>
      <c r="F105" s="318"/>
      <c r="G105" s="334"/>
      <c r="H105" s="318"/>
      <c r="I105" s="318"/>
      <c r="J105" s="318"/>
      <c r="K105" s="317"/>
    </row>
    <row r="106" s="1" customFormat="1" ht="15" customHeight="1">
      <c r="B106" s="315"/>
      <c r="C106" s="303" t="s">
        <v>54</v>
      </c>
      <c r="D106" s="323"/>
      <c r="E106" s="323"/>
      <c r="F106" s="325" t="s">
        <v>880</v>
      </c>
      <c r="G106" s="334"/>
      <c r="H106" s="303" t="s">
        <v>920</v>
      </c>
      <c r="I106" s="303" t="s">
        <v>882</v>
      </c>
      <c r="J106" s="303">
        <v>20</v>
      </c>
      <c r="K106" s="317"/>
    </row>
    <row r="107" s="1" customFormat="1" ht="15" customHeight="1">
      <c r="B107" s="315"/>
      <c r="C107" s="303" t="s">
        <v>883</v>
      </c>
      <c r="D107" s="303"/>
      <c r="E107" s="303"/>
      <c r="F107" s="325" t="s">
        <v>880</v>
      </c>
      <c r="G107" s="303"/>
      <c r="H107" s="303" t="s">
        <v>920</v>
      </c>
      <c r="I107" s="303" t="s">
        <v>882</v>
      </c>
      <c r="J107" s="303">
        <v>120</v>
      </c>
      <c r="K107" s="317"/>
    </row>
    <row r="108" s="1" customFormat="1" ht="15" customHeight="1">
      <c r="B108" s="326"/>
      <c r="C108" s="303" t="s">
        <v>885</v>
      </c>
      <c r="D108" s="303"/>
      <c r="E108" s="303"/>
      <c r="F108" s="325" t="s">
        <v>886</v>
      </c>
      <c r="G108" s="303"/>
      <c r="H108" s="303" t="s">
        <v>920</v>
      </c>
      <c r="I108" s="303" t="s">
        <v>882</v>
      </c>
      <c r="J108" s="303">
        <v>50</v>
      </c>
      <c r="K108" s="317"/>
    </row>
    <row r="109" s="1" customFormat="1" ht="15" customHeight="1">
      <c r="B109" s="326"/>
      <c r="C109" s="303" t="s">
        <v>888</v>
      </c>
      <c r="D109" s="303"/>
      <c r="E109" s="303"/>
      <c r="F109" s="325" t="s">
        <v>880</v>
      </c>
      <c r="G109" s="303"/>
      <c r="H109" s="303" t="s">
        <v>920</v>
      </c>
      <c r="I109" s="303" t="s">
        <v>890</v>
      </c>
      <c r="J109" s="303"/>
      <c r="K109" s="317"/>
    </row>
    <row r="110" s="1" customFormat="1" ht="15" customHeight="1">
      <c r="B110" s="326"/>
      <c r="C110" s="303" t="s">
        <v>899</v>
      </c>
      <c r="D110" s="303"/>
      <c r="E110" s="303"/>
      <c r="F110" s="325" t="s">
        <v>886</v>
      </c>
      <c r="G110" s="303"/>
      <c r="H110" s="303" t="s">
        <v>920</v>
      </c>
      <c r="I110" s="303" t="s">
        <v>882</v>
      </c>
      <c r="J110" s="303">
        <v>50</v>
      </c>
      <c r="K110" s="317"/>
    </row>
    <row r="111" s="1" customFormat="1" ht="15" customHeight="1">
      <c r="B111" s="326"/>
      <c r="C111" s="303" t="s">
        <v>907</v>
      </c>
      <c r="D111" s="303"/>
      <c r="E111" s="303"/>
      <c r="F111" s="325" t="s">
        <v>886</v>
      </c>
      <c r="G111" s="303"/>
      <c r="H111" s="303" t="s">
        <v>920</v>
      </c>
      <c r="I111" s="303" t="s">
        <v>882</v>
      </c>
      <c r="J111" s="303">
        <v>50</v>
      </c>
      <c r="K111" s="317"/>
    </row>
    <row r="112" s="1" customFormat="1" ht="15" customHeight="1">
      <c r="B112" s="326"/>
      <c r="C112" s="303" t="s">
        <v>905</v>
      </c>
      <c r="D112" s="303"/>
      <c r="E112" s="303"/>
      <c r="F112" s="325" t="s">
        <v>886</v>
      </c>
      <c r="G112" s="303"/>
      <c r="H112" s="303" t="s">
        <v>920</v>
      </c>
      <c r="I112" s="303" t="s">
        <v>882</v>
      </c>
      <c r="J112" s="303">
        <v>50</v>
      </c>
      <c r="K112" s="317"/>
    </row>
    <row r="113" s="1" customFormat="1" ht="15" customHeight="1">
      <c r="B113" s="326"/>
      <c r="C113" s="303" t="s">
        <v>54</v>
      </c>
      <c r="D113" s="303"/>
      <c r="E113" s="303"/>
      <c r="F113" s="325" t="s">
        <v>880</v>
      </c>
      <c r="G113" s="303"/>
      <c r="H113" s="303" t="s">
        <v>921</v>
      </c>
      <c r="I113" s="303" t="s">
        <v>882</v>
      </c>
      <c r="J113" s="303">
        <v>20</v>
      </c>
      <c r="K113" s="317"/>
    </row>
    <row r="114" s="1" customFormat="1" ht="15" customHeight="1">
      <c r="B114" s="326"/>
      <c r="C114" s="303" t="s">
        <v>922</v>
      </c>
      <c r="D114" s="303"/>
      <c r="E114" s="303"/>
      <c r="F114" s="325" t="s">
        <v>880</v>
      </c>
      <c r="G114" s="303"/>
      <c r="H114" s="303" t="s">
        <v>923</v>
      </c>
      <c r="I114" s="303" t="s">
        <v>882</v>
      </c>
      <c r="J114" s="303">
        <v>120</v>
      </c>
      <c r="K114" s="317"/>
    </row>
    <row r="115" s="1" customFormat="1" ht="15" customHeight="1">
      <c r="B115" s="326"/>
      <c r="C115" s="303" t="s">
        <v>39</v>
      </c>
      <c r="D115" s="303"/>
      <c r="E115" s="303"/>
      <c r="F115" s="325" t="s">
        <v>880</v>
      </c>
      <c r="G115" s="303"/>
      <c r="H115" s="303" t="s">
        <v>924</v>
      </c>
      <c r="I115" s="303" t="s">
        <v>915</v>
      </c>
      <c r="J115" s="303"/>
      <c r="K115" s="317"/>
    </row>
    <row r="116" s="1" customFormat="1" ht="15" customHeight="1">
      <c r="B116" s="326"/>
      <c r="C116" s="303" t="s">
        <v>49</v>
      </c>
      <c r="D116" s="303"/>
      <c r="E116" s="303"/>
      <c r="F116" s="325" t="s">
        <v>880</v>
      </c>
      <c r="G116" s="303"/>
      <c r="H116" s="303" t="s">
        <v>925</v>
      </c>
      <c r="I116" s="303" t="s">
        <v>915</v>
      </c>
      <c r="J116" s="303"/>
      <c r="K116" s="317"/>
    </row>
    <row r="117" s="1" customFormat="1" ht="15" customHeight="1">
      <c r="B117" s="326"/>
      <c r="C117" s="303" t="s">
        <v>58</v>
      </c>
      <c r="D117" s="303"/>
      <c r="E117" s="303"/>
      <c r="F117" s="325" t="s">
        <v>880</v>
      </c>
      <c r="G117" s="303"/>
      <c r="H117" s="303" t="s">
        <v>926</v>
      </c>
      <c r="I117" s="303" t="s">
        <v>927</v>
      </c>
      <c r="J117" s="303"/>
      <c r="K117" s="317"/>
    </row>
    <row r="118" s="1" customFormat="1" ht="15" customHeight="1">
      <c r="B118" s="329"/>
      <c r="C118" s="335"/>
      <c r="D118" s="335"/>
      <c r="E118" s="335"/>
      <c r="F118" s="335"/>
      <c r="G118" s="335"/>
      <c r="H118" s="335"/>
      <c r="I118" s="335"/>
      <c r="J118" s="335"/>
      <c r="K118" s="331"/>
    </row>
    <row r="119" s="1" customFormat="1" ht="18.75" customHeight="1">
      <c r="B119" s="336"/>
      <c r="C119" s="300"/>
      <c r="D119" s="300"/>
      <c r="E119" s="300"/>
      <c r="F119" s="337"/>
      <c r="G119" s="300"/>
      <c r="H119" s="300"/>
      <c r="I119" s="300"/>
      <c r="J119" s="300"/>
      <c r="K119" s="336"/>
    </row>
    <row r="120" s="1" customFormat="1" ht="18.75" customHeight="1">
      <c r="B120" s="311"/>
      <c r="C120" s="311"/>
      <c r="D120" s="311"/>
      <c r="E120" s="311"/>
      <c r="F120" s="311"/>
      <c r="G120" s="311"/>
      <c r="H120" s="311"/>
      <c r="I120" s="311"/>
      <c r="J120" s="311"/>
      <c r="K120" s="311"/>
    </row>
    <row r="121" s="1" customFormat="1" ht="7.5" customHeight="1">
      <c r="B121" s="338"/>
      <c r="C121" s="339"/>
      <c r="D121" s="339"/>
      <c r="E121" s="339"/>
      <c r="F121" s="339"/>
      <c r="G121" s="339"/>
      <c r="H121" s="339"/>
      <c r="I121" s="339"/>
      <c r="J121" s="339"/>
      <c r="K121" s="340"/>
    </row>
    <row r="122" s="1" customFormat="1" ht="45" customHeight="1">
      <c r="B122" s="341"/>
      <c r="C122" s="294" t="s">
        <v>928</v>
      </c>
      <c r="D122" s="294"/>
      <c r="E122" s="294"/>
      <c r="F122" s="294"/>
      <c r="G122" s="294"/>
      <c r="H122" s="294"/>
      <c r="I122" s="294"/>
      <c r="J122" s="294"/>
      <c r="K122" s="342"/>
    </row>
    <row r="123" s="1" customFormat="1" ht="17.25" customHeight="1">
      <c r="B123" s="343"/>
      <c r="C123" s="318" t="s">
        <v>874</v>
      </c>
      <c r="D123" s="318"/>
      <c r="E123" s="318"/>
      <c r="F123" s="318" t="s">
        <v>875</v>
      </c>
      <c r="G123" s="319"/>
      <c r="H123" s="318" t="s">
        <v>55</v>
      </c>
      <c r="I123" s="318" t="s">
        <v>58</v>
      </c>
      <c r="J123" s="318" t="s">
        <v>876</v>
      </c>
      <c r="K123" s="344"/>
    </row>
    <row r="124" s="1" customFormat="1" ht="17.25" customHeight="1">
      <c r="B124" s="343"/>
      <c r="C124" s="320" t="s">
        <v>877</v>
      </c>
      <c r="D124" s="320"/>
      <c r="E124" s="320"/>
      <c r="F124" s="321" t="s">
        <v>878</v>
      </c>
      <c r="G124" s="322"/>
      <c r="H124" s="320"/>
      <c r="I124" s="320"/>
      <c r="J124" s="320" t="s">
        <v>879</v>
      </c>
      <c r="K124" s="344"/>
    </row>
    <row r="125" s="1" customFormat="1" ht="5.25" customHeight="1">
      <c r="B125" s="345"/>
      <c r="C125" s="323"/>
      <c r="D125" s="323"/>
      <c r="E125" s="323"/>
      <c r="F125" s="323"/>
      <c r="G125" s="303"/>
      <c r="H125" s="323"/>
      <c r="I125" s="323"/>
      <c r="J125" s="323"/>
      <c r="K125" s="346"/>
    </row>
    <row r="126" s="1" customFormat="1" ht="15" customHeight="1">
      <c r="B126" s="345"/>
      <c r="C126" s="303" t="s">
        <v>883</v>
      </c>
      <c r="D126" s="323"/>
      <c r="E126" s="323"/>
      <c r="F126" s="325" t="s">
        <v>880</v>
      </c>
      <c r="G126" s="303"/>
      <c r="H126" s="303" t="s">
        <v>920</v>
      </c>
      <c r="I126" s="303" t="s">
        <v>882</v>
      </c>
      <c r="J126" s="303">
        <v>120</v>
      </c>
      <c r="K126" s="347"/>
    </row>
    <row r="127" s="1" customFormat="1" ht="15" customHeight="1">
      <c r="B127" s="345"/>
      <c r="C127" s="303" t="s">
        <v>929</v>
      </c>
      <c r="D127" s="303"/>
      <c r="E127" s="303"/>
      <c r="F127" s="325" t="s">
        <v>880</v>
      </c>
      <c r="G127" s="303"/>
      <c r="H127" s="303" t="s">
        <v>930</v>
      </c>
      <c r="I127" s="303" t="s">
        <v>882</v>
      </c>
      <c r="J127" s="303" t="s">
        <v>931</v>
      </c>
      <c r="K127" s="347"/>
    </row>
    <row r="128" s="1" customFormat="1" ht="15" customHeight="1">
      <c r="B128" s="345"/>
      <c r="C128" s="303" t="s">
        <v>828</v>
      </c>
      <c r="D128" s="303"/>
      <c r="E128" s="303"/>
      <c r="F128" s="325" t="s">
        <v>880</v>
      </c>
      <c r="G128" s="303"/>
      <c r="H128" s="303" t="s">
        <v>932</v>
      </c>
      <c r="I128" s="303" t="s">
        <v>882</v>
      </c>
      <c r="J128" s="303" t="s">
        <v>931</v>
      </c>
      <c r="K128" s="347"/>
    </row>
    <row r="129" s="1" customFormat="1" ht="15" customHeight="1">
      <c r="B129" s="345"/>
      <c r="C129" s="303" t="s">
        <v>891</v>
      </c>
      <c r="D129" s="303"/>
      <c r="E129" s="303"/>
      <c r="F129" s="325" t="s">
        <v>886</v>
      </c>
      <c r="G129" s="303"/>
      <c r="H129" s="303" t="s">
        <v>892</v>
      </c>
      <c r="I129" s="303" t="s">
        <v>882</v>
      </c>
      <c r="J129" s="303">
        <v>15</v>
      </c>
      <c r="K129" s="347"/>
    </row>
    <row r="130" s="1" customFormat="1" ht="15" customHeight="1">
      <c r="B130" s="345"/>
      <c r="C130" s="327" t="s">
        <v>893</v>
      </c>
      <c r="D130" s="327"/>
      <c r="E130" s="327"/>
      <c r="F130" s="328" t="s">
        <v>886</v>
      </c>
      <c r="G130" s="327"/>
      <c r="H130" s="327" t="s">
        <v>894</v>
      </c>
      <c r="I130" s="327" t="s">
        <v>882</v>
      </c>
      <c r="J130" s="327">
        <v>15</v>
      </c>
      <c r="K130" s="347"/>
    </row>
    <row r="131" s="1" customFormat="1" ht="15" customHeight="1">
      <c r="B131" s="345"/>
      <c r="C131" s="327" t="s">
        <v>895</v>
      </c>
      <c r="D131" s="327"/>
      <c r="E131" s="327"/>
      <c r="F131" s="328" t="s">
        <v>886</v>
      </c>
      <c r="G131" s="327"/>
      <c r="H131" s="327" t="s">
        <v>896</v>
      </c>
      <c r="I131" s="327" t="s">
        <v>882</v>
      </c>
      <c r="J131" s="327">
        <v>20</v>
      </c>
      <c r="K131" s="347"/>
    </row>
    <row r="132" s="1" customFormat="1" ht="15" customHeight="1">
      <c r="B132" s="345"/>
      <c r="C132" s="327" t="s">
        <v>897</v>
      </c>
      <c r="D132" s="327"/>
      <c r="E132" s="327"/>
      <c r="F132" s="328" t="s">
        <v>886</v>
      </c>
      <c r="G132" s="327"/>
      <c r="H132" s="327" t="s">
        <v>898</v>
      </c>
      <c r="I132" s="327" t="s">
        <v>882</v>
      </c>
      <c r="J132" s="327">
        <v>20</v>
      </c>
      <c r="K132" s="347"/>
    </row>
    <row r="133" s="1" customFormat="1" ht="15" customHeight="1">
      <c r="B133" s="345"/>
      <c r="C133" s="303" t="s">
        <v>885</v>
      </c>
      <c r="D133" s="303"/>
      <c r="E133" s="303"/>
      <c r="F133" s="325" t="s">
        <v>886</v>
      </c>
      <c r="G133" s="303"/>
      <c r="H133" s="303" t="s">
        <v>920</v>
      </c>
      <c r="I133" s="303" t="s">
        <v>882</v>
      </c>
      <c r="J133" s="303">
        <v>50</v>
      </c>
      <c r="K133" s="347"/>
    </row>
    <row r="134" s="1" customFormat="1" ht="15" customHeight="1">
      <c r="B134" s="345"/>
      <c r="C134" s="303" t="s">
        <v>899</v>
      </c>
      <c r="D134" s="303"/>
      <c r="E134" s="303"/>
      <c r="F134" s="325" t="s">
        <v>886</v>
      </c>
      <c r="G134" s="303"/>
      <c r="H134" s="303" t="s">
        <v>920</v>
      </c>
      <c r="I134" s="303" t="s">
        <v>882</v>
      </c>
      <c r="J134" s="303">
        <v>50</v>
      </c>
      <c r="K134" s="347"/>
    </row>
    <row r="135" s="1" customFormat="1" ht="15" customHeight="1">
      <c r="B135" s="345"/>
      <c r="C135" s="303" t="s">
        <v>905</v>
      </c>
      <c r="D135" s="303"/>
      <c r="E135" s="303"/>
      <c r="F135" s="325" t="s">
        <v>886</v>
      </c>
      <c r="G135" s="303"/>
      <c r="H135" s="303" t="s">
        <v>920</v>
      </c>
      <c r="I135" s="303" t="s">
        <v>882</v>
      </c>
      <c r="J135" s="303">
        <v>50</v>
      </c>
      <c r="K135" s="347"/>
    </row>
    <row r="136" s="1" customFormat="1" ht="15" customHeight="1">
      <c r="B136" s="345"/>
      <c r="C136" s="303" t="s">
        <v>907</v>
      </c>
      <c r="D136" s="303"/>
      <c r="E136" s="303"/>
      <c r="F136" s="325" t="s">
        <v>886</v>
      </c>
      <c r="G136" s="303"/>
      <c r="H136" s="303" t="s">
        <v>920</v>
      </c>
      <c r="I136" s="303" t="s">
        <v>882</v>
      </c>
      <c r="J136" s="303">
        <v>50</v>
      </c>
      <c r="K136" s="347"/>
    </row>
    <row r="137" s="1" customFormat="1" ht="15" customHeight="1">
      <c r="B137" s="345"/>
      <c r="C137" s="303" t="s">
        <v>908</v>
      </c>
      <c r="D137" s="303"/>
      <c r="E137" s="303"/>
      <c r="F137" s="325" t="s">
        <v>886</v>
      </c>
      <c r="G137" s="303"/>
      <c r="H137" s="303" t="s">
        <v>933</v>
      </c>
      <c r="I137" s="303" t="s">
        <v>882</v>
      </c>
      <c r="J137" s="303">
        <v>255</v>
      </c>
      <c r="K137" s="347"/>
    </row>
    <row r="138" s="1" customFormat="1" ht="15" customHeight="1">
      <c r="B138" s="345"/>
      <c r="C138" s="303" t="s">
        <v>910</v>
      </c>
      <c r="D138" s="303"/>
      <c r="E138" s="303"/>
      <c r="F138" s="325" t="s">
        <v>880</v>
      </c>
      <c r="G138" s="303"/>
      <c r="H138" s="303" t="s">
        <v>934</v>
      </c>
      <c r="I138" s="303" t="s">
        <v>912</v>
      </c>
      <c r="J138" s="303"/>
      <c r="K138" s="347"/>
    </row>
    <row r="139" s="1" customFormat="1" ht="15" customHeight="1">
      <c r="B139" s="345"/>
      <c r="C139" s="303" t="s">
        <v>913</v>
      </c>
      <c r="D139" s="303"/>
      <c r="E139" s="303"/>
      <c r="F139" s="325" t="s">
        <v>880</v>
      </c>
      <c r="G139" s="303"/>
      <c r="H139" s="303" t="s">
        <v>935</v>
      </c>
      <c r="I139" s="303" t="s">
        <v>915</v>
      </c>
      <c r="J139" s="303"/>
      <c r="K139" s="347"/>
    </row>
    <row r="140" s="1" customFormat="1" ht="15" customHeight="1">
      <c r="B140" s="345"/>
      <c r="C140" s="303" t="s">
        <v>916</v>
      </c>
      <c r="D140" s="303"/>
      <c r="E140" s="303"/>
      <c r="F140" s="325" t="s">
        <v>880</v>
      </c>
      <c r="G140" s="303"/>
      <c r="H140" s="303" t="s">
        <v>916</v>
      </c>
      <c r="I140" s="303" t="s">
        <v>915</v>
      </c>
      <c r="J140" s="303"/>
      <c r="K140" s="347"/>
    </row>
    <row r="141" s="1" customFormat="1" ht="15" customHeight="1">
      <c r="B141" s="345"/>
      <c r="C141" s="303" t="s">
        <v>39</v>
      </c>
      <c r="D141" s="303"/>
      <c r="E141" s="303"/>
      <c r="F141" s="325" t="s">
        <v>880</v>
      </c>
      <c r="G141" s="303"/>
      <c r="H141" s="303" t="s">
        <v>936</v>
      </c>
      <c r="I141" s="303" t="s">
        <v>915</v>
      </c>
      <c r="J141" s="303"/>
      <c r="K141" s="347"/>
    </row>
    <row r="142" s="1" customFormat="1" ht="15" customHeight="1">
      <c r="B142" s="345"/>
      <c r="C142" s="303" t="s">
        <v>937</v>
      </c>
      <c r="D142" s="303"/>
      <c r="E142" s="303"/>
      <c r="F142" s="325" t="s">
        <v>880</v>
      </c>
      <c r="G142" s="303"/>
      <c r="H142" s="303" t="s">
        <v>938</v>
      </c>
      <c r="I142" s="303" t="s">
        <v>915</v>
      </c>
      <c r="J142" s="303"/>
      <c r="K142" s="347"/>
    </row>
    <row r="143" s="1" customFormat="1" ht="15" customHeight="1">
      <c r="B143" s="348"/>
      <c r="C143" s="349"/>
      <c r="D143" s="349"/>
      <c r="E143" s="349"/>
      <c r="F143" s="349"/>
      <c r="G143" s="349"/>
      <c r="H143" s="349"/>
      <c r="I143" s="349"/>
      <c r="J143" s="349"/>
      <c r="K143" s="350"/>
    </row>
    <row r="144" s="1" customFormat="1" ht="18.75" customHeight="1">
      <c r="B144" s="300"/>
      <c r="C144" s="300"/>
      <c r="D144" s="300"/>
      <c r="E144" s="300"/>
      <c r="F144" s="337"/>
      <c r="G144" s="300"/>
      <c r="H144" s="300"/>
      <c r="I144" s="300"/>
      <c r="J144" s="300"/>
      <c r="K144" s="300"/>
    </row>
    <row r="145" s="1" customFormat="1" ht="18.75" customHeight="1">
      <c r="B145" s="311"/>
      <c r="C145" s="311"/>
      <c r="D145" s="311"/>
      <c r="E145" s="311"/>
      <c r="F145" s="311"/>
      <c r="G145" s="311"/>
      <c r="H145" s="311"/>
      <c r="I145" s="311"/>
      <c r="J145" s="311"/>
      <c r="K145" s="311"/>
    </row>
    <row r="146" s="1" customFormat="1" ht="7.5" customHeight="1">
      <c r="B146" s="312"/>
      <c r="C146" s="313"/>
      <c r="D146" s="313"/>
      <c r="E146" s="313"/>
      <c r="F146" s="313"/>
      <c r="G146" s="313"/>
      <c r="H146" s="313"/>
      <c r="I146" s="313"/>
      <c r="J146" s="313"/>
      <c r="K146" s="314"/>
    </row>
    <row r="147" s="1" customFormat="1" ht="45" customHeight="1">
      <c r="B147" s="315"/>
      <c r="C147" s="316" t="s">
        <v>939</v>
      </c>
      <c r="D147" s="316"/>
      <c r="E147" s="316"/>
      <c r="F147" s="316"/>
      <c r="G147" s="316"/>
      <c r="H147" s="316"/>
      <c r="I147" s="316"/>
      <c r="J147" s="316"/>
      <c r="K147" s="317"/>
    </row>
    <row r="148" s="1" customFormat="1" ht="17.25" customHeight="1">
      <c r="B148" s="315"/>
      <c r="C148" s="318" t="s">
        <v>874</v>
      </c>
      <c r="D148" s="318"/>
      <c r="E148" s="318"/>
      <c r="F148" s="318" t="s">
        <v>875</v>
      </c>
      <c r="G148" s="319"/>
      <c r="H148" s="318" t="s">
        <v>55</v>
      </c>
      <c r="I148" s="318" t="s">
        <v>58</v>
      </c>
      <c r="J148" s="318" t="s">
        <v>876</v>
      </c>
      <c r="K148" s="317"/>
    </row>
    <row r="149" s="1" customFormat="1" ht="17.25" customHeight="1">
      <c r="B149" s="315"/>
      <c r="C149" s="320" t="s">
        <v>877</v>
      </c>
      <c r="D149" s="320"/>
      <c r="E149" s="320"/>
      <c r="F149" s="321" t="s">
        <v>878</v>
      </c>
      <c r="G149" s="322"/>
      <c r="H149" s="320"/>
      <c r="I149" s="320"/>
      <c r="J149" s="320" t="s">
        <v>879</v>
      </c>
      <c r="K149" s="317"/>
    </row>
    <row r="150" s="1" customFormat="1" ht="5.25" customHeight="1">
      <c r="B150" s="326"/>
      <c r="C150" s="323"/>
      <c r="D150" s="323"/>
      <c r="E150" s="323"/>
      <c r="F150" s="323"/>
      <c r="G150" s="324"/>
      <c r="H150" s="323"/>
      <c r="I150" s="323"/>
      <c r="J150" s="323"/>
      <c r="K150" s="347"/>
    </row>
    <row r="151" s="1" customFormat="1" ht="15" customHeight="1">
      <c r="B151" s="326"/>
      <c r="C151" s="351" t="s">
        <v>883</v>
      </c>
      <c r="D151" s="303"/>
      <c r="E151" s="303"/>
      <c r="F151" s="352" t="s">
        <v>880</v>
      </c>
      <c r="G151" s="303"/>
      <c r="H151" s="351" t="s">
        <v>920</v>
      </c>
      <c r="I151" s="351" t="s">
        <v>882</v>
      </c>
      <c r="J151" s="351">
        <v>120</v>
      </c>
      <c r="K151" s="347"/>
    </row>
    <row r="152" s="1" customFormat="1" ht="15" customHeight="1">
      <c r="B152" s="326"/>
      <c r="C152" s="351" t="s">
        <v>929</v>
      </c>
      <c r="D152" s="303"/>
      <c r="E152" s="303"/>
      <c r="F152" s="352" t="s">
        <v>880</v>
      </c>
      <c r="G152" s="303"/>
      <c r="H152" s="351" t="s">
        <v>940</v>
      </c>
      <c r="I152" s="351" t="s">
        <v>882</v>
      </c>
      <c r="J152" s="351" t="s">
        <v>931</v>
      </c>
      <c r="K152" s="347"/>
    </row>
    <row r="153" s="1" customFormat="1" ht="15" customHeight="1">
      <c r="B153" s="326"/>
      <c r="C153" s="351" t="s">
        <v>828</v>
      </c>
      <c r="D153" s="303"/>
      <c r="E153" s="303"/>
      <c r="F153" s="352" t="s">
        <v>880</v>
      </c>
      <c r="G153" s="303"/>
      <c r="H153" s="351" t="s">
        <v>941</v>
      </c>
      <c r="I153" s="351" t="s">
        <v>882</v>
      </c>
      <c r="J153" s="351" t="s">
        <v>931</v>
      </c>
      <c r="K153" s="347"/>
    </row>
    <row r="154" s="1" customFormat="1" ht="15" customHeight="1">
      <c r="B154" s="326"/>
      <c r="C154" s="351" t="s">
        <v>885</v>
      </c>
      <c r="D154" s="303"/>
      <c r="E154" s="303"/>
      <c r="F154" s="352" t="s">
        <v>886</v>
      </c>
      <c r="G154" s="303"/>
      <c r="H154" s="351" t="s">
        <v>920</v>
      </c>
      <c r="I154" s="351" t="s">
        <v>882</v>
      </c>
      <c r="J154" s="351">
        <v>50</v>
      </c>
      <c r="K154" s="347"/>
    </row>
    <row r="155" s="1" customFormat="1" ht="15" customHeight="1">
      <c r="B155" s="326"/>
      <c r="C155" s="351" t="s">
        <v>888</v>
      </c>
      <c r="D155" s="303"/>
      <c r="E155" s="303"/>
      <c r="F155" s="352" t="s">
        <v>880</v>
      </c>
      <c r="G155" s="303"/>
      <c r="H155" s="351" t="s">
        <v>920</v>
      </c>
      <c r="I155" s="351" t="s">
        <v>890</v>
      </c>
      <c r="J155" s="351"/>
      <c r="K155" s="347"/>
    </row>
    <row r="156" s="1" customFormat="1" ht="15" customHeight="1">
      <c r="B156" s="326"/>
      <c r="C156" s="351" t="s">
        <v>899</v>
      </c>
      <c r="D156" s="303"/>
      <c r="E156" s="303"/>
      <c r="F156" s="352" t="s">
        <v>886</v>
      </c>
      <c r="G156" s="303"/>
      <c r="H156" s="351" t="s">
        <v>920</v>
      </c>
      <c r="I156" s="351" t="s">
        <v>882</v>
      </c>
      <c r="J156" s="351">
        <v>50</v>
      </c>
      <c r="K156" s="347"/>
    </row>
    <row r="157" s="1" customFormat="1" ht="15" customHeight="1">
      <c r="B157" s="326"/>
      <c r="C157" s="351" t="s">
        <v>907</v>
      </c>
      <c r="D157" s="303"/>
      <c r="E157" s="303"/>
      <c r="F157" s="352" t="s">
        <v>886</v>
      </c>
      <c r="G157" s="303"/>
      <c r="H157" s="351" t="s">
        <v>920</v>
      </c>
      <c r="I157" s="351" t="s">
        <v>882</v>
      </c>
      <c r="J157" s="351">
        <v>50</v>
      </c>
      <c r="K157" s="347"/>
    </row>
    <row r="158" s="1" customFormat="1" ht="15" customHeight="1">
      <c r="B158" s="326"/>
      <c r="C158" s="351" t="s">
        <v>905</v>
      </c>
      <c r="D158" s="303"/>
      <c r="E158" s="303"/>
      <c r="F158" s="352" t="s">
        <v>886</v>
      </c>
      <c r="G158" s="303"/>
      <c r="H158" s="351" t="s">
        <v>920</v>
      </c>
      <c r="I158" s="351" t="s">
        <v>882</v>
      </c>
      <c r="J158" s="351">
        <v>50</v>
      </c>
      <c r="K158" s="347"/>
    </row>
    <row r="159" s="1" customFormat="1" ht="15" customHeight="1">
      <c r="B159" s="326"/>
      <c r="C159" s="351" t="s">
        <v>102</v>
      </c>
      <c r="D159" s="303"/>
      <c r="E159" s="303"/>
      <c r="F159" s="352" t="s">
        <v>880</v>
      </c>
      <c r="G159" s="303"/>
      <c r="H159" s="351" t="s">
        <v>942</v>
      </c>
      <c r="I159" s="351" t="s">
        <v>882</v>
      </c>
      <c r="J159" s="351" t="s">
        <v>943</v>
      </c>
      <c r="K159" s="347"/>
    </row>
    <row r="160" s="1" customFormat="1" ht="15" customHeight="1">
      <c r="B160" s="326"/>
      <c r="C160" s="351" t="s">
        <v>944</v>
      </c>
      <c r="D160" s="303"/>
      <c r="E160" s="303"/>
      <c r="F160" s="352" t="s">
        <v>880</v>
      </c>
      <c r="G160" s="303"/>
      <c r="H160" s="351" t="s">
        <v>945</v>
      </c>
      <c r="I160" s="351" t="s">
        <v>915</v>
      </c>
      <c r="J160" s="351"/>
      <c r="K160" s="347"/>
    </row>
    <row r="161" s="1" customFormat="1" ht="15" customHeight="1">
      <c r="B161" s="353"/>
      <c r="C161" s="335"/>
      <c r="D161" s="335"/>
      <c r="E161" s="335"/>
      <c r="F161" s="335"/>
      <c r="G161" s="335"/>
      <c r="H161" s="335"/>
      <c r="I161" s="335"/>
      <c r="J161" s="335"/>
      <c r="K161" s="354"/>
    </row>
    <row r="162" s="1" customFormat="1" ht="18.75" customHeight="1">
      <c r="B162" s="300"/>
      <c r="C162" s="303"/>
      <c r="D162" s="303"/>
      <c r="E162" s="303"/>
      <c r="F162" s="325"/>
      <c r="G162" s="303"/>
      <c r="H162" s="303"/>
      <c r="I162" s="303"/>
      <c r="J162" s="303"/>
      <c r="K162" s="300"/>
    </row>
    <row r="163" s="1" customFormat="1" ht="18.75" customHeight="1">
      <c r="B163" s="311"/>
      <c r="C163" s="311"/>
      <c r="D163" s="311"/>
      <c r="E163" s="311"/>
      <c r="F163" s="311"/>
      <c r="G163" s="311"/>
      <c r="H163" s="311"/>
      <c r="I163" s="311"/>
      <c r="J163" s="311"/>
      <c r="K163" s="311"/>
    </row>
    <row r="164" s="1" customFormat="1" ht="7.5" customHeight="1">
      <c r="B164" s="290"/>
      <c r="C164" s="291"/>
      <c r="D164" s="291"/>
      <c r="E164" s="291"/>
      <c r="F164" s="291"/>
      <c r="G164" s="291"/>
      <c r="H164" s="291"/>
      <c r="I164" s="291"/>
      <c r="J164" s="291"/>
      <c r="K164" s="292"/>
    </row>
    <row r="165" s="1" customFormat="1" ht="45" customHeight="1">
      <c r="B165" s="293"/>
      <c r="C165" s="294" t="s">
        <v>946</v>
      </c>
      <c r="D165" s="294"/>
      <c r="E165" s="294"/>
      <c r="F165" s="294"/>
      <c r="G165" s="294"/>
      <c r="H165" s="294"/>
      <c r="I165" s="294"/>
      <c r="J165" s="294"/>
      <c r="K165" s="295"/>
    </row>
    <row r="166" s="1" customFormat="1" ht="17.25" customHeight="1">
      <c r="B166" s="293"/>
      <c r="C166" s="318" t="s">
        <v>874</v>
      </c>
      <c r="D166" s="318"/>
      <c r="E166" s="318"/>
      <c r="F166" s="318" t="s">
        <v>875</v>
      </c>
      <c r="G166" s="355"/>
      <c r="H166" s="356" t="s">
        <v>55</v>
      </c>
      <c r="I166" s="356" t="s">
        <v>58</v>
      </c>
      <c r="J166" s="318" t="s">
        <v>876</v>
      </c>
      <c r="K166" s="295"/>
    </row>
    <row r="167" s="1" customFormat="1" ht="17.25" customHeight="1">
      <c r="B167" s="296"/>
      <c r="C167" s="320" t="s">
        <v>877</v>
      </c>
      <c r="D167" s="320"/>
      <c r="E167" s="320"/>
      <c r="F167" s="321" t="s">
        <v>878</v>
      </c>
      <c r="G167" s="357"/>
      <c r="H167" s="358"/>
      <c r="I167" s="358"/>
      <c r="J167" s="320" t="s">
        <v>879</v>
      </c>
      <c r="K167" s="298"/>
    </row>
    <row r="168" s="1" customFormat="1" ht="5.25" customHeight="1">
      <c r="B168" s="326"/>
      <c r="C168" s="323"/>
      <c r="D168" s="323"/>
      <c r="E168" s="323"/>
      <c r="F168" s="323"/>
      <c r="G168" s="324"/>
      <c r="H168" s="323"/>
      <c r="I168" s="323"/>
      <c r="J168" s="323"/>
      <c r="K168" s="347"/>
    </row>
    <row r="169" s="1" customFormat="1" ht="15" customHeight="1">
      <c r="B169" s="326"/>
      <c r="C169" s="303" t="s">
        <v>883</v>
      </c>
      <c r="D169" s="303"/>
      <c r="E169" s="303"/>
      <c r="F169" s="325" t="s">
        <v>880</v>
      </c>
      <c r="G169" s="303"/>
      <c r="H169" s="303" t="s">
        <v>920</v>
      </c>
      <c r="I169" s="303" t="s">
        <v>882</v>
      </c>
      <c r="J169" s="303">
        <v>120</v>
      </c>
      <c r="K169" s="347"/>
    </row>
    <row r="170" s="1" customFormat="1" ht="15" customHeight="1">
      <c r="B170" s="326"/>
      <c r="C170" s="303" t="s">
        <v>929</v>
      </c>
      <c r="D170" s="303"/>
      <c r="E170" s="303"/>
      <c r="F170" s="325" t="s">
        <v>880</v>
      </c>
      <c r="G170" s="303"/>
      <c r="H170" s="303" t="s">
        <v>930</v>
      </c>
      <c r="I170" s="303" t="s">
        <v>882</v>
      </c>
      <c r="J170" s="303" t="s">
        <v>931</v>
      </c>
      <c r="K170" s="347"/>
    </row>
    <row r="171" s="1" customFormat="1" ht="15" customHeight="1">
      <c r="B171" s="326"/>
      <c r="C171" s="303" t="s">
        <v>828</v>
      </c>
      <c r="D171" s="303"/>
      <c r="E171" s="303"/>
      <c r="F171" s="325" t="s">
        <v>880</v>
      </c>
      <c r="G171" s="303"/>
      <c r="H171" s="303" t="s">
        <v>947</v>
      </c>
      <c r="I171" s="303" t="s">
        <v>882</v>
      </c>
      <c r="J171" s="303" t="s">
        <v>931</v>
      </c>
      <c r="K171" s="347"/>
    </row>
    <row r="172" s="1" customFormat="1" ht="15" customHeight="1">
      <c r="B172" s="326"/>
      <c r="C172" s="303" t="s">
        <v>885</v>
      </c>
      <c r="D172" s="303"/>
      <c r="E172" s="303"/>
      <c r="F172" s="325" t="s">
        <v>886</v>
      </c>
      <c r="G172" s="303"/>
      <c r="H172" s="303" t="s">
        <v>947</v>
      </c>
      <c r="I172" s="303" t="s">
        <v>882</v>
      </c>
      <c r="J172" s="303">
        <v>50</v>
      </c>
      <c r="K172" s="347"/>
    </row>
    <row r="173" s="1" customFormat="1" ht="15" customHeight="1">
      <c r="B173" s="326"/>
      <c r="C173" s="303" t="s">
        <v>888</v>
      </c>
      <c r="D173" s="303"/>
      <c r="E173" s="303"/>
      <c r="F173" s="325" t="s">
        <v>880</v>
      </c>
      <c r="G173" s="303"/>
      <c r="H173" s="303" t="s">
        <v>947</v>
      </c>
      <c r="I173" s="303" t="s">
        <v>890</v>
      </c>
      <c r="J173" s="303"/>
      <c r="K173" s="347"/>
    </row>
    <row r="174" s="1" customFormat="1" ht="15" customHeight="1">
      <c r="B174" s="326"/>
      <c r="C174" s="303" t="s">
        <v>899</v>
      </c>
      <c r="D174" s="303"/>
      <c r="E174" s="303"/>
      <c r="F174" s="325" t="s">
        <v>886</v>
      </c>
      <c r="G174" s="303"/>
      <c r="H174" s="303" t="s">
        <v>947</v>
      </c>
      <c r="I174" s="303" t="s">
        <v>882</v>
      </c>
      <c r="J174" s="303">
        <v>50</v>
      </c>
      <c r="K174" s="347"/>
    </row>
    <row r="175" s="1" customFormat="1" ht="15" customHeight="1">
      <c r="B175" s="326"/>
      <c r="C175" s="303" t="s">
        <v>907</v>
      </c>
      <c r="D175" s="303"/>
      <c r="E175" s="303"/>
      <c r="F175" s="325" t="s">
        <v>886</v>
      </c>
      <c r="G175" s="303"/>
      <c r="H175" s="303" t="s">
        <v>947</v>
      </c>
      <c r="I175" s="303" t="s">
        <v>882</v>
      </c>
      <c r="J175" s="303">
        <v>50</v>
      </c>
      <c r="K175" s="347"/>
    </row>
    <row r="176" s="1" customFormat="1" ht="15" customHeight="1">
      <c r="B176" s="326"/>
      <c r="C176" s="303" t="s">
        <v>905</v>
      </c>
      <c r="D176" s="303"/>
      <c r="E176" s="303"/>
      <c r="F176" s="325" t="s">
        <v>886</v>
      </c>
      <c r="G176" s="303"/>
      <c r="H176" s="303" t="s">
        <v>947</v>
      </c>
      <c r="I176" s="303" t="s">
        <v>882</v>
      </c>
      <c r="J176" s="303">
        <v>50</v>
      </c>
      <c r="K176" s="347"/>
    </row>
    <row r="177" s="1" customFormat="1" ht="15" customHeight="1">
      <c r="B177" s="326"/>
      <c r="C177" s="303" t="s">
        <v>111</v>
      </c>
      <c r="D177" s="303"/>
      <c r="E177" s="303"/>
      <c r="F177" s="325" t="s">
        <v>880</v>
      </c>
      <c r="G177" s="303"/>
      <c r="H177" s="303" t="s">
        <v>948</v>
      </c>
      <c r="I177" s="303" t="s">
        <v>949</v>
      </c>
      <c r="J177" s="303"/>
      <c r="K177" s="347"/>
    </row>
    <row r="178" s="1" customFormat="1" ht="15" customHeight="1">
      <c r="B178" s="326"/>
      <c r="C178" s="303" t="s">
        <v>58</v>
      </c>
      <c r="D178" s="303"/>
      <c r="E178" s="303"/>
      <c r="F178" s="325" t="s">
        <v>880</v>
      </c>
      <c r="G178" s="303"/>
      <c r="H178" s="303" t="s">
        <v>950</v>
      </c>
      <c r="I178" s="303" t="s">
        <v>951</v>
      </c>
      <c r="J178" s="303">
        <v>1</v>
      </c>
      <c r="K178" s="347"/>
    </row>
    <row r="179" s="1" customFormat="1" ht="15" customHeight="1">
      <c r="B179" s="326"/>
      <c r="C179" s="303" t="s">
        <v>54</v>
      </c>
      <c r="D179" s="303"/>
      <c r="E179" s="303"/>
      <c r="F179" s="325" t="s">
        <v>880</v>
      </c>
      <c r="G179" s="303"/>
      <c r="H179" s="303" t="s">
        <v>952</v>
      </c>
      <c r="I179" s="303" t="s">
        <v>882</v>
      </c>
      <c r="J179" s="303">
        <v>20</v>
      </c>
      <c r="K179" s="347"/>
    </row>
    <row r="180" s="1" customFormat="1" ht="15" customHeight="1">
      <c r="B180" s="326"/>
      <c r="C180" s="303" t="s">
        <v>55</v>
      </c>
      <c r="D180" s="303"/>
      <c r="E180" s="303"/>
      <c r="F180" s="325" t="s">
        <v>880</v>
      </c>
      <c r="G180" s="303"/>
      <c r="H180" s="303" t="s">
        <v>953</v>
      </c>
      <c r="I180" s="303" t="s">
        <v>882</v>
      </c>
      <c r="J180" s="303">
        <v>255</v>
      </c>
      <c r="K180" s="347"/>
    </row>
    <row r="181" s="1" customFormat="1" ht="15" customHeight="1">
      <c r="B181" s="326"/>
      <c r="C181" s="303" t="s">
        <v>112</v>
      </c>
      <c r="D181" s="303"/>
      <c r="E181" s="303"/>
      <c r="F181" s="325" t="s">
        <v>880</v>
      </c>
      <c r="G181" s="303"/>
      <c r="H181" s="303" t="s">
        <v>844</v>
      </c>
      <c r="I181" s="303" t="s">
        <v>882</v>
      </c>
      <c r="J181" s="303">
        <v>10</v>
      </c>
      <c r="K181" s="347"/>
    </row>
    <row r="182" s="1" customFormat="1" ht="15" customHeight="1">
      <c r="B182" s="326"/>
      <c r="C182" s="303" t="s">
        <v>113</v>
      </c>
      <c r="D182" s="303"/>
      <c r="E182" s="303"/>
      <c r="F182" s="325" t="s">
        <v>880</v>
      </c>
      <c r="G182" s="303"/>
      <c r="H182" s="303" t="s">
        <v>954</v>
      </c>
      <c r="I182" s="303" t="s">
        <v>915</v>
      </c>
      <c r="J182" s="303"/>
      <c r="K182" s="347"/>
    </row>
    <row r="183" s="1" customFormat="1" ht="15" customHeight="1">
      <c r="B183" s="326"/>
      <c r="C183" s="303" t="s">
        <v>955</v>
      </c>
      <c r="D183" s="303"/>
      <c r="E183" s="303"/>
      <c r="F183" s="325" t="s">
        <v>880</v>
      </c>
      <c r="G183" s="303"/>
      <c r="H183" s="303" t="s">
        <v>956</v>
      </c>
      <c r="I183" s="303" t="s">
        <v>915</v>
      </c>
      <c r="J183" s="303"/>
      <c r="K183" s="347"/>
    </row>
    <row r="184" s="1" customFormat="1" ht="15" customHeight="1">
      <c r="B184" s="326"/>
      <c r="C184" s="303" t="s">
        <v>944</v>
      </c>
      <c r="D184" s="303"/>
      <c r="E184" s="303"/>
      <c r="F184" s="325" t="s">
        <v>880</v>
      </c>
      <c r="G184" s="303"/>
      <c r="H184" s="303" t="s">
        <v>957</v>
      </c>
      <c r="I184" s="303" t="s">
        <v>915</v>
      </c>
      <c r="J184" s="303"/>
      <c r="K184" s="347"/>
    </row>
    <row r="185" s="1" customFormat="1" ht="15" customHeight="1">
      <c r="B185" s="326"/>
      <c r="C185" s="303" t="s">
        <v>115</v>
      </c>
      <c r="D185" s="303"/>
      <c r="E185" s="303"/>
      <c r="F185" s="325" t="s">
        <v>886</v>
      </c>
      <c r="G185" s="303"/>
      <c r="H185" s="303" t="s">
        <v>958</v>
      </c>
      <c r="I185" s="303" t="s">
        <v>882</v>
      </c>
      <c r="J185" s="303">
        <v>50</v>
      </c>
      <c r="K185" s="347"/>
    </row>
    <row r="186" s="1" customFormat="1" ht="15" customHeight="1">
      <c r="B186" s="326"/>
      <c r="C186" s="303" t="s">
        <v>959</v>
      </c>
      <c r="D186" s="303"/>
      <c r="E186" s="303"/>
      <c r="F186" s="325" t="s">
        <v>886</v>
      </c>
      <c r="G186" s="303"/>
      <c r="H186" s="303" t="s">
        <v>960</v>
      </c>
      <c r="I186" s="303" t="s">
        <v>961</v>
      </c>
      <c r="J186" s="303"/>
      <c r="K186" s="347"/>
    </row>
    <row r="187" s="1" customFormat="1" ht="15" customHeight="1">
      <c r="B187" s="326"/>
      <c r="C187" s="303" t="s">
        <v>962</v>
      </c>
      <c r="D187" s="303"/>
      <c r="E187" s="303"/>
      <c r="F187" s="325" t="s">
        <v>886</v>
      </c>
      <c r="G187" s="303"/>
      <c r="H187" s="303" t="s">
        <v>963</v>
      </c>
      <c r="I187" s="303" t="s">
        <v>961</v>
      </c>
      <c r="J187" s="303"/>
      <c r="K187" s="347"/>
    </row>
    <row r="188" s="1" customFormat="1" ht="15" customHeight="1">
      <c r="B188" s="326"/>
      <c r="C188" s="303" t="s">
        <v>964</v>
      </c>
      <c r="D188" s="303"/>
      <c r="E188" s="303"/>
      <c r="F188" s="325" t="s">
        <v>886</v>
      </c>
      <c r="G188" s="303"/>
      <c r="H188" s="303" t="s">
        <v>965</v>
      </c>
      <c r="I188" s="303" t="s">
        <v>961</v>
      </c>
      <c r="J188" s="303"/>
      <c r="K188" s="347"/>
    </row>
    <row r="189" s="1" customFormat="1" ht="15" customHeight="1">
      <c r="B189" s="326"/>
      <c r="C189" s="359" t="s">
        <v>966</v>
      </c>
      <c r="D189" s="303"/>
      <c r="E189" s="303"/>
      <c r="F189" s="325" t="s">
        <v>886</v>
      </c>
      <c r="G189" s="303"/>
      <c r="H189" s="303" t="s">
        <v>967</v>
      </c>
      <c r="I189" s="303" t="s">
        <v>968</v>
      </c>
      <c r="J189" s="360" t="s">
        <v>969</v>
      </c>
      <c r="K189" s="347"/>
    </row>
    <row r="190" s="1" customFormat="1" ht="15" customHeight="1">
      <c r="B190" s="326"/>
      <c r="C190" s="310" t="s">
        <v>43</v>
      </c>
      <c r="D190" s="303"/>
      <c r="E190" s="303"/>
      <c r="F190" s="325" t="s">
        <v>880</v>
      </c>
      <c r="G190" s="303"/>
      <c r="H190" s="300" t="s">
        <v>970</v>
      </c>
      <c r="I190" s="303" t="s">
        <v>971</v>
      </c>
      <c r="J190" s="303"/>
      <c r="K190" s="347"/>
    </row>
    <row r="191" s="1" customFormat="1" ht="15" customHeight="1">
      <c r="B191" s="326"/>
      <c r="C191" s="310" t="s">
        <v>972</v>
      </c>
      <c r="D191" s="303"/>
      <c r="E191" s="303"/>
      <c r="F191" s="325" t="s">
        <v>880</v>
      </c>
      <c r="G191" s="303"/>
      <c r="H191" s="303" t="s">
        <v>973</v>
      </c>
      <c r="I191" s="303" t="s">
        <v>915</v>
      </c>
      <c r="J191" s="303"/>
      <c r="K191" s="347"/>
    </row>
    <row r="192" s="1" customFormat="1" ht="15" customHeight="1">
      <c r="B192" s="326"/>
      <c r="C192" s="310" t="s">
        <v>974</v>
      </c>
      <c r="D192" s="303"/>
      <c r="E192" s="303"/>
      <c r="F192" s="325" t="s">
        <v>880</v>
      </c>
      <c r="G192" s="303"/>
      <c r="H192" s="303" t="s">
        <v>975</v>
      </c>
      <c r="I192" s="303" t="s">
        <v>915</v>
      </c>
      <c r="J192" s="303"/>
      <c r="K192" s="347"/>
    </row>
    <row r="193" s="1" customFormat="1" ht="15" customHeight="1">
      <c r="B193" s="326"/>
      <c r="C193" s="310" t="s">
        <v>976</v>
      </c>
      <c r="D193" s="303"/>
      <c r="E193" s="303"/>
      <c r="F193" s="325" t="s">
        <v>886</v>
      </c>
      <c r="G193" s="303"/>
      <c r="H193" s="303" t="s">
        <v>977</v>
      </c>
      <c r="I193" s="303" t="s">
        <v>915</v>
      </c>
      <c r="J193" s="303"/>
      <c r="K193" s="347"/>
    </row>
    <row r="194" s="1" customFormat="1" ht="15" customHeight="1">
      <c r="B194" s="353"/>
      <c r="C194" s="361"/>
      <c r="D194" s="335"/>
      <c r="E194" s="335"/>
      <c r="F194" s="335"/>
      <c r="G194" s="335"/>
      <c r="H194" s="335"/>
      <c r="I194" s="335"/>
      <c r="J194" s="335"/>
      <c r="K194" s="354"/>
    </row>
    <row r="195" s="1" customFormat="1" ht="18.75" customHeight="1">
      <c r="B195" s="300"/>
      <c r="C195" s="303"/>
      <c r="D195" s="303"/>
      <c r="E195" s="303"/>
      <c r="F195" s="325"/>
      <c r="G195" s="303"/>
      <c r="H195" s="303"/>
      <c r="I195" s="303"/>
      <c r="J195" s="303"/>
      <c r="K195" s="300"/>
    </row>
    <row r="196" s="1" customFormat="1" ht="18.75" customHeight="1">
      <c r="B196" s="300"/>
      <c r="C196" s="303"/>
      <c r="D196" s="303"/>
      <c r="E196" s="303"/>
      <c r="F196" s="325"/>
      <c r="G196" s="303"/>
      <c r="H196" s="303"/>
      <c r="I196" s="303"/>
      <c r="J196" s="303"/>
      <c r="K196" s="300"/>
    </row>
    <row r="197" s="1" customFormat="1" ht="18.75" customHeight="1">
      <c r="B197" s="311"/>
      <c r="C197" s="311"/>
      <c r="D197" s="311"/>
      <c r="E197" s="311"/>
      <c r="F197" s="311"/>
      <c r="G197" s="311"/>
      <c r="H197" s="311"/>
      <c r="I197" s="311"/>
      <c r="J197" s="311"/>
      <c r="K197" s="311"/>
    </row>
    <row r="198" s="1" customFormat="1" ht="13.5">
      <c r="B198" s="290"/>
      <c r="C198" s="291"/>
      <c r="D198" s="291"/>
      <c r="E198" s="291"/>
      <c r="F198" s="291"/>
      <c r="G198" s="291"/>
      <c r="H198" s="291"/>
      <c r="I198" s="291"/>
      <c r="J198" s="291"/>
      <c r="K198" s="292"/>
    </row>
    <row r="199" s="1" customFormat="1" ht="21">
      <c r="B199" s="293"/>
      <c r="C199" s="294" t="s">
        <v>978</v>
      </c>
      <c r="D199" s="294"/>
      <c r="E199" s="294"/>
      <c r="F199" s="294"/>
      <c r="G199" s="294"/>
      <c r="H199" s="294"/>
      <c r="I199" s="294"/>
      <c r="J199" s="294"/>
      <c r="K199" s="295"/>
    </row>
    <row r="200" s="1" customFormat="1" ht="25.5" customHeight="1">
      <c r="B200" s="293"/>
      <c r="C200" s="362" t="s">
        <v>979</v>
      </c>
      <c r="D200" s="362"/>
      <c r="E200" s="362"/>
      <c r="F200" s="362" t="s">
        <v>980</v>
      </c>
      <c r="G200" s="363"/>
      <c r="H200" s="362" t="s">
        <v>981</v>
      </c>
      <c r="I200" s="362"/>
      <c r="J200" s="362"/>
      <c r="K200" s="295"/>
    </row>
    <row r="201" s="1" customFormat="1" ht="5.25" customHeight="1">
      <c r="B201" s="326"/>
      <c r="C201" s="323"/>
      <c r="D201" s="323"/>
      <c r="E201" s="323"/>
      <c r="F201" s="323"/>
      <c r="G201" s="303"/>
      <c r="H201" s="323"/>
      <c r="I201" s="323"/>
      <c r="J201" s="323"/>
      <c r="K201" s="347"/>
    </row>
    <row r="202" s="1" customFormat="1" ht="15" customHeight="1">
      <c r="B202" s="326"/>
      <c r="C202" s="303" t="s">
        <v>971</v>
      </c>
      <c r="D202" s="303"/>
      <c r="E202" s="303"/>
      <c r="F202" s="325" t="s">
        <v>44</v>
      </c>
      <c r="G202" s="303"/>
      <c r="H202" s="303" t="s">
        <v>982</v>
      </c>
      <c r="I202" s="303"/>
      <c r="J202" s="303"/>
      <c r="K202" s="347"/>
    </row>
    <row r="203" s="1" customFormat="1" ht="15" customHeight="1">
      <c r="B203" s="326"/>
      <c r="C203" s="332"/>
      <c r="D203" s="303"/>
      <c r="E203" s="303"/>
      <c r="F203" s="325" t="s">
        <v>45</v>
      </c>
      <c r="G203" s="303"/>
      <c r="H203" s="303" t="s">
        <v>983</v>
      </c>
      <c r="I203" s="303"/>
      <c r="J203" s="303"/>
      <c r="K203" s="347"/>
    </row>
    <row r="204" s="1" customFormat="1" ht="15" customHeight="1">
      <c r="B204" s="326"/>
      <c r="C204" s="332"/>
      <c r="D204" s="303"/>
      <c r="E204" s="303"/>
      <c r="F204" s="325" t="s">
        <v>48</v>
      </c>
      <c r="G204" s="303"/>
      <c r="H204" s="303" t="s">
        <v>984</v>
      </c>
      <c r="I204" s="303"/>
      <c r="J204" s="303"/>
      <c r="K204" s="347"/>
    </row>
    <row r="205" s="1" customFormat="1" ht="15" customHeight="1">
      <c r="B205" s="326"/>
      <c r="C205" s="303"/>
      <c r="D205" s="303"/>
      <c r="E205" s="303"/>
      <c r="F205" s="325" t="s">
        <v>46</v>
      </c>
      <c r="G205" s="303"/>
      <c r="H205" s="303" t="s">
        <v>985</v>
      </c>
      <c r="I205" s="303"/>
      <c r="J205" s="303"/>
      <c r="K205" s="347"/>
    </row>
    <row r="206" s="1" customFormat="1" ht="15" customHeight="1">
      <c r="B206" s="326"/>
      <c r="C206" s="303"/>
      <c r="D206" s="303"/>
      <c r="E206" s="303"/>
      <c r="F206" s="325" t="s">
        <v>47</v>
      </c>
      <c r="G206" s="303"/>
      <c r="H206" s="303" t="s">
        <v>986</v>
      </c>
      <c r="I206" s="303"/>
      <c r="J206" s="303"/>
      <c r="K206" s="347"/>
    </row>
    <row r="207" s="1" customFormat="1" ht="15" customHeight="1">
      <c r="B207" s="326"/>
      <c r="C207" s="303"/>
      <c r="D207" s="303"/>
      <c r="E207" s="303"/>
      <c r="F207" s="325"/>
      <c r="G207" s="303"/>
      <c r="H207" s="303"/>
      <c r="I207" s="303"/>
      <c r="J207" s="303"/>
      <c r="K207" s="347"/>
    </row>
    <row r="208" s="1" customFormat="1" ht="15" customHeight="1">
      <c r="B208" s="326"/>
      <c r="C208" s="303" t="s">
        <v>927</v>
      </c>
      <c r="D208" s="303"/>
      <c r="E208" s="303"/>
      <c r="F208" s="325" t="s">
        <v>80</v>
      </c>
      <c r="G208" s="303"/>
      <c r="H208" s="303" t="s">
        <v>987</v>
      </c>
      <c r="I208" s="303"/>
      <c r="J208" s="303"/>
      <c r="K208" s="347"/>
    </row>
    <row r="209" s="1" customFormat="1" ht="15" customHeight="1">
      <c r="B209" s="326"/>
      <c r="C209" s="332"/>
      <c r="D209" s="303"/>
      <c r="E209" s="303"/>
      <c r="F209" s="325" t="s">
        <v>822</v>
      </c>
      <c r="G209" s="303"/>
      <c r="H209" s="303" t="s">
        <v>823</v>
      </c>
      <c r="I209" s="303"/>
      <c r="J209" s="303"/>
      <c r="K209" s="347"/>
    </row>
    <row r="210" s="1" customFormat="1" ht="15" customHeight="1">
      <c r="B210" s="326"/>
      <c r="C210" s="303"/>
      <c r="D210" s="303"/>
      <c r="E210" s="303"/>
      <c r="F210" s="325" t="s">
        <v>820</v>
      </c>
      <c r="G210" s="303"/>
      <c r="H210" s="303" t="s">
        <v>988</v>
      </c>
      <c r="I210" s="303"/>
      <c r="J210" s="303"/>
      <c r="K210" s="347"/>
    </row>
    <row r="211" s="1" customFormat="1" ht="15" customHeight="1">
      <c r="B211" s="364"/>
      <c r="C211" s="332"/>
      <c r="D211" s="332"/>
      <c r="E211" s="332"/>
      <c r="F211" s="325" t="s">
        <v>824</v>
      </c>
      <c r="G211" s="310"/>
      <c r="H211" s="351" t="s">
        <v>825</v>
      </c>
      <c r="I211" s="351"/>
      <c r="J211" s="351"/>
      <c r="K211" s="365"/>
    </row>
    <row r="212" s="1" customFormat="1" ht="15" customHeight="1">
      <c r="B212" s="364"/>
      <c r="C212" s="332"/>
      <c r="D212" s="332"/>
      <c r="E212" s="332"/>
      <c r="F212" s="325" t="s">
        <v>826</v>
      </c>
      <c r="G212" s="310"/>
      <c r="H212" s="351" t="s">
        <v>989</v>
      </c>
      <c r="I212" s="351"/>
      <c r="J212" s="351"/>
      <c r="K212" s="365"/>
    </row>
    <row r="213" s="1" customFormat="1" ht="15" customHeight="1">
      <c r="B213" s="364"/>
      <c r="C213" s="332"/>
      <c r="D213" s="332"/>
      <c r="E213" s="332"/>
      <c r="F213" s="366"/>
      <c r="G213" s="310"/>
      <c r="H213" s="367"/>
      <c r="I213" s="367"/>
      <c r="J213" s="367"/>
      <c r="K213" s="365"/>
    </row>
    <row r="214" s="1" customFormat="1" ht="15" customHeight="1">
      <c r="B214" s="364"/>
      <c r="C214" s="303" t="s">
        <v>951</v>
      </c>
      <c r="D214" s="332"/>
      <c r="E214" s="332"/>
      <c r="F214" s="325">
        <v>1</v>
      </c>
      <c r="G214" s="310"/>
      <c r="H214" s="351" t="s">
        <v>990</v>
      </c>
      <c r="I214" s="351"/>
      <c r="J214" s="351"/>
      <c r="K214" s="365"/>
    </row>
    <row r="215" s="1" customFormat="1" ht="15" customHeight="1">
      <c r="B215" s="364"/>
      <c r="C215" s="332"/>
      <c r="D215" s="332"/>
      <c r="E215" s="332"/>
      <c r="F215" s="325">
        <v>2</v>
      </c>
      <c r="G215" s="310"/>
      <c r="H215" s="351" t="s">
        <v>991</v>
      </c>
      <c r="I215" s="351"/>
      <c r="J215" s="351"/>
      <c r="K215" s="365"/>
    </row>
    <row r="216" s="1" customFormat="1" ht="15" customHeight="1">
      <c r="B216" s="364"/>
      <c r="C216" s="332"/>
      <c r="D216" s="332"/>
      <c r="E216" s="332"/>
      <c r="F216" s="325">
        <v>3</v>
      </c>
      <c r="G216" s="310"/>
      <c r="H216" s="351" t="s">
        <v>992</v>
      </c>
      <c r="I216" s="351"/>
      <c r="J216" s="351"/>
      <c r="K216" s="365"/>
    </row>
    <row r="217" s="1" customFormat="1" ht="15" customHeight="1">
      <c r="B217" s="364"/>
      <c r="C217" s="332"/>
      <c r="D217" s="332"/>
      <c r="E217" s="332"/>
      <c r="F217" s="325">
        <v>4</v>
      </c>
      <c r="G217" s="310"/>
      <c r="H217" s="351" t="s">
        <v>993</v>
      </c>
      <c r="I217" s="351"/>
      <c r="J217" s="351"/>
      <c r="K217" s="365"/>
    </row>
    <row r="218" s="1" customFormat="1" ht="12.75" customHeight="1">
      <c r="B218" s="368"/>
      <c r="C218" s="369"/>
      <c r="D218" s="369"/>
      <c r="E218" s="369"/>
      <c r="F218" s="369"/>
      <c r="G218" s="369"/>
      <c r="H218" s="369"/>
      <c r="I218" s="369"/>
      <c r="J218" s="369"/>
      <c r="K218" s="370"/>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Jiří Bílek</dc:creator>
  <cp:lastModifiedBy>Jiří Bílek</cp:lastModifiedBy>
  <dcterms:created xsi:type="dcterms:W3CDTF">2020-06-01T06:04:53Z</dcterms:created>
  <dcterms:modified xsi:type="dcterms:W3CDTF">2020-06-01T06:05:00Z</dcterms:modified>
</cp:coreProperties>
</file>