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88" windowWidth="22716" windowHeight="8676"/>
  </bookViews>
  <sheets>
    <sheet name="Rekapitulace stavby" sheetId="1" r:id="rId1"/>
    <sheet name="01 - oplocení" sheetId="2" r:id="rId2"/>
    <sheet name="02 - doplnění asfaltové p..." sheetId="3" r:id="rId3"/>
    <sheet name="99 - vedlejší a ostatní n..." sheetId="4" r:id="rId4"/>
  </sheets>
  <definedNames>
    <definedName name="_xlnm._FilterDatabase" localSheetId="1" hidden="1">'01 - oplocení'!$C$126:$K$270</definedName>
    <definedName name="_xlnm._FilterDatabase" localSheetId="2" hidden="1">'02 - doplnění asfaltové p...'!$C$120:$K$225</definedName>
    <definedName name="_xlnm._FilterDatabase" localSheetId="3" hidden="1">'99 - vedlejší a ostatní n...'!$C$120:$K$136</definedName>
    <definedName name="_xlnm.Print_Titles" localSheetId="1">'01 - oplocení'!$126:$126</definedName>
    <definedName name="_xlnm.Print_Titles" localSheetId="2">'02 - doplnění asfaltové p...'!$120:$120</definedName>
    <definedName name="_xlnm.Print_Titles" localSheetId="3">'99 - vedlejší a ostatní n...'!$120:$120</definedName>
    <definedName name="_xlnm.Print_Titles" localSheetId="0">'Rekapitulace stavby'!$92:$92</definedName>
    <definedName name="_xlnm.Print_Area" localSheetId="1">'01 - oplocení'!$C$4:$J$76,'01 - oplocení'!$C$82:$J$108,'01 - oplocení'!$C$114:$J$270</definedName>
    <definedName name="_xlnm.Print_Area" localSheetId="2">'02 - doplnění asfaltové p...'!$C$4:$J$76,'02 - doplnění asfaltové p...'!$C$82:$J$102,'02 - doplnění asfaltové p...'!$C$108:$J$225</definedName>
    <definedName name="_xlnm.Print_Area" localSheetId="3">'99 - vedlejší a ostatní n...'!$C$4:$J$76,'99 - vedlejší a ostatní n...'!$C$82:$J$102,'99 - vedlejší a ostatní n...'!$C$108:$J$136</definedName>
    <definedName name="_xlnm.Print_Area" localSheetId="0">'Rekapitulace stavby'!$D$4:$AO$76,'Rekapitulace stavby'!$C$82:$AQ$98</definedName>
  </definedNames>
  <calcPr calcId="125725"/>
</workbook>
</file>

<file path=xl/calcChain.xml><?xml version="1.0" encoding="utf-8"?>
<calcChain xmlns="http://schemas.openxmlformats.org/spreadsheetml/2006/main">
  <c r="J37" i="4"/>
  <c r="J36"/>
  <c r="AY97" i="1"/>
  <c r="J35" i="4"/>
  <c r="AX97" i="1"/>
  <c r="BI136" i="4"/>
  <c r="BH136"/>
  <c r="BG136"/>
  <c r="BF136"/>
  <c r="T136"/>
  <c r="T135" s="1"/>
  <c r="R136"/>
  <c r="R135"/>
  <c r="P136"/>
  <c r="P135" s="1"/>
  <c r="BI134"/>
  <c r="BH134"/>
  <c r="BG134"/>
  <c r="BF134"/>
  <c r="T134"/>
  <c r="T133" s="1"/>
  <c r="R134"/>
  <c r="R133" s="1"/>
  <c r="P134"/>
  <c r="P133"/>
  <c r="BI132"/>
  <c r="BH132"/>
  <c r="BG132"/>
  <c r="BF132"/>
  <c r="T132"/>
  <c r="T131" s="1"/>
  <c r="R132"/>
  <c r="R131"/>
  <c r="P132"/>
  <c r="P131" s="1"/>
  <c r="BI130"/>
  <c r="BH130"/>
  <c r="BG130"/>
  <c r="BF130"/>
  <c r="T130"/>
  <c r="R130"/>
  <c r="P130"/>
  <c r="BI125"/>
  <c r="BH125"/>
  <c r="BG125"/>
  <c r="BF125"/>
  <c r="T125"/>
  <c r="R125"/>
  <c r="P125"/>
  <c r="BI123"/>
  <c r="BH123"/>
  <c r="BG123"/>
  <c r="BF123"/>
  <c r="T123"/>
  <c r="R123"/>
  <c r="P123"/>
  <c r="F115"/>
  <c r="E113"/>
  <c r="F89"/>
  <c r="E87"/>
  <c r="J24"/>
  <c r="E24"/>
  <c r="J92" s="1"/>
  <c r="J23"/>
  <c r="J21"/>
  <c r="E21"/>
  <c r="J117" s="1"/>
  <c r="J20"/>
  <c r="J18"/>
  <c r="E18"/>
  <c r="F118" s="1"/>
  <c r="J17"/>
  <c r="J15"/>
  <c r="E15"/>
  <c r="F117" s="1"/>
  <c r="J14"/>
  <c r="J12"/>
  <c r="J89"/>
  <c r="E7"/>
  <c r="E111"/>
  <c r="J37" i="3"/>
  <c r="J36"/>
  <c r="AY96" i="1" s="1"/>
  <c r="J35" i="3"/>
  <c r="AX96" i="1"/>
  <c r="BI222" i="3"/>
  <c r="BH222"/>
  <c r="BG222"/>
  <c r="BF222"/>
  <c r="T222"/>
  <c r="R222"/>
  <c r="P222"/>
  <c r="BI218"/>
  <c r="BH218"/>
  <c r="BG218"/>
  <c r="BF218"/>
  <c r="T218"/>
  <c r="R218"/>
  <c r="P218"/>
  <c r="BI217"/>
  <c r="BH217"/>
  <c r="BG217"/>
  <c r="BF217"/>
  <c r="T217"/>
  <c r="R217"/>
  <c r="P217"/>
  <c r="BI215"/>
  <c r="BH215"/>
  <c r="BG215"/>
  <c r="BF215"/>
  <c r="T215"/>
  <c r="R215"/>
  <c r="P215"/>
  <c r="BI214"/>
  <c r="BH214"/>
  <c r="BG214"/>
  <c r="BF214"/>
  <c r="T214"/>
  <c r="R214"/>
  <c r="P214"/>
  <c r="BI209"/>
  <c r="BH209"/>
  <c r="BG209"/>
  <c r="BF209"/>
  <c r="T209"/>
  <c r="T208"/>
  <c r="R209"/>
  <c r="R208"/>
  <c r="P209"/>
  <c r="P208"/>
  <c r="BI204"/>
  <c r="BH204"/>
  <c r="BG204"/>
  <c r="BF204"/>
  <c r="T204"/>
  <c r="R204"/>
  <c r="P204"/>
  <c r="BI200"/>
  <c r="BH200"/>
  <c r="BG200"/>
  <c r="BF200"/>
  <c r="T200"/>
  <c r="R200"/>
  <c r="P200"/>
  <c r="BI196"/>
  <c r="BH196"/>
  <c r="BG196"/>
  <c r="BF196"/>
  <c r="T196"/>
  <c r="R196"/>
  <c r="P196"/>
  <c r="BI192"/>
  <c r="BH192"/>
  <c r="BG192"/>
  <c r="BF192"/>
  <c r="T192"/>
  <c r="R192"/>
  <c r="P192"/>
  <c r="BI188"/>
  <c r="BH188"/>
  <c r="BG188"/>
  <c r="BF188"/>
  <c r="T188"/>
  <c r="R188"/>
  <c r="P188"/>
  <c r="BI184"/>
  <c r="BH184"/>
  <c r="BG184"/>
  <c r="BF184"/>
  <c r="T184"/>
  <c r="R184"/>
  <c r="P184"/>
  <c r="BI179"/>
  <c r="BH179"/>
  <c r="BG179"/>
  <c r="BF179"/>
  <c r="T179"/>
  <c r="R179"/>
  <c r="P179"/>
  <c r="BI173"/>
  <c r="BH173"/>
  <c r="BG173"/>
  <c r="BF173"/>
  <c r="T173"/>
  <c r="R173"/>
  <c r="P173"/>
  <c r="BI168"/>
  <c r="BH168"/>
  <c r="BG168"/>
  <c r="BF168"/>
  <c r="T168"/>
  <c r="R168"/>
  <c r="P168"/>
  <c r="BI163"/>
  <c r="BH163"/>
  <c r="BG163"/>
  <c r="BF163"/>
  <c r="T163"/>
  <c r="R163"/>
  <c r="P163"/>
  <c r="BI161"/>
  <c r="BH161"/>
  <c r="BG161"/>
  <c r="BF161"/>
  <c r="T161"/>
  <c r="R161"/>
  <c r="P161"/>
  <c r="BI158"/>
  <c r="BH158"/>
  <c r="BG158"/>
  <c r="BF158"/>
  <c r="T158"/>
  <c r="R158"/>
  <c r="P158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0"/>
  <c r="BH140"/>
  <c r="BG140"/>
  <c r="BF140"/>
  <c r="T140"/>
  <c r="R140"/>
  <c r="P140"/>
  <c r="BI136"/>
  <c r="BH136"/>
  <c r="BG136"/>
  <c r="BF136"/>
  <c r="T136"/>
  <c r="R136"/>
  <c r="P136"/>
  <c r="BI132"/>
  <c r="BH132"/>
  <c r="BG132"/>
  <c r="BF132"/>
  <c r="T132"/>
  <c r="R132"/>
  <c r="P132"/>
  <c r="BI128"/>
  <c r="BH128"/>
  <c r="BG128"/>
  <c r="BF128"/>
  <c r="T128"/>
  <c r="R128"/>
  <c r="P128"/>
  <c r="BI124"/>
  <c r="BH124"/>
  <c r="BG124"/>
  <c r="BF124"/>
  <c r="T124"/>
  <c r="R124"/>
  <c r="P124"/>
  <c r="F115"/>
  <c r="E113"/>
  <c r="F89"/>
  <c r="E87"/>
  <c r="J24"/>
  <c r="E24"/>
  <c r="J92"/>
  <c r="J23"/>
  <c r="J21"/>
  <c r="E21"/>
  <c r="J117"/>
  <c r="J20"/>
  <c r="J18"/>
  <c r="E18"/>
  <c r="F118"/>
  <c r="J17"/>
  <c r="J15"/>
  <c r="E15"/>
  <c r="F117"/>
  <c r="J14"/>
  <c r="J12"/>
  <c r="J89"/>
  <c r="E7"/>
  <c r="E111" s="1"/>
  <c r="J37" i="2"/>
  <c r="J36"/>
  <c r="AY95" i="1"/>
  <c r="J35" i="2"/>
  <c r="AX95" i="1"/>
  <c r="BI267" i="2"/>
  <c r="BH267"/>
  <c r="BG267"/>
  <c r="BF267"/>
  <c r="T267"/>
  <c r="T266"/>
  <c r="R267"/>
  <c r="R266" s="1"/>
  <c r="P267"/>
  <c r="P266"/>
  <c r="BI265"/>
  <c r="BH265"/>
  <c r="BG265"/>
  <c r="BF265"/>
  <c r="T265"/>
  <c r="R265"/>
  <c r="P265"/>
  <c r="BI260"/>
  <c r="BH260"/>
  <c r="BG260"/>
  <c r="BF260"/>
  <c r="T260"/>
  <c r="R260"/>
  <c r="P260"/>
  <c r="BI256"/>
  <c r="BH256"/>
  <c r="BG256"/>
  <c r="BF256"/>
  <c r="T256"/>
  <c r="R256"/>
  <c r="P256"/>
  <c r="BI253"/>
  <c r="BH253"/>
  <c r="BG253"/>
  <c r="BF253"/>
  <c r="T253"/>
  <c r="T252"/>
  <c r="R253"/>
  <c r="R252" s="1"/>
  <c r="P253"/>
  <c r="P252"/>
  <c r="BI249"/>
  <c r="BH249"/>
  <c r="BG249"/>
  <c r="BF249"/>
  <c r="T249"/>
  <c r="R249"/>
  <c r="P249"/>
  <c r="BI246"/>
  <c r="BH246"/>
  <c r="BG246"/>
  <c r="BF246"/>
  <c r="T246"/>
  <c r="R246"/>
  <c r="P246"/>
  <c r="BI245"/>
  <c r="BH245"/>
  <c r="BG245"/>
  <c r="BF245"/>
  <c r="T245"/>
  <c r="R245"/>
  <c r="P245"/>
  <c r="BI243"/>
  <c r="BH243"/>
  <c r="BG243"/>
  <c r="BF243"/>
  <c r="T243"/>
  <c r="R243"/>
  <c r="P243"/>
  <c r="BI242"/>
  <c r="BH242"/>
  <c r="BG242"/>
  <c r="BF242"/>
  <c r="T242"/>
  <c r="R242"/>
  <c r="P242"/>
  <c r="BI241"/>
  <c r="BH241"/>
  <c r="BG241"/>
  <c r="BF241"/>
  <c r="T241"/>
  <c r="R241"/>
  <c r="P241"/>
  <c r="BI239"/>
  <c r="BH239"/>
  <c r="BG239"/>
  <c r="BF239"/>
  <c r="T239"/>
  <c r="R239"/>
  <c r="P239"/>
  <c r="BI238"/>
  <c r="BH238"/>
  <c r="BG238"/>
  <c r="BF238"/>
  <c r="T238"/>
  <c r="R238"/>
  <c r="P238"/>
  <c r="BI234"/>
  <c r="BH234"/>
  <c r="BG234"/>
  <c r="BF234"/>
  <c r="T234"/>
  <c r="R234"/>
  <c r="P234"/>
  <c r="BI231"/>
  <c r="BH231"/>
  <c r="BG231"/>
  <c r="BF231"/>
  <c r="T231"/>
  <c r="R231"/>
  <c r="P231"/>
  <c r="BI230"/>
  <c r="BH230"/>
  <c r="BG230"/>
  <c r="BF230"/>
  <c r="T230"/>
  <c r="R230"/>
  <c r="P230"/>
  <c r="BI226"/>
  <c r="BH226"/>
  <c r="BG226"/>
  <c r="BF226"/>
  <c r="T226"/>
  <c r="R226"/>
  <c r="P226"/>
  <c r="BI225"/>
  <c r="BH225"/>
  <c r="BG225"/>
  <c r="BF225"/>
  <c r="T225"/>
  <c r="R225"/>
  <c r="P225"/>
  <c r="BI221"/>
  <c r="BH221"/>
  <c r="BG221"/>
  <c r="BF221"/>
  <c r="T221"/>
  <c r="R221"/>
  <c r="P221"/>
  <c r="BI217"/>
  <c r="BH217"/>
  <c r="BG217"/>
  <c r="BF217"/>
  <c r="T217"/>
  <c r="R217"/>
  <c r="P217"/>
  <c r="BI213"/>
  <c r="BH213"/>
  <c r="BG213"/>
  <c r="BF213"/>
  <c r="T213"/>
  <c r="R213"/>
  <c r="P213"/>
  <c r="BI208"/>
  <c r="BH208"/>
  <c r="BG208"/>
  <c r="BF208"/>
  <c r="T208"/>
  <c r="T207" s="1"/>
  <c r="R208"/>
  <c r="R207"/>
  <c r="P208"/>
  <c r="P207" s="1"/>
  <c r="BI204"/>
  <c r="BH204"/>
  <c r="BG204"/>
  <c r="BF204"/>
  <c r="T204"/>
  <c r="R204"/>
  <c r="P204"/>
  <c r="BI200"/>
  <c r="BH200"/>
  <c r="BG200"/>
  <c r="BF200"/>
  <c r="T200"/>
  <c r="R200"/>
  <c r="P200"/>
  <c r="BI198"/>
  <c r="BH198"/>
  <c r="BG198"/>
  <c r="BF198"/>
  <c r="T198"/>
  <c r="R198"/>
  <c r="P198"/>
  <c r="BI194"/>
  <c r="BH194"/>
  <c r="BG194"/>
  <c r="BF194"/>
  <c r="T194"/>
  <c r="R194"/>
  <c r="P194"/>
  <c r="BI193"/>
  <c r="BH193"/>
  <c r="BG193"/>
  <c r="BF193"/>
  <c r="T193"/>
  <c r="R193"/>
  <c r="P193"/>
  <c r="BI189"/>
  <c r="BH189"/>
  <c r="BG189"/>
  <c r="BF189"/>
  <c r="T189"/>
  <c r="R189"/>
  <c r="P189"/>
  <c r="BI177"/>
  <c r="BH177"/>
  <c r="BG177"/>
  <c r="BF177"/>
  <c r="T177"/>
  <c r="R177"/>
  <c r="P177"/>
  <c r="BI173"/>
  <c r="BH173"/>
  <c r="BG173"/>
  <c r="BF173"/>
  <c r="T173"/>
  <c r="R173"/>
  <c r="P173"/>
  <c r="BI168"/>
  <c r="BH168"/>
  <c r="BG168"/>
  <c r="BF168"/>
  <c r="T168"/>
  <c r="R168"/>
  <c r="P168"/>
  <c r="BI162"/>
  <c r="BH162"/>
  <c r="BG162"/>
  <c r="BF162"/>
  <c r="T162"/>
  <c r="R162"/>
  <c r="P162"/>
  <c r="BI161"/>
  <c r="BH161"/>
  <c r="BG161"/>
  <c r="BF161"/>
  <c r="T161"/>
  <c r="R161"/>
  <c r="P161"/>
  <c r="BI157"/>
  <c r="BH157"/>
  <c r="BG157"/>
  <c r="BF157"/>
  <c r="T157"/>
  <c r="R157"/>
  <c r="P157"/>
  <c r="BI155"/>
  <c r="BH155"/>
  <c r="BG155"/>
  <c r="BF155"/>
  <c r="T155"/>
  <c r="R155"/>
  <c r="P155"/>
  <c r="BI151"/>
  <c r="BH151"/>
  <c r="BG151"/>
  <c r="BF151"/>
  <c r="T151"/>
  <c r="R151"/>
  <c r="P151"/>
  <c r="BI147"/>
  <c r="BH147"/>
  <c r="BG147"/>
  <c r="BF147"/>
  <c r="T147"/>
  <c r="R147"/>
  <c r="P147"/>
  <c r="BI145"/>
  <c r="BH145"/>
  <c r="BG145"/>
  <c r="BF145"/>
  <c r="T145"/>
  <c r="R145"/>
  <c r="P145"/>
  <c r="BI142"/>
  <c r="BH142"/>
  <c r="BG142"/>
  <c r="BF142"/>
  <c r="T142"/>
  <c r="R142"/>
  <c r="P142"/>
  <c r="BI137"/>
  <c r="BH137"/>
  <c r="BG137"/>
  <c r="BF137"/>
  <c r="T137"/>
  <c r="R137"/>
  <c r="P137"/>
  <c r="BI133"/>
  <c r="BH133"/>
  <c r="BG133"/>
  <c r="BF133"/>
  <c r="T133"/>
  <c r="R133"/>
  <c r="P133"/>
  <c r="BI130"/>
  <c r="BH130"/>
  <c r="BG130"/>
  <c r="BF130"/>
  <c r="T130"/>
  <c r="R130"/>
  <c r="P130"/>
  <c r="F121"/>
  <c r="E119"/>
  <c r="F89"/>
  <c r="E87"/>
  <c r="J24"/>
  <c r="E24"/>
  <c r="J92" s="1"/>
  <c r="J23"/>
  <c r="J21"/>
  <c r="E21"/>
  <c r="J123" s="1"/>
  <c r="J20"/>
  <c r="J18"/>
  <c r="E18"/>
  <c r="F124" s="1"/>
  <c r="J17"/>
  <c r="J15"/>
  <c r="E15"/>
  <c r="F123" s="1"/>
  <c r="J14"/>
  <c r="J12"/>
  <c r="J89"/>
  <c r="E7"/>
  <c r="E117" s="1"/>
  <c r="L90" i="1"/>
  <c r="AM90"/>
  <c r="AM89"/>
  <c r="L89"/>
  <c r="AM87"/>
  <c r="L87"/>
  <c r="L85"/>
  <c r="L84"/>
  <c r="BK260" i="2"/>
  <c r="BK241"/>
  <c r="J231"/>
  <c r="BK225"/>
  <c r="J194"/>
  <c r="BK161"/>
  <c r="J137"/>
  <c r="J225"/>
  <c r="J208"/>
  <c r="BK168"/>
  <c r="J157"/>
  <c r="J260"/>
  <c r="J245"/>
  <c r="J242"/>
  <c r="J226"/>
  <c r="J162"/>
  <c r="J265"/>
  <c r="BK245"/>
  <c r="J217"/>
  <c r="BK200"/>
  <c r="BK157"/>
  <c r="BK147"/>
  <c r="J217" i="3"/>
  <c r="BK196"/>
  <c r="J163"/>
  <c r="BK136"/>
  <c r="J196"/>
  <c r="J168"/>
  <c r="J150"/>
  <c r="J146"/>
  <c r="BK124"/>
  <c r="BK215"/>
  <c r="BK200"/>
  <c r="BK173"/>
  <c r="BK146"/>
  <c r="J124"/>
  <c r="J134" i="4"/>
  <c r="J125"/>
  <c r="J136"/>
  <c r="BK132"/>
  <c r="J123"/>
  <c r="J267" i="2"/>
  <c r="BK246"/>
  <c r="J230"/>
  <c r="BK221"/>
  <c r="BK198"/>
  <c r="J168"/>
  <c r="J145"/>
  <c r="J234"/>
  <c r="BK213"/>
  <c r="J173"/>
  <c r="BK142"/>
  <c r="BK256"/>
  <c r="J243"/>
  <c r="J239"/>
  <c r="J189"/>
  <c r="BK130"/>
  <c r="J246"/>
  <c r="BK234"/>
  <c r="BK208"/>
  <c r="BK189"/>
  <c r="J151"/>
  <c r="J142"/>
  <c r="J214" i="3"/>
  <c r="J179"/>
  <c r="BK148"/>
  <c r="BK209"/>
  <c r="J192"/>
  <c r="J173"/>
  <c r="J158"/>
  <c r="J148"/>
  <c r="BK128"/>
  <c r="BK217"/>
  <c r="BK188"/>
  <c r="BK152"/>
  <c r="BK140"/>
  <c r="BK136" i="4"/>
  <c r="BK130"/>
  <c r="BK123"/>
  <c r="BK134"/>
  <c r="J253" i="2"/>
  <c r="BK243"/>
  <c r="BK239"/>
  <c r="BK226"/>
  <c r="J213"/>
  <c r="J193"/>
  <c r="BK151"/>
  <c r="BK133"/>
  <c r="J221"/>
  <c r="BK193"/>
  <c r="J161"/>
  <c r="BK137"/>
  <c r="BK253"/>
  <c r="J241"/>
  <c r="BK194"/>
  <c r="J133"/>
  <c r="BK249"/>
  <c r="J238"/>
  <c r="BK204"/>
  <c r="J177"/>
  <c r="BK145"/>
  <c r="J218" i="3"/>
  <c r="J209"/>
  <c r="BK168"/>
  <c r="J140"/>
  <c r="J200"/>
  <c r="BK184"/>
  <c r="BK163"/>
  <c r="BK154"/>
  <c r="BK147"/>
  <c r="J132"/>
  <c r="BK218"/>
  <c r="J204"/>
  <c r="J184"/>
  <c r="J154"/>
  <c r="J147"/>
  <c r="J128"/>
  <c r="J132" i="4"/>
  <c r="BK125"/>
  <c r="BK265" i="2"/>
  <c r="J249"/>
  <c r="BK238"/>
  <c r="BK217"/>
  <c r="J200"/>
  <c r="BK173"/>
  <c r="J147"/>
  <c r="J130"/>
  <c r="J204"/>
  <c r="BK162"/>
  <c r="BK155"/>
  <c r="AS94" i="1"/>
  <c r="BK230" i="2"/>
  <c r="BK177"/>
  <c r="BK267"/>
  <c r="J256"/>
  <c r="BK242"/>
  <c r="BK231"/>
  <c r="J198"/>
  <c r="J155"/>
  <c r="BK222" i="3"/>
  <c r="J215"/>
  <c r="J188"/>
  <c r="BK161"/>
  <c r="BK204"/>
  <c r="BK179"/>
  <c r="J161"/>
  <c r="J152"/>
  <c r="J136"/>
  <c r="J222"/>
  <c r="BK214"/>
  <c r="BK192"/>
  <c r="BK158"/>
  <c r="BK150"/>
  <c r="BK132"/>
  <c r="F37" i="4"/>
  <c r="J130"/>
  <c r="R129" i="2" l="1"/>
  <c r="R156"/>
  <c r="T172"/>
  <c r="R212"/>
  <c r="T240"/>
  <c r="P255"/>
  <c r="P254" s="1"/>
  <c r="T123" i="3"/>
  <c r="R183"/>
  <c r="BK213"/>
  <c r="J213" s="1"/>
  <c r="J101" s="1"/>
  <c r="BK129" i="2"/>
  <c r="J129" s="1"/>
  <c r="J98" s="1"/>
  <c r="T156"/>
  <c r="P172"/>
  <c r="BK212"/>
  <c r="J212" s="1"/>
  <c r="J102" s="1"/>
  <c r="R240"/>
  <c r="T255"/>
  <c r="T254" s="1"/>
  <c r="R123" i="3"/>
  <c r="R122"/>
  <c r="R121" s="1"/>
  <c r="P183"/>
  <c r="R213"/>
  <c r="P129" i="2"/>
  <c r="BK156"/>
  <c r="J156" s="1"/>
  <c r="J99" s="1"/>
  <c r="R172"/>
  <c r="T212"/>
  <c r="P240"/>
  <c r="R255"/>
  <c r="R254"/>
  <c r="P123" i="3"/>
  <c r="BK183"/>
  <c r="J183" s="1"/>
  <c r="J99" s="1"/>
  <c r="T213"/>
  <c r="T129" i="2"/>
  <c r="T128" s="1"/>
  <c r="T127" s="1"/>
  <c r="P156"/>
  <c r="BK172"/>
  <c r="J172" s="1"/>
  <c r="J100" s="1"/>
  <c r="P212"/>
  <c r="BK240"/>
  <c r="J240" s="1"/>
  <c r="J103" s="1"/>
  <c r="BK255"/>
  <c r="J255"/>
  <c r="J106" s="1"/>
  <c r="BK123" i="3"/>
  <c r="J123" s="1"/>
  <c r="J98" s="1"/>
  <c r="T183"/>
  <c r="P213"/>
  <c r="BK124" i="4"/>
  <c r="J124"/>
  <c r="J98" s="1"/>
  <c r="P124"/>
  <c r="P122" s="1"/>
  <c r="P121" s="1"/>
  <c r="AU97" i="1" s="1"/>
  <c r="R124" i="4"/>
  <c r="R122" s="1"/>
  <c r="R121" s="1"/>
  <c r="T124"/>
  <c r="T122"/>
  <c r="T121" s="1"/>
  <c r="BK207" i="2"/>
  <c r="J207" s="1"/>
  <c r="J101" s="1"/>
  <c r="BK208" i="3"/>
  <c r="J208"/>
  <c r="J100" s="1"/>
  <c r="BK252" i="2"/>
  <c r="J252" s="1"/>
  <c r="J104" s="1"/>
  <c r="BK266"/>
  <c r="J266"/>
  <c r="J107" s="1"/>
  <c r="BK131" i="4"/>
  <c r="J131" s="1"/>
  <c r="J99" s="1"/>
  <c r="BK133"/>
  <c r="J133"/>
  <c r="J100" s="1"/>
  <c r="BK135"/>
  <c r="J135" s="1"/>
  <c r="J101" s="1"/>
  <c r="E85"/>
  <c r="J91"/>
  <c r="F92"/>
  <c r="J115"/>
  <c r="J118"/>
  <c r="BE134"/>
  <c r="BE136"/>
  <c r="F91"/>
  <c r="BE123"/>
  <c r="BE125"/>
  <c r="BE130"/>
  <c r="BE132"/>
  <c r="BD97" i="1"/>
  <c r="E85" i="3"/>
  <c r="F91"/>
  <c r="F92"/>
  <c r="J115"/>
  <c r="BE147"/>
  <c r="BE154"/>
  <c r="BE168"/>
  <c r="BE173"/>
  <c r="BE184"/>
  <c r="BE200"/>
  <c r="BE204"/>
  <c r="BE218"/>
  <c r="BE222"/>
  <c r="J91"/>
  <c r="J118"/>
  <c r="BE124"/>
  <c r="BE128"/>
  <c r="BE132"/>
  <c r="BE136"/>
  <c r="BE140"/>
  <c r="BE146"/>
  <c r="BE148"/>
  <c r="BE150"/>
  <c r="BE152"/>
  <c r="BE161"/>
  <c r="BE179"/>
  <c r="BE188"/>
  <c r="BE192"/>
  <c r="BE215"/>
  <c r="BE158"/>
  <c r="BE163"/>
  <c r="BE196"/>
  <c r="BE209"/>
  <c r="BE214"/>
  <c r="BE217"/>
  <c r="E85" i="2"/>
  <c r="F92"/>
  <c r="J124"/>
  <c r="BE151"/>
  <c r="BE161"/>
  <c r="BE162"/>
  <c r="BE168"/>
  <c r="BE225"/>
  <c r="BE226"/>
  <c r="BE238"/>
  <c r="BE239"/>
  <c r="BE243"/>
  <c r="BE246"/>
  <c r="BE253"/>
  <c r="BE267"/>
  <c r="J91"/>
  <c r="J121"/>
  <c r="BE137"/>
  <c r="BE142"/>
  <c r="BE147"/>
  <c r="BE157"/>
  <c r="BE193"/>
  <c r="BE200"/>
  <c r="BE208"/>
  <c r="BE213"/>
  <c r="BE217"/>
  <c r="BE221"/>
  <c r="BE231"/>
  <c r="BE234"/>
  <c r="BE241"/>
  <c r="BE242"/>
  <c r="BE245"/>
  <c r="BE249"/>
  <c r="BE260"/>
  <c r="BE265"/>
  <c r="F91"/>
  <c r="BE130"/>
  <c r="BE133"/>
  <c r="BE145"/>
  <c r="BE189"/>
  <c r="BE194"/>
  <c r="BE198"/>
  <c r="BE230"/>
  <c r="BE155"/>
  <c r="BE173"/>
  <c r="BE177"/>
  <c r="BE204"/>
  <c r="BE256"/>
  <c r="F37"/>
  <c r="BD95" i="1"/>
  <c r="J34" i="2"/>
  <c r="AW95" i="1" s="1"/>
  <c r="F35" i="3"/>
  <c r="BB96" i="1"/>
  <c r="F35" i="4"/>
  <c r="BB97" i="1" s="1"/>
  <c r="F36" i="2"/>
  <c r="BC95" i="1"/>
  <c r="F36" i="3"/>
  <c r="BC96" i="1" s="1"/>
  <c r="F34" i="4"/>
  <c r="BA97" i="1"/>
  <c r="F36" i="4"/>
  <c r="BC97" i="1" s="1"/>
  <c r="F34" i="2"/>
  <c r="BA95" i="1"/>
  <c r="J34" i="3"/>
  <c r="AW96" i="1" s="1"/>
  <c r="F37" i="3"/>
  <c r="BD96" i="1"/>
  <c r="F35" i="2"/>
  <c r="BB95" i="1" s="1"/>
  <c r="F34" i="3"/>
  <c r="BA96" i="1"/>
  <c r="J34" i="4"/>
  <c r="AW97" i="1" s="1"/>
  <c r="P122" i="3" l="1"/>
  <c r="P121" s="1"/>
  <c r="AU96" i="1" s="1"/>
  <c r="P128" i="2"/>
  <c r="P127"/>
  <c r="AU95" i="1" s="1"/>
  <c r="T122" i="3"/>
  <c r="T121"/>
  <c r="R128" i="2"/>
  <c r="R127" s="1"/>
  <c r="BK122" i="4"/>
  <c r="J122" s="1"/>
  <c r="J97" s="1"/>
  <c r="BK128" i="2"/>
  <c r="J128" s="1"/>
  <c r="J97" s="1"/>
  <c r="BK254"/>
  <c r="J254" s="1"/>
  <c r="J105" s="1"/>
  <c r="BK122" i="3"/>
  <c r="J122"/>
  <c r="J97" s="1"/>
  <c r="J33" i="2"/>
  <c r="AV95" i="1" s="1"/>
  <c r="AT95" s="1"/>
  <c r="F33" i="3"/>
  <c r="AZ96" i="1" s="1"/>
  <c r="BB94"/>
  <c r="W31"/>
  <c r="BD94"/>
  <c r="W33" s="1"/>
  <c r="F33" i="2"/>
  <c r="AZ95" i="1"/>
  <c r="J33" i="3"/>
  <c r="AV96" i="1" s="1"/>
  <c r="AT96" s="1"/>
  <c r="BC94"/>
  <c r="AY94" s="1"/>
  <c r="F33" i="4"/>
  <c r="AZ97" i="1" s="1"/>
  <c r="J33" i="4"/>
  <c r="AV97" i="1" s="1"/>
  <c r="AT97" s="1"/>
  <c r="BA94"/>
  <c r="W30"/>
  <c r="BK121" i="3" l="1"/>
  <c r="J121" s="1"/>
  <c r="J30" s="1"/>
  <c r="AG96" i="1" s="1"/>
  <c r="BK127" i="2"/>
  <c r="J127"/>
  <c r="J30" s="1"/>
  <c r="AG95" i="1" s="1"/>
  <c r="BK121" i="4"/>
  <c r="J121" s="1"/>
  <c r="J96" s="1"/>
  <c r="AU94" i="1"/>
  <c r="AX94"/>
  <c r="W32"/>
  <c r="AW94"/>
  <c r="AK30" s="1"/>
  <c r="AZ94"/>
  <c r="AV94" s="1"/>
  <c r="AK29" s="1"/>
  <c r="J39" i="2" l="1"/>
  <c r="J39" i="3"/>
  <c r="J96" i="2"/>
  <c r="J96" i="3"/>
  <c r="AN95" i="1"/>
  <c r="AN96"/>
  <c r="J30" i="4"/>
  <c r="AG97" i="1" s="1"/>
  <c r="AG94" s="1"/>
  <c r="AK26" s="1"/>
  <c r="AK35" s="1"/>
  <c r="AT94"/>
  <c r="W29"/>
  <c r="J39" i="4" l="1"/>
  <c r="AN94" i="1"/>
  <c r="AN97"/>
</calcChain>
</file>

<file path=xl/sharedStrings.xml><?xml version="1.0" encoding="utf-8"?>
<sst xmlns="http://schemas.openxmlformats.org/spreadsheetml/2006/main" count="3216" uniqueCount="510">
  <si>
    <t>Export Komplet</t>
  </si>
  <si>
    <t/>
  </si>
  <si>
    <t>2.0</t>
  </si>
  <si>
    <t>ZAMOK</t>
  </si>
  <si>
    <t>False</t>
  </si>
  <si>
    <t>{15797d39-0f4b-48bb-a997-e05a604a471e}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</si>
  <si>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</si>
  <si>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</si>
  <si>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</si>
  <si>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</si>
  <si>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</si>
  <si>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</si>
  <si>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</si>
  <si>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</si>
  <si>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24S-BOH001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</si>
  <si>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</si>
  <si>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</si>
  <si>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Bohušovice - oplocení kontejrerového stání</t>
  </si>
  <si>
    <t>KSO:</t>
  </si>
  <si>
    <t>CC-CZ:</t>
  </si>
  <si>
    <t>Místo:</t>
  </si>
  <si>
    <t xml:space="preserve"> </t>
  </si>
  <si>
    <t>Datum:</t>
  </si>
  <si>
    <t>10. 9. 2024</t>
  </si>
  <si>
    <t>Zadavatel:</t>
  </si>
  <si>
    <t>IČ:</t>
  </si>
  <si>
    <t>DIČ:</t>
  </si>
  <si>
    <t>Uchazeč:</t>
  </si>
  <si>
    <t>Vyplň údaj</t>
  </si>
  <si>
    <t>Projektant:</t>
  </si>
  <si>
    <t>Zpracovatel: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</si>
  <si>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</si>
  <si>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</si>
  <si>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</si>
  <si>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</si>
  <si>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</si>
  <si>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</si>
  <si>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</si>
  <si>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</si>
  <si>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</si>
  <si>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</si>
  <si>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</si>
  <si>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</si>
  <si>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</si>
  <si>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</si>
  <si>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</si>
  <si>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</si>
  <si>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</si>
  <si>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</si>
  <si>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</si>
  <si>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</si>
  <si>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</si>
  <si>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</si>
  <si>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</si>
  <si>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</si>
  <si>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</si>
  <si>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</si>
  <si>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</si>
  <si>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</si>
  <si>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</si>
  <si>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</si>
  <si>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</si>
  <si>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</si>
  <si>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</si>
  <si>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</si>
  <si>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</si>
  <si>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</si>
  <si>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</si>
  <si>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</si>
  <si>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</si>
  <si>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</si>
  <si>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</si>
  <si>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</si>
  <si>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</si>
  <si>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</si>
  <si>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</si>
  <si>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</si>
  <si>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</si>
  <si>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</si>
  <si>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oplocení</t>
  </si>
  <si>
    <t>STA</t>
  </si>
  <si>
    <t>1</t>
  </si>
  <si>
    <t>{db3d3a6f-26e5-4a41-876b-b638328e5678}</t>
  </si>
  <si>
    <t>2</t>
  </si>
  <si>
    <t>02</t>
  </si>
  <si>
    <t>doplnění asfaltové plochy</t>
  </si>
  <si>
    <t>{ee8eb1ae-b931-46e6-98e9-89f0385082e6}</t>
  </si>
  <si>
    <t>99</t>
  </si>
  <si>
    <t>vedlejší a ostatní náklady stavby</t>
  </si>
  <si>
    <t>{9bcb9e6a-ccf5-44f9-851c-b5853d7b328c}</t>
  </si>
  <si>
    <t>KRYCÍ LIST SOUPISU PRACÍ</t>
  </si>
  <si>
    <t>Objekt:</t>
  </si>
  <si>
    <t>01 - oplocení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</si>
  <si>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</si>
  <si>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</si>
  <si>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</si>
  <si>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</si>
  <si>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</si>
  <si>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</si>
  <si>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</si>
  <si>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</si>
  <si>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</si>
  <si>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</si>
  <si>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</si>
  <si>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</si>
  <si>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</si>
  <si>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</si>
  <si>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767 - Konstrukce zámečnické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</si>
  <si>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</si>
  <si>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</si>
  <si>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</si>
  <si>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</si>
  <si>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</si>
  <si>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</si>
  <si>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</si>
  <si>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</si>
  <si>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</si>
  <si>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</si>
  <si>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</si>
  <si>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</si>
  <si>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</si>
  <si>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</si>
  <si>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</si>
  <si>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</si>
  <si>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</si>
  <si>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</si>
  <si>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</si>
  <si>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113107131</t>
  </si>
  <si>
    <t>Odstranění podkladu z betonu prostého tl přes 100 do 150 mm ručně</t>
  </si>
  <si>
    <t>m2</t>
  </si>
  <si>
    <t>4</t>
  </si>
  <si>
    <t>634335398</t>
  </si>
  <si>
    <t>VV</t>
  </si>
  <si>
    <t>pro patky</t>
  </si>
  <si>
    <t>0,40*0,40*1</t>
  </si>
  <si>
    <t>113107143</t>
  </si>
  <si>
    <t>Odstranění podkladu živičného tl přes 100 do 150 mm ručně</t>
  </si>
  <si>
    <t>-2038305386</t>
  </si>
  <si>
    <t>0,40*0,40*5</t>
  </si>
  <si>
    <t>Součet</t>
  </si>
  <si>
    <t>3</t>
  </si>
  <si>
    <t>133212811</t>
  </si>
  <si>
    <t>Hloubení nezapažených šachet v hornině třídy těžitelnosti I skupiny 3 plocha výkopu do 4 m2 ručně</t>
  </si>
  <si>
    <t>m3</t>
  </si>
  <si>
    <t>2120330430</t>
  </si>
  <si>
    <t>patky</t>
  </si>
  <si>
    <t>0,40*0,40*0,75*3</t>
  </si>
  <si>
    <t>0,40*0,40*(0,75-0,15)*5</t>
  </si>
  <si>
    <t>162751117</t>
  </si>
  <si>
    <t>Vodorovné přemístění přes 9 000 do 10000 m výkopku/sypaniny z horniny třídy těžitelnosti I skupiny 1 až 3</t>
  </si>
  <si>
    <t>-460143503</t>
  </si>
  <si>
    <t>0,84</t>
  </si>
  <si>
    <t>5</t>
  </si>
  <si>
    <t>162751119</t>
  </si>
  <si>
    <t>Příplatek k vodorovnému přemístění výkopku/sypaniny z horniny třídy těžitelnosti I skupiny 1 až 3 ZKD 1000 m přes 10000 m</t>
  </si>
  <si>
    <t>1001538706</t>
  </si>
  <si>
    <t>0,84*5 'Přepočtené koeficientem množství</t>
  </si>
  <si>
    <t>6</t>
  </si>
  <si>
    <t>171201221</t>
  </si>
  <si>
    <t>Poplatek za uložení na skládce (skládkovné) zeminy a kamení kód odpadu 17 05 04</t>
  </si>
  <si>
    <t>t</t>
  </si>
  <si>
    <t>-392893770</t>
  </si>
  <si>
    <t>30 %</t>
  </si>
  <si>
    <t>0,84*0,30*1,80</t>
  </si>
  <si>
    <t>7</t>
  </si>
  <si>
    <t>171201231</t>
  </si>
  <si>
    <t>Poplatek za uložení zeminy a kamení na recyklační skládce (skládkovné) kód odpadu 17 05 04</t>
  </si>
  <si>
    <t>1397448445</t>
  </si>
  <si>
    <t>70 %</t>
  </si>
  <si>
    <t>0,84*0,70*1,80</t>
  </si>
  <si>
    <t>8</t>
  </si>
  <si>
    <t>171251201</t>
  </si>
  <si>
    <t>Uložení sypaniny na skládky nebo meziskládky</t>
  </si>
  <si>
    <t>-1400702422</t>
  </si>
  <si>
    <t>Zakládání</t>
  </si>
  <si>
    <t>9</t>
  </si>
  <si>
    <t>273351121</t>
  </si>
  <si>
    <t>Zřízení bednění základových desek</t>
  </si>
  <si>
    <t>625473540</t>
  </si>
  <si>
    <t>0,40*4*0,20*8</t>
  </si>
  <si>
    <t>10</t>
  </si>
  <si>
    <t>273351122</t>
  </si>
  <si>
    <t>Odstranění bednění základových desek</t>
  </si>
  <si>
    <t>-147248774</t>
  </si>
  <si>
    <t>11</t>
  </si>
  <si>
    <t>275321411</t>
  </si>
  <si>
    <t>Základové patky ze ŽB bez zvýšených nároků na prostředí tř. C 20/25</t>
  </si>
  <si>
    <t>-1826380935</t>
  </si>
  <si>
    <t xml:space="preserve">patky </t>
  </si>
  <si>
    <t>0,40*0,40*0,75*8</t>
  </si>
  <si>
    <t>do výkou</t>
  </si>
  <si>
    <t>0,96*0,15</t>
  </si>
  <si>
    <t>275361821</t>
  </si>
  <si>
    <t>Výztuž základových patek betonářskou ocelí 10 505 (R)</t>
  </si>
  <si>
    <t>1044859512</t>
  </si>
  <si>
    <t>0,40*0,40*0,75*8*0,10</t>
  </si>
  <si>
    <t>Svislé a kompletní konstrukce</t>
  </si>
  <si>
    <t>13</t>
  </si>
  <si>
    <t>338171115</t>
  </si>
  <si>
    <t>Osazování sloupků a vzpěr plotových ocelových v do 2 m ukotvením k pevnému podkladu</t>
  </si>
  <si>
    <t>kus</t>
  </si>
  <si>
    <t>-1843936858</t>
  </si>
  <si>
    <t>sloupky</t>
  </si>
  <si>
    <t>14</t>
  </si>
  <si>
    <t>M</t>
  </si>
  <si>
    <t>553sloupek</t>
  </si>
  <si>
    <t>sloupek oplocení - dodávka materiálu, výroba a povrchová úprava</t>
  </si>
  <si>
    <t>kg</t>
  </si>
  <si>
    <t>-1501670160</t>
  </si>
  <si>
    <t>trubka 100 / 4</t>
  </si>
  <si>
    <t>2,00*8*20,76</t>
  </si>
  <si>
    <t>patní plech</t>
  </si>
  <si>
    <t>0,25*0,25*0,01*7850*8</t>
  </si>
  <si>
    <t>platle</t>
  </si>
  <si>
    <t>8*2*3*0,20*0,06*0,01*7850</t>
  </si>
  <si>
    <t>krytka</t>
  </si>
  <si>
    <t>8*0,2</t>
  </si>
  <si>
    <t>pomocný a kotevní materiál, prořez</t>
  </si>
  <si>
    <t>418,226*0,15</t>
  </si>
  <si>
    <t>15</t>
  </si>
  <si>
    <t>348101210</t>
  </si>
  <si>
    <t>Osazení vrat nebo vrátek k oplocení na ocelové sloupky pl do 2 m2</t>
  </si>
  <si>
    <t>617358037</t>
  </si>
  <si>
    <t>branka</t>
  </si>
  <si>
    <t>16</t>
  </si>
  <si>
    <t>553branka</t>
  </si>
  <si>
    <t>branka plotová jednokřídlá 1000 x 2000 mm - kompletní provedení</t>
  </si>
  <si>
    <t>-89542250</t>
  </si>
  <si>
    <t>17</t>
  </si>
  <si>
    <t>348171510</t>
  </si>
  <si>
    <t>Montáž oplocení z plechu vlnitého přes 15 do 30 kg na 1 m oplocení</t>
  </si>
  <si>
    <t>m</t>
  </si>
  <si>
    <t>-663320279</t>
  </si>
  <si>
    <t>(2,543+2,58+2,58+1,80+1,80+2,345+2,345)*2,00</t>
  </si>
  <si>
    <t>18</t>
  </si>
  <si>
    <t>15485111</t>
  </si>
  <si>
    <t>plech trapézový 35/207/1035 Pz tl 0,8mm</t>
  </si>
  <si>
    <t>-1673421550</t>
  </si>
  <si>
    <t>31,986*1,1 'Přepočtené koeficientem množství</t>
  </si>
  <si>
    <t>19</t>
  </si>
  <si>
    <t>348172214</t>
  </si>
  <si>
    <t>Montáž vjezdových bran samonosných dvoukřídlových pl přes 5 m2 do 10 m2</t>
  </si>
  <si>
    <t>-1470492177</t>
  </si>
  <si>
    <t>vrata</t>
  </si>
  <si>
    <t>20</t>
  </si>
  <si>
    <t>553vrata1</t>
  </si>
  <si>
    <t>vjezdová vrata 4800 x 2000 mm - kompletní provedení</t>
  </si>
  <si>
    <t>239902940</t>
  </si>
  <si>
    <t>Úpravy povrchů, podlahy a osazování výplní</t>
  </si>
  <si>
    <t>632451421</t>
  </si>
  <si>
    <t>Doplnění cementového potěru hlazeného pl do 1 m2 tl přes 10 do 20 mm</t>
  </si>
  <si>
    <t>-170233857</t>
  </si>
  <si>
    <t>0,40*0,40*8</t>
  </si>
  <si>
    <t>Ostatní konstrukce a práce, bourání</t>
  </si>
  <si>
    <t>22</t>
  </si>
  <si>
    <t>919735112</t>
  </si>
  <si>
    <t>Řezání stávajícího živičného krytu hl přes 50 do 100 mm</t>
  </si>
  <si>
    <t>1664847478</t>
  </si>
  <si>
    <t>0,40*4*5</t>
  </si>
  <si>
    <t>23</t>
  </si>
  <si>
    <t>919735122</t>
  </si>
  <si>
    <t>Řezání stávajícího betonového krytu hl přes 50 do 100 mm</t>
  </si>
  <si>
    <t>-1473580937</t>
  </si>
  <si>
    <t>0,40*4*1</t>
  </si>
  <si>
    <t>24</t>
  </si>
  <si>
    <t>953961213</t>
  </si>
  <si>
    <t>Kotva chemickou patronou M 12 hl 110 mm do betonu, ŽB nebo kamene s vyvrtáním otvoru</t>
  </si>
  <si>
    <t>860338775</t>
  </si>
  <si>
    <t>kotvení sloupku</t>
  </si>
  <si>
    <t>8*4</t>
  </si>
  <si>
    <t>25</t>
  </si>
  <si>
    <t>953965123</t>
  </si>
  <si>
    <t>Kotevní šroub pro chemické kotvy M 12 dl 260 mm</t>
  </si>
  <si>
    <t>-401211457</t>
  </si>
  <si>
    <t>26</t>
  </si>
  <si>
    <t>962042320</t>
  </si>
  <si>
    <t>Bourání zdiva nadzákladového z betonu prostého do 1 m3</t>
  </si>
  <si>
    <t>1169867413</t>
  </si>
  <si>
    <t>vybourání betonové podezdívky</t>
  </si>
  <si>
    <t>(6,16+1,60*2)*0,15*0,60</t>
  </si>
  <si>
    <t>27</t>
  </si>
  <si>
    <t>966071711</t>
  </si>
  <si>
    <t>Bourání sloupků a vzpěr plotových ocelových do 2,5 m zabetonovaných</t>
  </si>
  <si>
    <t>1098042076</t>
  </si>
  <si>
    <t>28</t>
  </si>
  <si>
    <t>966071832.1</t>
  </si>
  <si>
    <t>Rozebrání žiletkového drátu v přes 2,0 m</t>
  </si>
  <si>
    <t>53959043</t>
  </si>
  <si>
    <t>11,00*2,50</t>
  </si>
  <si>
    <t>29</t>
  </si>
  <si>
    <t>966072820</t>
  </si>
  <si>
    <t>Rozebrání oplocení z vlnitého nebo profilového plechu hmotnosti do 30 kg</t>
  </si>
  <si>
    <t>-2133631781</t>
  </si>
  <si>
    <t>4,00+6,16</t>
  </si>
  <si>
    <t>30</t>
  </si>
  <si>
    <t>966073810</t>
  </si>
  <si>
    <t>Rozebrání vrat a vrátek k oplocení pl do 2 m2</t>
  </si>
  <si>
    <t>366944320</t>
  </si>
  <si>
    <t>31</t>
  </si>
  <si>
    <t>966073812</t>
  </si>
  <si>
    <t>Rozebrání vrat a vrátek k oplocení pl přes 6 do 10 m2</t>
  </si>
  <si>
    <t>-1550295482</t>
  </si>
  <si>
    <t>997</t>
  </si>
  <si>
    <t>Přesun sutě</t>
  </si>
  <si>
    <t>32</t>
  </si>
  <si>
    <t>997013111</t>
  </si>
  <si>
    <t>Vnitrostaveništní doprava suti a vybouraných hmot pro budovy v do 6 m</t>
  </si>
  <si>
    <t>-1300133681</t>
  </si>
  <si>
    <t>33</t>
  </si>
  <si>
    <t>997013501</t>
  </si>
  <si>
    <t>Odvoz suti a vybouraných hmot na skládku nebo meziskládku do 1 km se složením</t>
  </si>
  <si>
    <t>478320515</t>
  </si>
  <si>
    <t>34</t>
  </si>
  <si>
    <t>997013509</t>
  </si>
  <si>
    <t>Příplatek k odvozu suti a vybouraných hmot na skládku ZKD 1 km přes 1 km</t>
  </si>
  <si>
    <t>-1568897187</t>
  </si>
  <si>
    <t>3,885*15 'Přepočtené koeficientem množství</t>
  </si>
  <si>
    <t>35</t>
  </si>
  <si>
    <t>997013645</t>
  </si>
  <si>
    <t>Poplatek za uložení na skládce (skládkovné) odpadu asfaltového bez dehtu kód odpadu 17 03 02</t>
  </si>
  <si>
    <t>93912307</t>
  </si>
  <si>
    <t>36</t>
  </si>
  <si>
    <t>997013861</t>
  </si>
  <si>
    <t>Poplatek za uložení stavebního odpadu na recyklační skládce (skládkovné) z prostého betonu kód odpadu 17 01 01</t>
  </si>
  <si>
    <t>-582568183</t>
  </si>
  <si>
    <t>0,052+1,852</t>
  </si>
  <si>
    <t>37</t>
  </si>
  <si>
    <t>997 x 1</t>
  </si>
  <si>
    <t>ocelová konstrukce vratka</t>
  </si>
  <si>
    <t>1453461827</t>
  </si>
  <si>
    <t>0,99+0,003+0,288+0,192+0,285</t>
  </si>
  <si>
    <t>998</t>
  </si>
  <si>
    <t>Přesun hmot</t>
  </si>
  <si>
    <t>38</t>
  </si>
  <si>
    <t>998232110</t>
  </si>
  <si>
    <t>Přesun hmot pro oplocení zděné z cihel nebo tvárnic v do 3 m</t>
  </si>
  <si>
    <t>-1858109306</t>
  </si>
  <si>
    <t>PSV</t>
  </si>
  <si>
    <t>Práce a dodávky PSV</t>
  </si>
  <si>
    <t>767</t>
  </si>
  <si>
    <t>Konstrukce zámečnické</t>
  </si>
  <si>
    <t>39</t>
  </si>
  <si>
    <t>767995113</t>
  </si>
  <si>
    <t>Montáž atypických zámečnických konstrukcí hmotnosti přes 10 do 20 kg</t>
  </si>
  <si>
    <t>1432625899</t>
  </si>
  <si>
    <t>paždíky</t>
  </si>
  <si>
    <t>3,77*3*(2,543+2,58+2,58+1,80+1,80+2,345+2,345)</t>
  </si>
  <si>
    <t>40</t>
  </si>
  <si>
    <t>553paždík</t>
  </si>
  <si>
    <t>paždíky l 50 x 50 x 5 mm - dodávka materiálu, výroba, kotevní vrvky a povrchová úprava</t>
  </si>
  <si>
    <t>-2078461862</t>
  </si>
  <si>
    <t>dle montáže</t>
  </si>
  <si>
    <t>41</t>
  </si>
  <si>
    <t>998767201</t>
  </si>
  <si>
    <t>Přesun hmot procentní pro zámečnické konstrukce v objektech v do 6 m</t>
  </si>
  <si>
    <t>%</t>
  </si>
  <si>
    <t>-620912644</t>
  </si>
  <si>
    <t>HZS</t>
  </si>
  <si>
    <t>Hodinové zúčtovací sazby</t>
  </si>
  <si>
    <t>42</t>
  </si>
  <si>
    <t>HZS1292</t>
  </si>
  <si>
    <t>Hodinová zúčtovací sazba stavební dělník</t>
  </si>
  <si>
    <t>hod</t>
  </si>
  <si>
    <t>512</t>
  </si>
  <si>
    <t>-794423702</t>
  </si>
  <si>
    <t>přípomoce a nespecifikovaníé práce</t>
  </si>
  <si>
    <t>20,00</t>
  </si>
  <si>
    <t>02 - doplnění asfaltové plochy</t>
  </si>
  <si>
    <t xml:space="preserve">    5 - Komunikace pozemní</t>
  </si>
  <si>
    <t>112201116</t>
  </si>
  <si>
    <t>Odstranění pařezů D přes 0,6 do 0,7 m v rovině a svahu do 1:5 s odklizením do 20 m a zasypáním jámy</t>
  </si>
  <si>
    <t>-1082402857</t>
  </si>
  <si>
    <t>odstranění stávajícího pařezu</t>
  </si>
  <si>
    <t>112201120</t>
  </si>
  <si>
    <t>Odstranění pařezů D přes 1,0 do 1,1 m v rovině a svahu do 1:5 s odklizením do 20 m a zasypáním jámy</t>
  </si>
  <si>
    <t>-1748195959</t>
  </si>
  <si>
    <t>113202111</t>
  </si>
  <si>
    <t>Vytrhání obrub krajníků obrubníků stojatých</t>
  </si>
  <si>
    <t>2053243075</t>
  </si>
  <si>
    <t>stávající obrubníky kolem plochy</t>
  </si>
  <si>
    <t>12,00</t>
  </si>
  <si>
    <t>121151103</t>
  </si>
  <si>
    <t>Sejmutí ornice plochy do 100 m2 tl vrstvy do 200 mm strojně</t>
  </si>
  <si>
    <t>55433591</t>
  </si>
  <si>
    <t>stávající ornice</t>
  </si>
  <si>
    <t>30,00</t>
  </si>
  <si>
    <t>122251101</t>
  </si>
  <si>
    <t>Odkopávky a prokopávky nezapažené v hornině třídy těžitelnosti I skupiny 3 objem do 20 m3 strojně</t>
  </si>
  <si>
    <t>53816492</t>
  </si>
  <si>
    <t>pro doplnění sfaltové plochy</t>
  </si>
  <si>
    <t>30,00*0,28</t>
  </si>
  <si>
    <t>odkop u stávajícího plotu</t>
  </si>
  <si>
    <t>5,90*0,75*1,50</t>
  </si>
  <si>
    <t>162201423</t>
  </si>
  <si>
    <t>Vodorovné přemístění pařezů do 1 km D přes 500 do 700 mm</t>
  </si>
  <si>
    <t>2074798988</t>
  </si>
  <si>
    <t>162201521</t>
  </si>
  <si>
    <t>Vodorovné přemístění pařezů do 1 km D přes 1100 do 1300 mm</t>
  </si>
  <si>
    <t>422943043</t>
  </si>
  <si>
    <t>162301973</t>
  </si>
  <si>
    <t>Příplatek k vodorovnému přemístění pařezů D přes 500 do 700 mm ZKD 1 km</t>
  </si>
  <si>
    <t>-1392157335</t>
  </si>
  <si>
    <t>1*15 'Přepočtené koeficientem množství</t>
  </si>
  <si>
    <t>162301976</t>
  </si>
  <si>
    <t>Příplatek k vodorovnému přemístění pařezů D přes 1100 do 1300 mm ZKD 1 km</t>
  </si>
  <si>
    <t>940797859</t>
  </si>
  <si>
    <t>94620170</t>
  </si>
  <si>
    <t>poplatek za uložení stavebního odpadu dřevěného zatříděného kódem 17 02 01</t>
  </si>
  <si>
    <t>1827769364</t>
  </si>
  <si>
    <t>1,5*15 'Přepočtené koeficientem množství</t>
  </si>
  <si>
    <t>162451106</t>
  </si>
  <si>
    <t>Vodorovné přemístění přes 1 500 do 2000 m výkopku/sypaniny z horniny třídy těžitelnosti I skupiny 1 až 3</t>
  </si>
  <si>
    <t>-701856434</t>
  </si>
  <si>
    <t>ornice</t>
  </si>
  <si>
    <t>30,00*0,20</t>
  </si>
  <si>
    <t>646466817</t>
  </si>
  <si>
    <t>15,038</t>
  </si>
  <si>
    <t>738212056</t>
  </si>
  <si>
    <t>15,038*5 'Přepočtené koeficientem množství</t>
  </si>
  <si>
    <t>-1547207946</t>
  </si>
  <si>
    <t>zemina</t>
  </si>
  <si>
    <t>15,038*0,30*1,80</t>
  </si>
  <si>
    <t>2143406399</t>
  </si>
  <si>
    <t>15,038*0,70*1,80</t>
  </si>
  <si>
    <t>-560026672</t>
  </si>
  <si>
    <t>6,00</t>
  </si>
  <si>
    <t>181951112</t>
  </si>
  <si>
    <t>Úprava pláně v hornině třídy těžitelnosti I skupiny 1 až 3 se zhutněním strojně</t>
  </si>
  <si>
    <t>-712686676</t>
  </si>
  <si>
    <t>plocha</t>
  </si>
  <si>
    <t>Komunikace pozemní</t>
  </si>
  <si>
    <t>564811011</t>
  </si>
  <si>
    <t>Podklad ze štěrkodrtě ŠD plochy do 100 m2 tl 50 mm</t>
  </si>
  <si>
    <t>-907599177</t>
  </si>
  <si>
    <t>doplněná plocha</t>
  </si>
  <si>
    <t>565155101</t>
  </si>
  <si>
    <t>Asfaltový beton vrstva podkladní ACP 16 (obalované kamenivo OKS) tl 70 mm š do 1,5 m</t>
  </si>
  <si>
    <t>-1971590777</t>
  </si>
  <si>
    <t>567122111</t>
  </si>
  <si>
    <t>Podklad ze směsi stmelené cementem SC C 8/10 (KSC I) tl 120 mm</t>
  </si>
  <si>
    <t>323283786</t>
  </si>
  <si>
    <t>573111113</t>
  </si>
  <si>
    <t>Postřik živičný infiltrační s posypem z asfaltu množství 1,5 kg/m2</t>
  </si>
  <si>
    <t>1647050613</t>
  </si>
  <si>
    <t>573211109</t>
  </si>
  <si>
    <t>Postřik živičný spojovací z asfaltu v množství 0,50 kg/m2</t>
  </si>
  <si>
    <t>833331748</t>
  </si>
  <si>
    <t>577134111</t>
  </si>
  <si>
    <t>Asfaltový beton vrstva obrusná ACO 11+ (ABS) tř. I tl 40 mm š do 3 m z nemodifikovaného asfaltu</t>
  </si>
  <si>
    <t>-1990107635</t>
  </si>
  <si>
    <t>919731123</t>
  </si>
  <si>
    <t>Zarovnání styčné plochy podkladu nebo krytu živičného tl přes 100 do 200 mm</t>
  </si>
  <si>
    <t>1202365052</t>
  </si>
  <si>
    <t>po vybourání obrubníku</t>
  </si>
  <si>
    <t>997221561</t>
  </si>
  <si>
    <t>Vodorovná doprava suti z kusových materiálů do 1 km</t>
  </si>
  <si>
    <t>1796106672</t>
  </si>
  <si>
    <t>997221569</t>
  </si>
  <si>
    <t>Příplatek ZKD 1 km u vodorovné dopravy suti z kusových materiálů</t>
  </si>
  <si>
    <t>-1963963800</t>
  </si>
  <si>
    <t>2,46*15 'Přepočtené koeficientem množství</t>
  </si>
  <si>
    <t>997221611</t>
  </si>
  <si>
    <t>Nakládání suti na dopravní prostředky pro vodorovnou dopravu</t>
  </si>
  <si>
    <t>967184884</t>
  </si>
  <si>
    <t>997221615</t>
  </si>
  <si>
    <t>Poplatek za uložení na skládce (skládkovné) stavebního odpadu betonového kód odpadu 17 01 01</t>
  </si>
  <si>
    <t>816018937</t>
  </si>
  <si>
    <t>2,46*0,30</t>
  </si>
  <si>
    <t>997221861</t>
  </si>
  <si>
    <t>Poplatek za uložení na recyklační skládce (skládkovné) stavebního odpadu z prostého betonu pod kódem 17 01 01</t>
  </si>
  <si>
    <t>1635153173</t>
  </si>
  <si>
    <t>2,46*0,70</t>
  </si>
  <si>
    <t>99 - vedlejší a ostatní náklady stavby</t>
  </si>
  <si>
    <t>VRN - Vedlejší rozpočtové náklady</t>
  </si>
  <si>
    <t xml:space="preserve">    VRN1 - Průzkumné, geodetické a projektové práce</t>
  </si>
  <si>
    <t xml:space="preserve">    VRN3 - Vedlejší náklady</t>
  </si>
  <si>
    <t xml:space="preserve">    VRN7 - Ostatní náklady</t>
  </si>
  <si>
    <t xml:space="preserve">    VRN9 - Ostatní náklady</t>
  </si>
  <si>
    <t>VRN</t>
  </si>
  <si>
    <t>Vedlejší rozpočtové náklady</t>
  </si>
  <si>
    <t>3.109</t>
  </si>
  <si>
    <t>Dopravní opatření</t>
  </si>
  <si>
    <t>Kč</t>
  </si>
  <si>
    <t>-5038556</t>
  </si>
  <si>
    <t>VRN1</t>
  </si>
  <si>
    <t>Průzkumné, geodetické a projektové práce</t>
  </si>
  <si>
    <t>012002000</t>
  </si>
  <si>
    <t>Geodetické práce</t>
  </si>
  <si>
    <t>1024</t>
  </si>
  <si>
    <t>1896097437</t>
  </si>
  <si>
    <t>vytyčení sítí a konstrukcí, práce v průběhu realizace</t>
  </si>
  <si>
    <t>vytičení sítí</t>
  </si>
  <si>
    <t>013254000</t>
  </si>
  <si>
    <t>Dokumentace skutečného provedení stavby</t>
  </si>
  <si>
    <t>1966461707</t>
  </si>
  <si>
    <t>VRN3</t>
  </si>
  <si>
    <t>Vedlejší náklady</t>
  </si>
  <si>
    <t>030001000</t>
  </si>
  <si>
    <t>Zařízení staveniště</t>
  </si>
  <si>
    <t>proc</t>
  </si>
  <si>
    <t>-62485526</t>
  </si>
  <si>
    <t>VRN7</t>
  </si>
  <si>
    <t>Ostatní náklady</t>
  </si>
  <si>
    <t>079002000</t>
  </si>
  <si>
    <t>Ostatní provozní vlivy</t>
  </si>
  <si>
    <t>1168205996</t>
  </si>
  <si>
    <t>VRN9</t>
  </si>
  <si>
    <t>094104000</t>
  </si>
  <si>
    <t>Náklady na opatření BOZP</t>
  </si>
  <si>
    <t>90296313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</si>
</sst>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30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99"/>
  <sheetViews>
    <sheetView showGridLines="0" tabSelected="1" workbookViewId="0"/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" customHeight="1"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S2" s="17" t="s">
        <v>6</v>
      </c>
      <c r="BT2" s="17" t="s">
        <v>7</v>
      </c>
    </row>
    <row r="3" spans="1:74" s="1" customFormat="1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57" t="s">
        <v>14</v>
      </c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2"/>
      <c r="AQ5" s="22"/>
      <c r="AR5" s="20"/>
      <c r="BE5" s="254" t="s">
        <v>15</v>
      </c>
      <c r="BS5" s="17" t="s">
        <v>6</v>
      </c>
    </row>
    <row r="6" spans="1:74" s="1" customFormat="1" ht="36.9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259" t="s">
        <v>17</v>
      </c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8"/>
      <c r="AE6" s="258"/>
      <c r="AF6" s="258"/>
      <c r="AG6" s="258"/>
      <c r="AH6" s="258"/>
      <c r="AI6" s="258"/>
      <c r="AJ6" s="258"/>
      <c r="AK6" s="258"/>
      <c r="AL6" s="258"/>
      <c r="AM6" s="258"/>
      <c r="AN6" s="258"/>
      <c r="AO6" s="258"/>
      <c r="AP6" s="22"/>
      <c r="AQ6" s="22"/>
      <c r="AR6" s="20"/>
      <c r="BE6" s="255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19</v>
      </c>
      <c r="AL7" s="22"/>
      <c r="AM7" s="22"/>
      <c r="AN7" s="27" t="s">
        <v>1</v>
      </c>
      <c r="AO7" s="22"/>
      <c r="AP7" s="22"/>
      <c r="AQ7" s="22"/>
      <c r="AR7" s="20"/>
      <c r="BE7" s="255"/>
      <c r="BS7" s="17" t="s">
        <v>6</v>
      </c>
    </row>
    <row r="8" spans="1:74" s="1" customFormat="1" ht="12" customHeight="1">
      <c r="B8" s="21"/>
      <c r="C8" s="22"/>
      <c r="D8" s="29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22</v>
      </c>
      <c r="AL8" s="22"/>
      <c r="AM8" s="22"/>
      <c r="AN8" s="30" t="s">
        <v>23</v>
      </c>
      <c r="AO8" s="22"/>
      <c r="AP8" s="22"/>
      <c r="AQ8" s="22"/>
      <c r="AR8" s="20"/>
      <c r="BE8" s="255"/>
      <c r="BS8" s="17" t="s">
        <v>6</v>
      </c>
    </row>
    <row r="9" spans="1:74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55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255"/>
      <c r="BS10" s="17" t="s">
        <v>6</v>
      </c>
    </row>
    <row r="11" spans="1:74" s="1" customFormat="1" ht="18.45" customHeight="1">
      <c r="B11" s="21"/>
      <c r="C11" s="22"/>
      <c r="D11" s="22"/>
      <c r="E11" s="27" t="s">
        <v>21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255"/>
      <c r="BS11" s="17" t="s">
        <v>6</v>
      </c>
    </row>
    <row r="12" spans="1:74" s="1" customFormat="1" ht="6.9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55"/>
      <c r="BS12" s="17" t="s">
        <v>6</v>
      </c>
    </row>
    <row r="13" spans="1:74" s="1" customFormat="1" ht="12" customHeight="1">
      <c r="B13" s="21"/>
      <c r="C13" s="22"/>
      <c r="D13" s="29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28</v>
      </c>
      <c r="AO13" s="22"/>
      <c r="AP13" s="22"/>
      <c r="AQ13" s="22"/>
      <c r="AR13" s="20"/>
      <c r="BE13" s="255"/>
      <c r="BS13" s="17" t="s">
        <v>6</v>
      </c>
    </row>
    <row r="14" spans="1:74" ht="13.2">
      <c r="B14" s="21"/>
      <c r="C14" s="22"/>
      <c r="D14" s="22"/>
      <c r="E14" s="260" t="s">
        <v>28</v>
      </c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9" t="s">
        <v>26</v>
      </c>
      <c r="AL14" s="22"/>
      <c r="AM14" s="22"/>
      <c r="AN14" s="31" t="s">
        <v>28</v>
      </c>
      <c r="AO14" s="22"/>
      <c r="AP14" s="22"/>
      <c r="AQ14" s="22"/>
      <c r="AR14" s="20"/>
      <c r="BE14" s="255"/>
      <c r="BS14" s="17" t="s">
        <v>6</v>
      </c>
    </row>
    <row r="15" spans="1:74" s="1" customFormat="1" ht="6.9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55"/>
      <c r="BS15" s="17" t="s">
        <v>4</v>
      </c>
    </row>
    <row r="16" spans="1:74" s="1" customFormat="1" ht="12" customHeight="1">
      <c r="B16" s="21"/>
      <c r="C16" s="22"/>
      <c r="D16" s="29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255"/>
      <c r="BS16" s="17" t="s">
        <v>4</v>
      </c>
    </row>
    <row r="17" spans="1:71" s="1" customFormat="1" ht="18.45" customHeight="1">
      <c r="B17" s="21"/>
      <c r="C17" s="22"/>
      <c r="D17" s="22"/>
      <c r="E17" s="27" t="s">
        <v>21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255"/>
      <c r="BS17" s="17" t="s">
        <v>4</v>
      </c>
    </row>
    <row r="18" spans="1:71" s="1" customFormat="1" ht="6.9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55"/>
      <c r="BS18" s="17" t="s">
        <v>6</v>
      </c>
    </row>
    <row r="19" spans="1:71" s="1" customFormat="1" ht="12" customHeight="1">
      <c r="B19" s="21"/>
      <c r="C19" s="22"/>
      <c r="D19" s="29" t="s">
        <v>30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255"/>
      <c r="BS19" s="17" t="s">
        <v>6</v>
      </c>
    </row>
    <row r="20" spans="1:71" s="1" customFormat="1" ht="18.45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255"/>
      <c r="BS20" s="17" t="s">
        <v>31</v>
      </c>
    </row>
    <row r="21" spans="1:71" s="1" customFormat="1" ht="6.9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55"/>
    </row>
    <row r="22" spans="1:71" s="1" customFormat="1" ht="12" customHeight="1">
      <c r="B22" s="21"/>
      <c r="C22" s="22"/>
      <c r="D22" s="29" t="s">
        <v>32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55"/>
    </row>
    <row r="23" spans="1:71" s="1" customFormat="1" ht="16.5" customHeight="1">
      <c r="B23" s="21"/>
      <c r="C23" s="22"/>
      <c r="D23" s="22"/>
      <c r="E23" s="262" t="s">
        <v>1</v>
      </c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  <c r="AH23" s="262"/>
      <c r="AI23" s="262"/>
      <c r="AJ23" s="262"/>
      <c r="AK23" s="262"/>
      <c r="AL23" s="262"/>
      <c r="AM23" s="262"/>
      <c r="AN23" s="262"/>
      <c r="AO23" s="22"/>
      <c r="AP23" s="22"/>
      <c r="AQ23" s="22"/>
      <c r="AR23" s="20"/>
      <c r="BE23" s="255"/>
    </row>
    <row r="24" spans="1:71" s="1" customFormat="1" ht="6.9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55"/>
    </row>
    <row r="25" spans="1:71" s="1" customFormat="1" ht="6.9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55"/>
    </row>
    <row r="26" spans="1:71" s="2" customFormat="1" ht="25.95" customHeight="1">
      <c r="A26" s="34"/>
      <c r="B26" s="35"/>
      <c r="C26" s="36"/>
      <c r="D26" s="37" t="s">
        <v>33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263">
        <f>ROUND(AG94,2)</f>
        <v>0</v>
      </c>
      <c r="AL26" s="264"/>
      <c r="AM26" s="264"/>
      <c r="AN26" s="264"/>
      <c r="AO26" s="264"/>
      <c r="AP26" s="36"/>
      <c r="AQ26" s="36"/>
      <c r="AR26" s="39"/>
      <c r="BE26" s="255"/>
    </row>
    <row r="27" spans="1:71" s="2" customFormat="1" ht="6.9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55"/>
    </row>
    <row r="28" spans="1:71" s="2" customFormat="1" ht="13.2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265" t="s">
        <v>34</v>
      </c>
      <c r="M28" s="265"/>
      <c r="N28" s="265"/>
      <c r="O28" s="265"/>
      <c r="P28" s="265"/>
      <c r="Q28" s="36"/>
      <c r="R28" s="36"/>
      <c r="S28" s="36"/>
      <c r="T28" s="36"/>
      <c r="U28" s="36"/>
      <c r="V28" s="36"/>
      <c r="W28" s="265" t="s">
        <v>35</v>
      </c>
      <c r="X28" s="265"/>
      <c r="Y28" s="265"/>
      <c r="Z28" s="265"/>
      <c r="AA28" s="265"/>
      <c r="AB28" s="265"/>
      <c r="AC28" s="265"/>
      <c r="AD28" s="265"/>
      <c r="AE28" s="265"/>
      <c r="AF28" s="36"/>
      <c r="AG28" s="36"/>
      <c r="AH28" s="36"/>
      <c r="AI28" s="36"/>
      <c r="AJ28" s="36"/>
      <c r="AK28" s="265" t="s">
        <v>36</v>
      </c>
      <c r="AL28" s="265"/>
      <c r="AM28" s="265"/>
      <c r="AN28" s="265"/>
      <c r="AO28" s="265"/>
      <c r="AP28" s="36"/>
      <c r="AQ28" s="36"/>
      <c r="AR28" s="39"/>
      <c r="BE28" s="255"/>
    </row>
    <row r="29" spans="1:71" s="3" customFormat="1" ht="14.4" customHeight="1">
      <c r="B29" s="40"/>
      <c r="C29" s="41"/>
      <c r="D29" s="29" t="s">
        <v>37</v>
      </c>
      <c r="E29" s="41"/>
      <c r="F29" s="29" t="s">
        <v>38</v>
      </c>
      <c r="G29" s="41"/>
      <c r="H29" s="41"/>
      <c r="I29" s="41"/>
      <c r="J29" s="41"/>
      <c r="K29" s="41"/>
      <c r="L29" s="268">
        <v>0.21</v>
      </c>
      <c r="M29" s="267"/>
      <c r="N29" s="267"/>
      <c r="O29" s="267"/>
      <c r="P29" s="267"/>
      <c r="Q29" s="41"/>
      <c r="R29" s="41"/>
      <c r="S29" s="41"/>
      <c r="T29" s="41"/>
      <c r="U29" s="41"/>
      <c r="V29" s="41"/>
      <c r="W29" s="266">
        <f>ROUND(AZ94, 2)</f>
        <v>0</v>
      </c>
      <c r="X29" s="267"/>
      <c r="Y29" s="267"/>
      <c r="Z29" s="267"/>
      <c r="AA29" s="267"/>
      <c r="AB29" s="267"/>
      <c r="AC29" s="267"/>
      <c r="AD29" s="267"/>
      <c r="AE29" s="267"/>
      <c r="AF29" s="41"/>
      <c r="AG29" s="41"/>
      <c r="AH29" s="41"/>
      <c r="AI29" s="41"/>
      <c r="AJ29" s="41"/>
      <c r="AK29" s="266">
        <f>ROUND(AV94, 2)</f>
        <v>0</v>
      </c>
      <c r="AL29" s="267"/>
      <c r="AM29" s="267"/>
      <c r="AN29" s="267"/>
      <c r="AO29" s="267"/>
      <c r="AP29" s="41"/>
      <c r="AQ29" s="41"/>
      <c r="AR29" s="42"/>
      <c r="BE29" s="256"/>
    </row>
    <row r="30" spans="1:71" s="3" customFormat="1" ht="14.4" customHeight="1">
      <c r="B30" s="40"/>
      <c r="C30" s="41"/>
      <c r="D30" s="41"/>
      <c r="E30" s="41"/>
      <c r="F30" s="29" t="s">
        <v>39</v>
      </c>
      <c r="G30" s="41"/>
      <c r="H30" s="41"/>
      <c r="I30" s="41"/>
      <c r="J30" s="41"/>
      <c r="K30" s="41"/>
      <c r="L30" s="268">
        <v>0.12</v>
      </c>
      <c r="M30" s="267"/>
      <c r="N30" s="267"/>
      <c r="O30" s="267"/>
      <c r="P30" s="267"/>
      <c r="Q30" s="41"/>
      <c r="R30" s="41"/>
      <c r="S30" s="41"/>
      <c r="T30" s="41"/>
      <c r="U30" s="41"/>
      <c r="V30" s="41"/>
      <c r="W30" s="266">
        <f>ROUND(BA94, 2)</f>
        <v>0</v>
      </c>
      <c r="X30" s="267"/>
      <c r="Y30" s="267"/>
      <c r="Z30" s="267"/>
      <c r="AA30" s="267"/>
      <c r="AB30" s="267"/>
      <c r="AC30" s="267"/>
      <c r="AD30" s="267"/>
      <c r="AE30" s="267"/>
      <c r="AF30" s="41"/>
      <c r="AG30" s="41"/>
      <c r="AH30" s="41"/>
      <c r="AI30" s="41"/>
      <c r="AJ30" s="41"/>
      <c r="AK30" s="266">
        <f>ROUND(AW94, 2)</f>
        <v>0</v>
      </c>
      <c r="AL30" s="267"/>
      <c r="AM30" s="267"/>
      <c r="AN30" s="267"/>
      <c r="AO30" s="267"/>
      <c r="AP30" s="41"/>
      <c r="AQ30" s="41"/>
      <c r="AR30" s="42"/>
      <c r="BE30" s="256"/>
    </row>
    <row r="31" spans="1:71" s="3" customFormat="1" ht="14.4" hidden="1" customHeight="1">
      <c r="B31" s="40"/>
      <c r="C31" s="41"/>
      <c r="D31" s="41"/>
      <c r="E31" s="41"/>
      <c r="F31" s="29" t="s">
        <v>40</v>
      </c>
      <c r="G31" s="41"/>
      <c r="H31" s="41"/>
      <c r="I31" s="41"/>
      <c r="J31" s="41"/>
      <c r="K31" s="41"/>
      <c r="L31" s="268">
        <v>0.21</v>
      </c>
      <c r="M31" s="267"/>
      <c r="N31" s="267"/>
      <c r="O31" s="267"/>
      <c r="P31" s="267"/>
      <c r="Q31" s="41"/>
      <c r="R31" s="41"/>
      <c r="S31" s="41"/>
      <c r="T31" s="41"/>
      <c r="U31" s="41"/>
      <c r="V31" s="41"/>
      <c r="W31" s="266">
        <f>ROUND(BB94, 2)</f>
        <v>0</v>
      </c>
      <c r="X31" s="267"/>
      <c r="Y31" s="267"/>
      <c r="Z31" s="267"/>
      <c r="AA31" s="267"/>
      <c r="AB31" s="267"/>
      <c r="AC31" s="267"/>
      <c r="AD31" s="267"/>
      <c r="AE31" s="267"/>
      <c r="AF31" s="41"/>
      <c r="AG31" s="41"/>
      <c r="AH31" s="41"/>
      <c r="AI31" s="41"/>
      <c r="AJ31" s="41"/>
      <c r="AK31" s="266">
        <v>0</v>
      </c>
      <c r="AL31" s="267"/>
      <c r="AM31" s="267"/>
      <c r="AN31" s="267"/>
      <c r="AO31" s="267"/>
      <c r="AP31" s="41"/>
      <c r="AQ31" s="41"/>
      <c r="AR31" s="42"/>
      <c r="BE31" s="256"/>
    </row>
    <row r="32" spans="1:71" s="3" customFormat="1" ht="14.4" hidden="1" customHeight="1">
      <c r="B32" s="40"/>
      <c r="C32" s="41"/>
      <c r="D32" s="41"/>
      <c r="E32" s="41"/>
      <c r="F32" s="29" t="s">
        <v>41</v>
      </c>
      <c r="G32" s="41"/>
      <c r="H32" s="41"/>
      <c r="I32" s="41"/>
      <c r="J32" s="41"/>
      <c r="K32" s="41"/>
      <c r="L32" s="268">
        <v>0.12</v>
      </c>
      <c r="M32" s="267"/>
      <c r="N32" s="267"/>
      <c r="O32" s="267"/>
      <c r="P32" s="267"/>
      <c r="Q32" s="41"/>
      <c r="R32" s="41"/>
      <c r="S32" s="41"/>
      <c r="T32" s="41"/>
      <c r="U32" s="41"/>
      <c r="V32" s="41"/>
      <c r="W32" s="266">
        <f>ROUND(BC94, 2)</f>
        <v>0</v>
      </c>
      <c r="X32" s="267"/>
      <c r="Y32" s="267"/>
      <c r="Z32" s="267"/>
      <c r="AA32" s="267"/>
      <c r="AB32" s="267"/>
      <c r="AC32" s="267"/>
      <c r="AD32" s="267"/>
      <c r="AE32" s="267"/>
      <c r="AF32" s="41"/>
      <c r="AG32" s="41"/>
      <c r="AH32" s="41"/>
      <c r="AI32" s="41"/>
      <c r="AJ32" s="41"/>
      <c r="AK32" s="266">
        <v>0</v>
      </c>
      <c r="AL32" s="267"/>
      <c r="AM32" s="267"/>
      <c r="AN32" s="267"/>
      <c r="AO32" s="267"/>
      <c r="AP32" s="41"/>
      <c r="AQ32" s="41"/>
      <c r="AR32" s="42"/>
      <c r="BE32" s="256"/>
    </row>
    <row r="33" spans="1:57" s="3" customFormat="1" ht="14.4" hidden="1" customHeight="1">
      <c r="B33" s="40"/>
      <c r="C33" s="41"/>
      <c r="D33" s="41"/>
      <c r="E33" s="41"/>
      <c r="F33" s="29" t="s">
        <v>42</v>
      </c>
      <c r="G33" s="41"/>
      <c r="H33" s="41"/>
      <c r="I33" s="41"/>
      <c r="J33" s="41"/>
      <c r="K33" s="41"/>
      <c r="L33" s="268">
        <v>0</v>
      </c>
      <c r="M33" s="267"/>
      <c r="N33" s="267"/>
      <c r="O33" s="267"/>
      <c r="P33" s="267"/>
      <c r="Q33" s="41"/>
      <c r="R33" s="41"/>
      <c r="S33" s="41"/>
      <c r="T33" s="41"/>
      <c r="U33" s="41"/>
      <c r="V33" s="41"/>
      <c r="W33" s="266">
        <f>ROUND(BD94, 2)</f>
        <v>0</v>
      </c>
      <c r="X33" s="267"/>
      <c r="Y33" s="267"/>
      <c r="Z33" s="267"/>
      <c r="AA33" s="267"/>
      <c r="AB33" s="267"/>
      <c r="AC33" s="267"/>
      <c r="AD33" s="267"/>
      <c r="AE33" s="267"/>
      <c r="AF33" s="41"/>
      <c r="AG33" s="41"/>
      <c r="AH33" s="41"/>
      <c r="AI33" s="41"/>
      <c r="AJ33" s="41"/>
      <c r="AK33" s="266">
        <v>0</v>
      </c>
      <c r="AL33" s="267"/>
      <c r="AM33" s="267"/>
      <c r="AN33" s="267"/>
      <c r="AO33" s="267"/>
      <c r="AP33" s="41"/>
      <c r="AQ33" s="41"/>
      <c r="AR33" s="42"/>
      <c r="BE33" s="256"/>
    </row>
    <row r="34" spans="1:57" s="2" customFormat="1" ht="6.9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255"/>
    </row>
    <row r="35" spans="1:57" s="2" customFormat="1" ht="25.95" customHeight="1">
      <c r="A35" s="34"/>
      <c r="B35" s="35"/>
      <c r="C35" s="43"/>
      <c r="D35" s="44" t="s">
        <v>43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44</v>
      </c>
      <c r="U35" s="45"/>
      <c r="V35" s="45"/>
      <c r="W35" s="45"/>
      <c r="X35" s="269" t="s">
        <v>45</v>
      </c>
      <c r="Y35" s="270"/>
      <c r="Z35" s="270"/>
      <c r="AA35" s="270"/>
      <c r="AB35" s="270"/>
      <c r="AC35" s="45"/>
      <c r="AD35" s="45"/>
      <c r="AE35" s="45"/>
      <c r="AF35" s="45"/>
      <c r="AG35" s="45"/>
      <c r="AH35" s="45"/>
      <c r="AI35" s="45"/>
      <c r="AJ35" s="45"/>
      <c r="AK35" s="271">
        <f>SUM(AK26:AK33)</f>
        <v>0</v>
      </c>
      <c r="AL35" s="270"/>
      <c r="AM35" s="270"/>
      <c r="AN35" s="270"/>
      <c r="AO35" s="272"/>
      <c r="AP35" s="43"/>
      <c r="AQ35" s="43"/>
      <c r="AR35" s="39"/>
      <c r="BE35" s="34"/>
    </row>
    <row r="36" spans="1:57" s="2" customFormat="1" ht="6.9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" customHeight="1">
      <c r="B49" s="47"/>
      <c r="C49" s="48"/>
      <c r="D49" s="49" t="s">
        <v>46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47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 ht="10.199999999999999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 ht="10.199999999999999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 ht="10.199999999999999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 ht="10.199999999999999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 ht="10.199999999999999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 ht="10.199999999999999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 ht="10.199999999999999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 ht="10.199999999999999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 ht="10.199999999999999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 ht="10.19999999999999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3.2">
      <c r="A60" s="34"/>
      <c r="B60" s="35"/>
      <c r="C60" s="36"/>
      <c r="D60" s="52" t="s">
        <v>48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2" t="s">
        <v>49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2" t="s">
        <v>48</v>
      </c>
      <c r="AI60" s="38"/>
      <c r="AJ60" s="38"/>
      <c r="AK60" s="38"/>
      <c r="AL60" s="38"/>
      <c r="AM60" s="52" t="s">
        <v>49</v>
      </c>
      <c r="AN60" s="38"/>
      <c r="AO60" s="38"/>
      <c r="AP60" s="36"/>
      <c r="AQ60" s="36"/>
      <c r="AR60" s="39"/>
      <c r="BE60" s="34"/>
    </row>
    <row r="61" spans="1:57" ht="10.199999999999999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 ht="10.199999999999999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 ht="10.199999999999999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3.2">
      <c r="A64" s="34"/>
      <c r="B64" s="35"/>
      <c r="C64" s="36"/>
      <c r="D64" s="49" t="s">
        <v>50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51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9"/>
      <c r="BE64" s="34"/>
    </row>
    <row r="65" spans="1:57" ht="10.199999999999999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 ht="10.199999999999999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 ht="10.199999999999999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 ht="10.199999999999999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 ht="10.19999999999999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 ht="10.199999999999999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 ht="10.199999999999999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 ht="10.199999999999999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 ht="10.199999999999999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 ht="10.199999999999999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3.2">
      <c r="A75" s="34"/>
      <c r="B75" s="35"/>
      <c r="C75" s="36"/>
      <c r="D75" s="52" t="s">
        <v>48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2" t="s">
        <v>49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2" t="s">
        <v>48</v>
      </c>
      <c r="AI75" s="38"/>
      <c r="AJ75" s="38"/>
      <c r="AK75" s="38"/>
      <c r="AL75" s="38"/>
      <c r="AM75" s="52" t="s">
        <v>49</v>
      </c>
      <c r="AN75" s="38"/>
      <c r="AO75" s="38"/>
      <c r="AP75" s="36"/>
      <c r="AQ75" s="36"/>
      <c r="AR75" s="39"/>
      <c r="BE75" s="34"/>
    </row>
    <row r="76" spans="1:57" s="2" customFormat="1" ht="10.199999999999999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9"/>
      <c r="BE77" s="34"/>
    </row>
    <row r="81" spans="1:91" s="2" customFormat="1" ht="6.9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9"/>
      <c r="BE81" s="34"/>
    </row>
    <row r="82" spans="1:91" s="2" customFormat="1" ht="24.9" customHeight="1">
      <c r="A82" s="34"/>
      <c r="B82" s="35"/>
      <c r="C82" s="23" t="s">
        <v>52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1" s="2" customFormat="1" ht="6.9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1" s="4" customFormat="1" ht="12" customHeight="1">
      <c r="B84" s="58"/>
      <c r="C84" s="29" t="s">
        <v>13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24S-BOH001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1" s="5" customFormat="1" ht="36.9" customHeight="1">
      <c r="B85" s="61"/>
      <c r="C85" s="62" t="s">
        <v>16</v>
      </c>
      <c r="D85" s="63"/>
      <c r="E85" s="63"/>
      <c r="F85" s="63"/>
      <c r="G85" s="63"/>
      <c r="H85" s="63"/>
      <c r="I85" s="63"/>
      <c r="J85" s="63"/>
      <c r="K85" s="63"/>
      <c r="L85" s="273" t="str">
        <f>K6</f>
        <v>Bohušovice - oplocení kontejrerového stání</v>
      </c>
      <c r="M85" s="274"/>
      <c r="N85" s="274"/>
      <c r="O85" s="274"/>
      <c r="P85" s="274"/>
      <c r="Q85" s="274"/>
      <c r="R85" s="274"/>
      <c r="S85" s="274"/>
      <c r="T85" s="274"/>
      <c r="U85" s="274"/>
      <c r="V85" s="274"/>
      <c r="W85" s="274"/>
      <c r="X85" s="274"/>
      <c r="Y85" s="274"/>
      <c r="Z85" s="274"/>
      <c r="AA85" s="274"/>
      <c r="AB85" s="274"/>
      <c r="AC85" s="274"/>
      <c r="AD85" s="274"/>
      <c r="AE85" s="274"/>
      <c r="AF85" s="274"/>
      <c r="AG85" s="274"/>
      <c r="AH85" s="274"/>
      <c r="AI85" s="274"/>
      <c r="AJ85" s="274"/>
      <c r="AK85" s="274"/>
      <c r="AL85" s="274"/>
      <c r="AM85" s="274"/>
      <c r="AN85" s="274"/>
      <c r="AO85" s="274"/>
      <c r="AP85" s="63"/>
      <c r="AQ85" s="63"/>
      <c r="AR85" s="64"/>
    </row>
    <row r="86" spans="1:91" s="2" customFormat="1" ht="6.9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1" s="2" customFormat="1" ht="12" customHeight="1">
      <c r="A87" s="34"/>
      <c r="B87" s="35"/>
      <c r="C87" s="29" t="s">
        <v>20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 xml:space="preserve"> 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22</v>
      </c>
      <c r="AJ87" s="36"/>
      <c r="AK87" s="36"/>
      <c r="AL87" s="36"/>
      <c r="AM87" s="275" t="str">
        <f>IF(AN8= "","",AN8)</f>
        <v>10. 9. 2024</v>
      </c>
      <c r="AN87" s="275"/>
      <c r="AO87" s="36"/>
      <c r="AP87" s="36"/>
      <c r="AQ87" s="36"/>
      <c r="AR87" s="39"/>
      <c r="BE87" s="34"/>
    </row>
    <row r="88" spans="1:91" s="2" customFormat="1" ht="6.9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1" s="2" customFormat="1" ht="15.15" customHeight="1">
      <c r="A89" s="34"/>
      <c r="B89" s="35"/>
      <c r="C89" s="29" t="s">
        <v>24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 xml:space="preserve"> 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29</v>
      </c>
      <c r="AJ89" s="36"/>
      <c r="AK89" s="36"/>
      <c r="AL89" s="36"/>
      <c r="AM89" s="276" t="str">
        <f>IF(E17="","",E17)</f>
        <v xml:space="preserve"> </v>
      </c>
      <c r="AN89" s="277"/>
      <c r="AO89" s="277"/>
      <c r="AP89" s="277"/>
      <c r="AQ89" s="36"/>
      <c r="AR89" s="39"/>
      <c r="AS89" s="278" t="s">
        <v>53</v>
      </c>
      <c r="AT89" s="279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1" s="2" customFormat="1" ht="15.15" customHeight="1">
      <c r="A90" s="34"/>
      <c r="B90" s="35"/>
      <c r="C90" s="29" t="s">
        <v>27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30</v>
      </c>
      <c r="AJ90" s="36"/>
      <c r="AK90" s="36"/>
      <c r="AL90" s="36"/>
      <c r="AM90" s="276" t="str">
        <f>IF(E20="","",E20)</f>
        <v xml:space="preserve"> </v>
      </c>
      <c r="AN90" s="277"/>
      <c r="AO90" s="277"/>
      <c r="AP90" s="277"/>
      <c r="AQ90" s="36"/>
      <c r="AR90" s="39"/>
      <c r="AS90" s="280"/>
      <c r="AT90" s="281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1" s="2" customFormat="1" ht="10.8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82"/>
      <c r="AT91" s="283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1" s="2" customFormat="1" ht="29.25" customHeight="1">
      <c r="A92" s="34"/>
      <c r="B92" s="35"/>
      <c r="C92" s="284" t="s">
        <v>54</v>
      </c>
      <c r="D92" s="285"/>
      <c r="E92" s="285"/>
      <c r="F92" s="285"/>
      <c r="G92" s="285"/>
      <c r="H92" s="73"/>
      <c r="I92" s="286" t="s">
        <v>55</v>
      </c>
      <c r="J92" s="285"/>
      <c r="K92" s="285"/>
      <c r="L92" s="285"/>
      <c r="M92" s="285"/>
      <c r="N92" s="285"/>
      <c r="O92" s="285"/>
      <c r="P92" s="285"/>
      <c r="Q92" s="285"/>
      <c r="R92" s="285"/>
      <c r="S92" s="285"/>
      <c r="T92" s="285"/>
      <c r="U92" s="285"/>
      <c r="V92" s="285"/>
      <c r="W92" s="285"/>
      <c r="X92" s="285"/>
      <c r="Y92" s="285"/>
      <c r="Z92" s="285"/>
      <c r="AA92" s="285"/>
      <c r="AB92" s="285"/>
      <c r="AC92" s="285"/>
      <c r="AD92" s="285"/>
      <c r="AE92" s="285"/>
      <c r="AF92" s="285"/>
      <c r="AG92" s="287" t="s">
        <v>56</v>
      </c>
      <c r="AH92" s="285"/>
      <c r="AI92" s="285"/>
      <c r="AJ92" s="285"/>
      <c r="AK92" s="285"/>
      <c r="AL92" s="285"/>
      <c r="AM92" s="285"/>
      <c r="AN92" s="286" t="s">
        <v>57</v>
      </c>
      <c r="AO92" s="285"/>
      <c r="AP92" s="288"/>
      <c r="AQ92" s="74" t="s">
        <v>58</v>
      </c>
      <c r="AR92" s="39"/>
      <c r="AS92" s="75" t="s">
        <v>59</v>
      </c>
      <c r="AT92" s="76" t="s">
        <v>60</v>
      </c>
      <c r="AU92" s="76" t="s">
        <v>61</v>
      </c>
      <c r="AV92" s="76" t="s">
        <v>62</v>
      </c>
      <c r="AW92" s="76" t="s">
        <v>63</v>
      </c>
      <c r="AX92" s="76" t="s">
        <v>64</v>
      </c>
      <c r="AY92" s="76" t="s">
        <v>65</v>
      </c>
      <c r="AZ92" s="76" t="s">
        <v>66</v>
      </c>
      <c r="BA92" s="76" t="s">
        <v>67</v>
      </c>
      <c r="BB92" s="76" t="s">
        <v>68</v>
      </c>
      <c r="BC92" s="76" t="s">
        <v>69</v>
      </c>
      <c r="BD92" s="77" t="s">
        <v>70</v>
      </c>
      <c r="BE92" s="34"/>
    </row>
    <row r="93" spans="1:91" s="2" customFormat="1" ht="10.8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1" s="6" customFormat="1" ht="32.4" customHeight="1">
      <c r="B94" s="81"/>
      <c r="C94" s="82" t="s">
        <v>71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292">
        <f>ROUND(SUM(AG95:AG97),2)</f>
        <v>0</v>
      </c>
      <c r="AH94" s="292"/>
      <c r="AI94" s="292"/>
      <c r="AJ94" s="292"/>
      <c r="AK94" s="292"/>
      <c r="AL94" s="292"/>
      <c r="AM94" s="292"/>
      <c r="AN94" s="293">
        <f>SUM(AG94,AT94)</f>
        <v>0</v>
      </c>
      <c r="AO94" s="293"/>
      <c r="AP94" s="293"/>
      <c r="AQ94" s="85" t="s">
        <v>1</v>
      </c>
      <c r="AR94" s="86"/>
      <c r="AS94" s="87">
        <f>ROUND(SUM(AS95:AS97),2)</f>
        <v>0</v>
      </c>
      <c r="AT94" s="88">
        <f>ROUND(SUM(AV94:AW94),2)</f>
        <v>0</v>
      </c>
      <c r="AU94" s="89">
        <f>ROUND(SUM(AU95:AU97),5)</f>
        <v>0</v>
      </c>
      <c r="AV94" s="88">
        <f>ROUND(AZ94*L29,2)</f>
        <v>0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ROUND(SUM(AZ95:AZ97),2)</f>
        <v>0</v>
      </c>
      <c r="BA94" s="88">
        <f>ROUND(SUM(BA95:BA97),2)</f>
        <v>0</v>
      </c>
      <c r="BB94" s="88">
        <f>ROUND(SUM(BB95:BB97),2)</f>
        <v>0</v>
      </c>
      <c r="BC94" s="88">
        <f>ROUND(SUM(BC95:BC97),2)</f>
        <v>0</v>
      </c>
      <c r="BD94" s="90">
        <f>ROUND(SUM(BD95:BD97),2)</f>
        <v>0</v>
      </c>
      <c r="BS94" s="91" t="s">
        <v>72</v>
      </c>
      <c r="BT94" s="91" t="s">
        <v>73</v>
      </c>
      <c r="BU94" s="92" t="s">
        <v>74</v>
      </c>
      <c r="BV94" s="91" t="s">
        <v>75</v>
      </c>
      <c r="BW94" s="91" t="s">
        <v>5</v>
      </c>
      <c r="BX94" s="91" t="s">
        <v>76</v>
      </c>
      <c r="CL94" s="91" t="s">
        <v>1</v>
      </c>
    </row>
    <row r="95" spans="1:91" s="7" customFormat="1" ht="16.5" customHeight="1">
      <c r="A95" s="93" t="s">
        <v>77</v>
      </c>
      <c r="B95" s="94"/>
      <c r="C95" s="95"/>
      <c r="D95" s="291" t="s">
        <v>78</v>
      </c>
      <c r="E95" s="291"/>
      <c r="F95" s="291"/>
      <c r="G95" s="291"/>
      <c r="H95" s="291"/>
      <c r="I95" s="96"/>
      <c r="J95" s="291" t="s">
        <v>79</v>
      </c>
      <c r="K95" s="291"/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89">
        <f>'01 - oplocení'!J30</f>
        <v>0</v>
      </c>
      <c r="AH95" s="290"/>
      <c r="AI95" s="290"/>
      <c r="AJ95" s="290"/>
      <c r="AK95" s="290"/>
      <c r="AL95" s="290"/>
      <c r="AM95" s="290"/>
      <c r="AN95" s="289">
        <f>SUM(AG95,AT95)</f>
        <v>0</v>
      </c>
      <c r="AO95" s="290"/>
      <c r="AP95" s="290"/>
      <c r="AQ95" s="97" t="s">
        <v>80</v>
      </c>
      <c r="AR95" s="98"/>
      <c r="AS95" s="99">
        <v>0</v>
      </c>
      <c r="AT95" s="100">
        <f>ROUND(SUM(AV95:AW95),2)</f>
        <v>0</v>
      </c>
      <c r="AU95" s="101">
        <f>'01 - oplocení'!P127</f>
        <v>0</v>
      </c>
      <c r="AV95" s="100">
        <f>'01 - oplocení'!J33</f>
        <v>0</v>
      </c>
      <c r="AW95" s="100">
        <f>'01 - oplocení'!J34</f>
        <v>0</v>
      </c>
      <c r="AX95" s="100">
        <f>'01 - oplocení'!J35</f>
        <v>0</v>
      </c>
      <c r="AY95" s="100">
        <f>'01 - oplocení'!J36</f>
        <v>0</v>
      </c>
      <c r="AZ95" s="100">
        <f>'01 - oplocení'!F33</f>
        <v>0</v>
      </c>
      <c r="BA95" s="100">
        <f>'01 - oplocení'!F34</f>
        <v>0</v>
      </c>
      <c r="BB95" s="100">
        <f>'01 - oplocení'!F35</f>
        <v>0</v>
      </c>
      <c r="BC95" s="100">
        <f>'01 - oplocení'!F36</f>
        <v>0</v>
      </c>
      <c r="BD95" s="102">
        <f>'01 - oplocení'!F37</f>
        <v>0</v>
      </c>
      <c r="BT95" s="103" t="s">
        <v>81</v>
      </c>
      <c r="BV95" s="103" t="s">
        <v>75</v>
      </c>
      <c r="BW95" s="103" t="s">
        <v>82</v>
      </c>
      <c r="BX95" s="103" t="s">
        <v>5</v>
      </c>
      <c r="CL95" s="103" t="s">
        <v>1</v>
      </c>
      <c r="CM95" s="103" t="s">
        <v>83</v>
      </c>
    </row>
    <row r="96" spans="1:91" s="7" customFormat="1" ht="16.5" customHeight="1">
      <c r="A96" s="93" t="s">
        <v>77</v>
      </c>
      <c r="B96" s="94"/>
      <c r="C96" s="95"/>
      <c r="D96" s="291" t="s">
        <v>84</v>
      </c>
      <c r="E96" s="291"/>
      <c r="F96" s="291"/>
      <c r="G96" s="291"/>
      <c r="H96" s="291"/>
      <c r="I96" s="96"/>
      <c r="J96" s="291" t="s">
        <v>85</v>
      </c>
      <c r="K96" s="291"/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  <c r="AA96" s="291"/>
      <c r="AB96" s="291"/>
      <c r="AC96" s="291"/>
      <c r="AD96" s="291"/>
      <c r="AE96" s="291"/>
      <c r="AF96" s="291"/>
      <c r="AG96" s="289">
        <f>'02 - doplnění asfaltové p...'!J30</f>
        <v>0</v>
      </c>
      <c r="AH96" s="290"/>
      <c r="AI96" s="290"/>
      <c r="AJ96" s="290"/>
      <c r="AK96" s="290"/>
      <c r="AL96" s="290"/>
      <c r="AM96" s="290"/>
      <c r="AN96" s="289">
        <f>SUM(AG96,AT96)</f>
        <v>0</v>
      </c>
      <c r="AO96" s="290"/>
      <c r="AP96" s="290"/>
      <c r="AQ96" s="97" t="s">
        <v>80</v>
      </c>
      <c r="AR96" s="98"/>
      <c r="AS96" s="99">
        <v>0</v>
      </c>
      <c r="AT96" s="100">
        <f>ROUND(SUM(AV96:AW96),2)</f>
        <v>0</v>
      </c>
      <c r="AU96" s="101">
        <f>'02 - doplnění asfaltové p...'!P121</f>
        <v>0</v>
      </c>
      <c r="AV96" s="100">
        <f>'02 - doplnění asfaltové p...'!J33</f>
        <v>0</v>
      </c>
      <c r="AW96" s="100">
        <f>'02 - doplnění asfaltové p...'!J34</f>
        <v>0</v>
      </c>
      <c r="AX96" s="100">
        <f>'02 - doplnění asfaltové p...'!J35</f>
        <v>0</v>
      </c>
      <c r="AY96" s="100">
        <f>'02 - doplnění asfaltové p...'!J36</f>
        <v>0</v>
      </c>
      <c r="AZ96" s="100">
        <f>'02 - doplnění asfaltové p...'!F33</f>
        <v>0</v>
      </c>
      <c r="BA96" s="100">
        <f>'02 - doplnění asfaltové p...'!F34</f>
        <v>0</v>
      </c>
      <c r="BB96" s="100">
        <f>'02 - doplnění asfaltové p...'!F35</f>
        <v>0</v>
      </c>
      <c r="BC96" s="100">
        <f>'02 - doplnění asfaltové p...'!F36</f>
        <v>0</v>
      </c>
      <c r="BD96" s="102">
        <f>'02 - doplnění asfaltové p...'!F37</f>
        <v>0</v>
      </c>
      <c r="BT96" s="103" t="s">
        <v>81</v>
      </c>
      <c r="BV96" s="103" t="s">
        <v>75</v>
      </c>
      <c r="BW96" s="103" t="s">
        <v>86</v>
      </c>
      <c r="BX96" s="103" t="s">
        <v>5</v>
      </c>
      <c r="CL96" s="103" t="s">
        <v>1</v>
      </c>
      <c r="CM96" s="103" t="s">
        <v>83</v>
      </c>
    </row>
    <row r="97" spans="1:91" s="7" customFormat="1" ht="16.5" customHeight="1">
      <c r="A97" s="93" t="s">
        <v>77</v>
      </c>
      <c r="B97" s="94"/>
      <c r="C97" s="95"/>
      <c r="D97" s="291" t="s">
        <v>87</v>
      </c>
      <c r="E97" s="291"/>
      <c r="F97" s="291"/>
      <c r="G97" s="291"/>
      <c r="H97" s="291"/>
      <c r="I97" s="96"/>
      <c r="J97" s="291" t="s">
        <v>88</v>
      </c>
      <c r="K97" s="291"/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  <c r="AA97" s="291"/>
      <c r="AB97" s="291"/>
      <c r="AC97" s="291"/>
      <c r="AD97" s="291"/>
      <c r="AE97" s="291"/>
      <c r="AF97" s="291"/>
      <c r="AG97" s="289">
        <f>'99 - vedlejší a ostatní n...'!J30</f>
        <v>0</v>
      </c>
      <c r="AH97" s="290"/>
      <c r="AI97" s="290"/>
      <c r="AJ97" s="290"/>
      <c r="AK97" s="290"/>
      <c r="AL97" s="290"/>
      <c r="AM97" s="290"/>
      <c r="AN97" s="289">
        <f>SUM(AG97,AT97)</f>
        <v>0</v>
      </c>
      <c r="AO97" s="290"/>
      <c r="AP97" s="290"/>
      <c r="AQ97" s="97" t="s">
        <v>80</v>
      </c>
      <c r="AR97" s="98"/>
      <c r="AS97" s="104">
        <v>0</v>
      </c>
      <c r="AT97" s="105">
        <f>ROUND(SUM(AV97:AW97),2)</f>
        <v>0</v>
      </c>
      <c r="AU97" s="106">
        <f>'99 - vedlejší a ostatní n...'!P121</f>
        <v>0</v>
      </c>
      <c r="AV97" s="105">
        <f>'99 - vedlejší a ostatní n...'!J33</f>
        <v>0</v>
      </c>
      <c r="AW97" s="105">
        <f>'99 - vedlejší a ostatní n...'!J34</f>
        <v>0</v>
      </c>
      <c r="AX97" s="105">
        <f>'99 - vedlejší a ostatní n...'!J35</f>
        <v>0</v>
      </c>
      <c r="AY97" s="105">
        <f>'99 - vedlejší a ostatní n...'!J36</f>
        <v>0</v>
      </c>
      <c r="AZ97" s="105">
        <f>'99 - vedlejší a ostatní n...'!F33</f>
        <v>0</v>
      </c>
      <c r="BA97" s="105">
        <f>'99 - vedlejší a ostatní n...'!F34</f>
        <v>0</v>
      </c>
      <c r="BB97" s="105">
        <f>'99 - vedlejší a ostatní n...'!F35</f>
        <v>0</v>
      </c>
      <c r="BC97" s="105">
        <f>'99 - vedlejší a ostatní n...'!F36</f>
        <v>0</v>
      </c>
      <c r="BD97" s="107">
        <f>'99 - vedlejší a ostatní n...'!F37</f>
        <v>0</v>
      </c>
      <c r="BT97" s="103" t="s">
        <v>81</v>
      </c>
      <c r="BV97" s="103" t="s">
        <v>75</v>
      </c>
      <c r="BW97" s="103" t="s">
        <v>89</v>
      </c>
      <c r="BX97" s="103" t="s">
        <v>5</v>
      </c>
      <c r="CL97" s="103" t="s">
        <v>1</v>
      </c>
      <c r="CM97" s="103" t="s">
        <v>83</v>
      </c>
    </row>
    <row r="98" spans="1:91" s="2" customFormat="1" ht="30" customHeight="1">
      <c r="A98" s="34"/>
      <c r="B98" s="35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9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</row>
    <row r="99" spans="1:91" s="2" customFormat="1" ht="6.9" customHeight="1">
      <c r="A99" s="34"/>
      <c r="B99" s="54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39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</row>
  </sheetData>
  <sheetProtection algorithmName="SHA-512" hashValue="DSbTBTXoANMcCNpuHzEMmANWM0e2URppTmNIEFYynsZNx2nRiA/S8FONFwvrJ9bcvnrconpN4MVwBXg5r8ZVhA==" saltValue="0TsEgWMWGqwmIi+75PoDuP0S8ugp6t+KC2Z8EZqIxJBQ3Fj/6sZC6db9ueXh6u9PWvkMpH4zBWuQOLJEyVfNdA==" spinCount="100000" sheet="1" objects="1" scenarios="1" formatColumns="0" formatRows="0"/>
  <mergeCells count="50">
    <mergeCell ref="AR2:BE2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oplocení'!C2" display="/"/>
    <hyperlink ref="A96" location="'02 - doplnění asfaltové p...'!C2" display="/"/>
    <hyperlink ref="A97" location="'99 - vedlejší a ostatní n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271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7" t="s">
        <v>82</v>
      </c>
    </row>
    <row r="3" spans="1:46" s="1" customFormat="1" ht="6.9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83</v>
      </c>
    </row>
    <row r="4" spans="1:46" s="1" customFormat="1" ht="24.9" customHeight="1">
      <c r="B4" s="20"/>
      <c r="D4" s="110" t="s">
        <v>90</v>
      </c>
      <c r="L4" s="20"/>
      <c r="M4" s="111" t="s">
        <v>10</v>
      </c>
      <c r="AT4" s="17" t="s">
        <v>4</v>
      </c>
    </row>
    <row r="5" spans="1:46" s="1" customFormat="1" ht="6.9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295" t="str">
        <f>'Rekapitulace stavby'!K6</f>
        <v>Bohušovice - oplocení kontejrerového stání</v>
      </c>
      <c r="F7" s="296"/>
      <c r="G7" s="296"/>
      <c r="H7" s="296"/>
      <c r="L7" s="20"/>
    </row>
    <row r="8" spans="1:46" s="2" customFormat="1" ht="12" customHeight="1">
      <c r="A8" s="34"/>
      <c r="B8" s="39"/>
      <c r="C8" s="34"/>
      <c r="D8" s="112" t="s">
        <v>91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297" t="s">
        <v>92</v>
      </c>
      <c r="F9" s="298"/>
      <c r="G9" s="298"/>
      <c r="H9" s="298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0.199999999999999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10. 9. 2024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8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tr">
        <f>IF('Rekapitulace stavby'!E11="","",'Rekapitulace stavby'!E11)</f>
        <v xml:space="preserve"> </v>
      </c>
      <c r="F15" s="34"/>
      <c r="G15" s="34"/>
      <c r="H15" s="34"/>
      <c r="I15" s="112" t="s">
        <v>26</v>
      </c>
      <c r="J15" s="113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27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299" t="str">
        <f>'Rekapitulace stavby'!E14</f>
        <v>Vyplň údaj</v>
      </c>
      <c r="F18" s="300"/>
      <c r="G18" s="300"/>
      <c r="H18" s="300"/>
      <c r="I18" s="112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29</v>
      </c>
      <c r="E20" s="34"/>
      <c r="F20" s="34"/>
      <c r="G20" s="34"/>
      <c r="H20" s="34"/>
      <c r="I20" s="112" t="s">
        <v>25</v>
      </c>
      <c r="J20" s="11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tr">
        <f>IF('Rekapitulace stavby'!E17="","",'Rekapitulace stavby'!E17)</f>
        <v xml:space="preserve"> </v>
      </c>
      <c r="F21" s="34"/>
      <c r="G21" s="34"/>
      <c r="H21" s="34"/>
      <c r="I21" s="112" t="s">
        <v>26</v>
      </c>
      <c r="J21" s="11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30</v>
      </c>
      <c r="E23" s="34"/>
      <c r="F23" s="34"/>
      <c r="G23" s="34"/>
      <c r="H23" s="34"/>
      <c r="I23" s="112" t="s">
        <v>25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26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32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1" t="s">
        <v>1</v>
      </c>
      <c r="F27" s="301"/>
      <c r="G27" s="301"/>
      <c r="H27" s="301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33</v>
      </c>
      <c r="E30" s="34"/>
      <c r="F30" s="34"/>
      <c r="G30" s="34"/>
      <c r="H30" s="34"/>
      <c r="I30" s="34"/>
      <c r="J30" s="120">
        <f>ROUND(J127,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" customHeight="1">
      <c r="A32" s="34"/>
      <c r="B32" s="39"/>
      <c r="C32" s="34"/>
      <c r="D32" s="34"/>
      <c r="E32" s="34"/>
      <c r="F32" s="121" t="s">
        <v>35</v>
      </c>
      <c r="G32" s="34"/>
      <c r="H32" s="34"/>
      <c r="I32" s="121" t="s">
        <v>34</v>
      </c>
      <c r="J32" s="121" t="s">
        <v>36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" customHeight="1">
      <c r="A33" s="34"/>
      <c r="B33" s="39"/>
      <c r="C33" s="34"/>
      <c r="D33" s="122" t="s">
        <v>37</v>
      </c>
      <c r="E33" s="112" t="s">
        <v>38</v>
      </c>
      <c r="F33" s="123">
        <f>ROUND((SUM(BE127:BE270)),  2)</f>
        <v>0</v>
      </c>
      <c r="G33" s="34"/>
      <c r="H33" s="34"/>
      <c r="I33" s="124">
        <v>0.21</v>
      </c>
      <c r="J33" s="123">
        <f>ROUND(((SUM(BE127:BE270))*I33),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" customHeight="1">
      <c r="A34" s="34"/>
      <c r="B34" s="39"/>
      <c r="C34" s="34"/>
      <c r="D34" s="34"/>
      <c r="E34" s="112" t="s">
        <v>39</v>
      </c>
      <c r="F34" s="123">
        <f>ROUND((SUM(BF127:BF270)),  2)</f>
        <v>0</v>
      </c>
      <c r="G34" s="34"/>
      <c r="H34" s="34"/>
      <c r="I34" s="124">
        <v>0.12</v>
      </c>
      <c r="J34" s="123">
        <f>ROUND(((SUM(BF127:BF270))*I34),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" hidden="1" customHeight="1">
      <c r="A35" s="34"/>
      <c r="B35" s="39"/>
      <c r="C35" s="34"/>
      <c r="D35" s="34"/>
      <c r="E35" s="112" t="s">
        <v>40</v>
      </c>
      <c r="F35" s="123">
        <f>ROUND((SUM(BG127:BG270)),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" hidden="1" customHeight="1">
      <c r="A36" s="34"/>
      <c r="B36" s="39"/>
      <c r="C36" s="34"/>
      <c r="D36" s="34"/>
      <c r="E36" s="112" t="s">
        <v>41</v>
      </c>
      <c r="F36" s="123">
        <f>ROUND((SUM(BH127:BH270)),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" hidden="1" customHeight="1">
      <c r="A37" s="34"/>
      <c r="B37" s="39"/>
      <c r="C37" s="34"/>
      <c r="D37" s="34"/>
      <c r="E37" s="112" t="s">
        <v>42</v>
      </c>
      <c r="F37" s="123">
        <f>ROUND((SUM(BI127:BI270)),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43</v>
      </c>
      <c r="E39" s="127"/>
      <c r="F39" s="127"/>
      <c r="G39" s="128" t="s">
        <v>44</v>
      </c>
      <c r="H39" s="129" t="s">
        <v>45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" customHeight="1">
      <c r="B41" s="20"/>
      <c r="L41" s="20"/>
    </row>
    <row r="42" spans="1:31" s="1" customFormat="1" ht="14.4" customHeight="1">
      <c r="B42" s="20"/>
      <c r="L42" s="20"/>
    </row>
    <row r="43" spans="1:31" s="1" customFormat="1" ht="14.4" customHeight="1">
      <c r="B43" s="20"/>
      <c r="L43" s="20"/>
    </row>
    <row r="44" spans="1:31" s="1" customFormat="1" ht="14.4" customHeight="1">
      <c r="B44" s="20"/>
      <c r="L44" s="20"/>
    </row>
    <row r="45" spans="1:31" s="1" customFormat="1" ht="14.4" customHeight="1">
      <c r="B45" s="20"/>
      <c r="L45" s="20"/>
    </row>
    <row r="46" spans="1:31" s="1" customFormat="1" ht="14.4" customHeight="1">
      <c r="B46" s="20"/>
      <c r="L46" s="20"/>
    </row>
    <row r="47" spans="1:31" s="1" customFormat="1" ht="14.4" customHeight="1">
      <c r="B47" s="20"/>
      <c r="L47" s="20"/>
    </row>
    <row r="48" spans="1:31" s="1" customFormat="1" ht="14.4" customHeight="1">
      <c r="B48" s="20"/>
      <c r="L48" s="20"/>
    </row>
    <row r="49" spans="1:31" s="1" customFormat="1" ht="14.4" customHeight="1">
      <c r="B49" s="20"/>
      <c r="L49" s="20"/>
    </row>
    <row r="50" spans="1:31" s="2" customFormat="1" ht="14.4" customHeight="1">
      <c r="B50" s="51"/>
      <c r="D50" s="132" t="s">
        <v>46</v>
      </c>
      <c r="E50" s="133"/>
      <c r="F50" s="133"/>
      <c r="G50" s="132" t="s">
        <v>47</v>
      </c>
      <c r="H50" s="133"/>
      <c r="I50" s="133"/>
      <c r="J50" s="133"/>
      <c r="K50" s="133"/>
      <c r="L50" s="51"/>
    </row>
    <row r="51" spans="1:31" ht="10.199999999999999">
      <c r="B51" s="20"/>
      <c r="L51" s="20"/>
    </row>
    <row r="52" spans="1:31" ht="10.199999999999999">
      <c r="B52" s="20"/>
      <c r="L52" s="20"/>
    </row>
    <row r="53" spans="1:31" ht="10.199999999999999">
      <c r="B53" s="20"/>
      <c r="L53" s="20"/>
    </row>
    <row r="54" spans="1:31" ht="10.199999999999999">
      <c r="B54" s="20"/>
      <c r="L54" s="20"/>
    </row>
    <row r="55" spans="1:31" ht="10.199999999999999">
      <c r="B55" s="20"/>
      <c r="L55" s="20"/>
    </row>
    <row r="56" spans="1:31" ht="10.199999999999999">
      <c r="B56" s="20"/>
      <c r="L56" s="20"/>
    </row>
    <row r="57" spans="1:31" ht="10.199999999999999">
      <c r="B57" s="20"/>
      <c r="L57" s="20"/>
    </row>
    <row r="58" spans="1:31" ht="10.199999999999999">
      <c r="B58" s="20"/>
      <c r="L58" s="20"/>
    </row>
    <row r="59" spans="1:31" ht="10.199999999999999">
      <c r="B59" s="20"/>
      <c r="L59" s="20"/>
    </row>
    <row r="60" spans="1:31" ht="10.199999999999999">
      <c r="B60" s="20"/>
      <c r="L60" s="20"/>
    </row>
    <row r="61" spans="1:31" s="2" customFormat="1" ht="13.2">
      <c r="A61" s="34"/>
      <c r="B61" s="39"/>
      <c r="C61" s="34"/>
      <c r="D61" s="134" t="s">
        <v>48</v>
      </c>
      <c r="E61" s="135"/>
      <c r="F61" s="136" t="s">
        <v>49</v>
      </c>
      <c r="G61" s="134" t="s">
        <v>48</v>
      </c>
      <c r="H61" s="135"/>
      <c r="I61" s="135"/>
      <c r="J61" s="137" t="s">
        <v>49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0.199999999999999">
      <c r="B62" s="20"/>
      <c r="L62" s="20"/>
    </row>
    <row r="63" spans="1:31" ht="10.199999999999999">
      <c r="B63" s="20"/>
      <c r="L63" s="20"/>
    </row>
    <row r="64" spans="1:31" ht="10.199999999999999">
      <c r="B64" s="20"/>
      <c r="L64" s="20"/>
    </row>
    <row r="65" spans="1:31" s="2" customFormat="1" ht="13.2">
      <c r="A65" s="34"/>
      <c r="B65" s="39"/>
      <c r="C65" s="34"/>
      <c r="D65" s="132" t="s">
        <v>50</v>
      </c>
      <c r="E65" s="138"/>
      <c r="F65" s="138"/>
      <c r="G65" s="132" t="s">
        <v>51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0.199999999999999">
      <c r="B66" s="20"/>
      <c r="L66" s="20"/>
    </row>
    <row r="67" spans="1:31" ht="10.199999999999999">
      <c r="B67" s="20"/>
      <c r="L67" s="20"/>
    </row>
    <row r="68" spans="1:31" ht="10.199999999999999">
      <c r="B68" s="20"/>
      <c r="L68" s="20"/>
    </row>
    <row r="69" spans="1:31" ht="10.199999999999999">
      <c r="B69" s="20"/>
      <c r="L69" s="20"/>
    </row>
    <row r="70" spans="1:31" ht="10.199999999999999">
      <c r="B70" s="20"/>
      <c r="L70" s="20"/>
    </row>
    <row r="71" spans="1:31" ht="10.199999999999999">
      <c r="B71" s="20"/>
      <c r="L71" s="20"/>
    </row>
    <row r="72" spans="1:31" ht="10.199999999999999">
      <c r="B72" s="20"/>
      <c r="L72" s="20"/>
    </row>
    <row r="73" spans="1:31" ht="10.199999999999999">
      <c r="B73" s="20"/>
      <c r="L73" s="20"/>
    </row>
    <row r="74" spans="1:31" ht="10.199999999999999">
      <c r="B74" s="20"/>
      <c r="L74" s="20"/>
    </row>
    <row r="75" spans="1:31" ht="10.199999999999999">
      <c r="B75" s="20"/>
      <c r="L75" s="20"/>
    </row>
    <row r="76" spans="1:31" s="2" customFormat="1" ht="13.2">
      <c r="A76" s="34"/>
      <c r="B76" s="39"/>
      <c r="C76" s="34"/>
      <c r="D76" s="134" t="s">
        <v>48</v>
      </c>
      <c r="E76" s="135"/>
      <c r="F76" s="136" t="s">
        <v>49</v>
      </c>
      <c r="G76" s="134" t="s">
        <v>48</v>
      </c>
      <c r="H76" s="135"/>
      <c r="I76" s="135"/>
      <c r="J76" s="137" t="s">
        <v>49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" customHeight="1">
      <c r="A82" s="34"/>
      <c r="B82" s="35"/>
      <c r="C82" s="23" t="s">
        <v>93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302" t="str">
        <f>E7</f>
        <v>Bohušovice - oplocení kontejrerového stání</v>
      </c>
      <c r="F85" s="303"/>
      <c r="G85" s="303"/>
      <c r="H85" s="303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91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73" t="str">
        <f>E9</f>
        <v>01 - oplocení</v>
      </c>
      <c r="F87" s="304"/>
      <c r="G87" s="304"/>
      <c r="H87" s="304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 t="str">
        <f>IF(J12="","",J12)</f>
        <v>10. 9. 2024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15" customHeight="1">
      <c r="A91" s="34"/>
      <c r="B91" s="35"/>
      <c r="C91" s="29" t="s">
        <v>24</v>
      </c>
      <c r="D91" s="36"/>
      <c r="E91" s="36"/>
      <c r="F91" s="27" t="str">
        <f>E15</f>
        <v xml:space="preserve"> </v>
      </c>
      <c r="G91" s="36"/>
      <c r="H91" s="36"/>
      <c r="I91" s="29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15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29" t="s">
        <v>30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94</v>
      </c>
      <c r="D94" s="144"/>
      <c r="E94" s="144"/>
      <c r="F94" s="144"/>
      <c r="G94" s="144"/>
      <c r="H94" s="144"/>
      <c r="I94" s="144"/>
      <c r="J94" s="145" t="s">
        <v>95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8" customHeight="1">
      <c r="A96" s="34"/>
      <c r="B96" s="35"/>
      <c r="C96" s="146" t="s">
        <v>96</v>
      </c>
      <c r="D96" s="36"/>
      <c r="E96" s="36"/>
      <c r="F96" s="36"/>
      <c r="G96" s="36"/>
      <c r="H96" s="36"/>
      <c r="I96" s="36"/>
      <c r="J96" s="84">
        <f>J127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97</v>
      </c>
    </row>
    <row r="97" spans="1:31" s="9" customFormat="1" ht="24.9" customHeight="1">
      <c r="B97" s="147"/>
      <c r="C97" s="148"/>
      <c r="D97" s="149" t="s">
        <v>98</v>
      </c>
      <c r="E97" s="150"/>
      <c r="F97" s="150"/>
      <c r="G97" s="150"/>
      <c r="H97" s="150"/>
      <c r="I97" s="150"/>
      <c r="J97" s="151">
        <f>J128</f>
        <v>0</v>
      </c>
      <c r="K97" s="148"/>
      <c r="L97" s="152"/>
    </row>
    <row r="98" spans="1:31" s="10" customFormat="1" ht="19.95" customHeight="1">
      <c r="B98" s="153"/>
      <c r="C98" s="154"/>
      <c r="D98" s="155" t="s">
        <v>99</v>
      </c>
      <c r="E98" s="156"/>
      <c r="F98" s="156"/>
      <c r="G98" s="156"/>
      <c r="H98" s="156"/>
      <c r="I98" s="156"/>
      <c r="J98" s="157">
        <f>J129</f>
        <v>0</v>
      </c>
      <c r="K98" s="154"/>
      <c r="L98" s="158"/>
    </row>
    <row r="99" spans="1:31" s="10" customFormat="1" ht="19.95" customHeight="1">
      <c r="B99" s="153"/>
      <c r="C99" s="154"/>
      <c r="D99" s="155" t="s">
        <v>100</v>
      </c>
      <c r="E99" s="156"/>
      <c r="F99" s="156"/>
      <c r="G99" s="156"/>
      <c r="H99" s="156"/>
      <c r="I99" s="156"/>
      <c r="J99" s="157">
        <f>J156</f>
        <v>0</v>
      </c>
      <c r="K99" s="154"/>
      <c r="L99" s="158"/>
    </row>
    <row r="100" spans="1:31" s="10" customFormat="1" ht="19.95" customHeight="1">
      <c r="B100" s="153"/>
      <c r="C100" s="154"/>
      <c r="D100" s="155" t="s">
        <v>101</v>
      </c>
      <c r="E100" s="156"/>
      <c r="F100" s="156"/>
      <c r="G100" s="156"/>
      <c r="H100" s="156"/>
      <c r="I100" s="156"/>
      <c r="J100" s="157">
        <f>J172</f>
        <v>0</v>
      </c>
      <c r="K100" s="154"/>
      <c r="L100" s="158"/>
    </row>
    <row r="101" spans="1:31" s="10" customFormat="1" ht="19.95" customHeight="1">
      <c r="B101" s="153"/>
      <c r="C101" s="154"/>
      <c r="D101" s="155" t="s">
        <v>102</v>
      </c>
      <c r="E101" s="156"/>
      <c r="F101" s="156"/>
      <c r="G101" s="156"/>
      <c r="H101" s="156"/>
      <c r="I101" s="156"/>
      <c r="J101" s="157">
        <f>J207</f>
        <v>0</v>
      </c>
      <c r="K101" s="154"/>
      <c r="L101" s="158"/>
    </row>
    <row r="102" spans="1:31" s="10" customFormat="1" ht="19.95" customHeight="1">
      <c r="B102" s="153"/>
      <c r="C102" s="154"/>
      <c r="D102" s="155" t="s">
        <v>103</v>
      </c>
      <c r="E102" s="156"/>
      <c r="F102" s="156"/>
      <c r="G102" s="156"/>
      <c r="H102" s="156"/>
      <c r="I102" s="156"/>
      <c r="J102" s="157">
        <f>J212</f>
        <v>0</v>
      </c>
      <c r="K102" s="154"/>
      <c r="L102" s="158"/>
    </row>
    <row r="103" spans="1:31" s="10" customFormat="1" ht="19.95" customHeight="1">
      <c r="B103" s="153"/>
      <c r="C103" s="154"/>
      <c r="D103" s="155" t="s">
        <v>104</v>
      </c>
      <c r="E103" s="156"/>
      <c r="F103" s="156"/>
      <c r="G103" s="156"/>
      <c r="H103" s="156"/>
      <c r="I103" s="156"/>
      <c r="J103" s="157">
        <f>J240</f>
        <v>0</v>
      </c>
      <c r="K103" s="154"/>
      <c r="L103" s="158"/>
    </row>
    <row r="104" spans="1:31" s="10" customFormat="1" ht="19.95" customHeight="1">
      <c r="B104" s="153"/>
      <c r="C104" s="154"/>
      <c r="D104" s="155" t="s">
        <v>105</v>
      </c>
      <c r="E104" s="156"/>
      <c r="F104" s="156"/>
      <c r="G104" s="156"/>
      <c r="H104" s="156"/>
      <c r="I104" s="156"/>
      <c r="J104" s="157">
        <f>J252</f>
        <v>0</v>
      </c>
      <c r="K104" s="154"/>
      <c r="L104" s="158"/>
    </row>
    <row r="105" spans="1:31" s="9" customFormat="1" ht="24.9" customHeight="1">
      <c r="B105" s="147"/>
      <c r="C105" s="148"/>
      <c r="D105" s="149" t="s">
        <v>106</v>
      </c>
      <c r="E105" s="150"/>
      <c r="F105" s="150"/>
      <c r="G105" s="150"/>
      <c r="H105" s="150"/>
      <c r="I105" s="150"/>
      <c r="J105" s="151">
        <f>J254</f>
        <v>0</v>
      </c>
      <c r="K105" s="148"/>
      <c r="L105" s="152"/>
    </row>
    <row r="106" spans="1:31" s="10" customFormat="1" ht="19.95" customHeight="1">
      <c r="B106" s="153"/>
      <c r="C106" s="154"/>
      <c r="D106" s="155" t="s">
        <v>107</v>
      </c>
      <c r="E106" s="156"/>
      <c r="F106" s="156"/>
      <c r="G106" s="156"/>
      <c r="H106" s="156"/>
      <c r="I106" s="156"/>
      <c r="J106" s="157">
        <f>J255</f>
        <v>0</v>
      </c>
      <c r="K106" s="154"/>
      <c r="L106" s="158"/>
    </row>
    <row r="107" spans="1:31" s="9" customFormat="1" ht="24.9" customHeight="1">
      <c r="B107" s="147"/>
      <c r="C107" s="148"/>
      <c r="D107" s="149" t="s">
        <v>108</v>
      </c>
      <c r="E107" s="150"/>
      <c r="F107" s="150"/>
      <c r="G107" s="150"/>
      <c r="H107" s="150"/>
      <c r="I107" s="150"/>
      <c r="J107" s="151">
        <f>J266</f>
        <v>0</v>
      </c>
      <c r="K107" s="148"/>
      <c r="L107" s="152"/>
    </row>
    <row r="108" spans="1:31" s="2" customFormat="1" ht="21.75" customHeight="1">
      <c r="A108" s="34"/>
      <c r="B108" s="35"/>
      <c r="C108" s="36"/>
      <c r="D108" s="36"/>
      <c r="E108" s="36"/>
      <c r="F108" s="36"/>
      <c r="G108" s="36"/>
      <c r="H108" s="3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6.9" customHeight="1">
      <c r="A109" s="34"/>
      <c r="B109" s="54"/>
      <c r="C109" s="55"/>
      <c r="D109" s="55"/>
      <c r="E109" s="55"/>
      <c r="F109" s="55"/>
      <c r="G109" s="55"/>
      <c r="H109" s="55"/>
      <c r="I109" s="55"/>
      <c r="J109" s="55"/>
      <c r="K109" s="55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3" spans="1:63" s="2" customFormat="1" ht="6.9" customHeight="1">
      <c r="A113" s="34"/>
      <c r="B113" s="56"/>
      <c r="C113" s="57"/>
      <c r="D113" s="57"/>
      <c r="E113" s="57"/>
      <c r="F113" s="57"/>
      <c r="G113" s="57"/>
      <c r="H113" s="57"/>
      <c r="I113" s="57"/>
      <c r="J113" s="57"/>
      <c r="K113" s="57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3" s="2" customFormat="1" ht="24.9" customHeight="1">
      <c r="A114" s="34"/>
      <c r="B114" s="35"/>
      <c r="C114" s="23" t="s">
        <v>109</v>
      </c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3" s="2" customFormat="1" ht="6.9" customHeight="1">
      <c r="A115" s="34"/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3" s="2" customFormat="1" ht="12" customHeight="1">
      <c r="A116" s="34"/>
      <c r="B116" s="35"/>
      <c r="C116" s="29" t="s">
        <v>16</v>
      </c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3" s="2" customFormat="1" ht="16.5" customHeight="1">
      <c r="A117" s="34"/>
      <c r="B117" s="35"/>
      <c r="C117" s="36"/>
      <c r="D117" s="36"/>
      <c r="E117" s="302" t="str">
        <f>E7</f>
        <v>Bohušovice - oplocení kontejrerového stání</v>
      </c>
      <c r="F117" s="303"/>
      <c r="G117" s="303"/>
      <c r="H117" s="303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3" s="2" customFormat="1" ht="12" customHeight="1">
      <c r="A118" s="34"/>
      <c r="B118" s="35"/>
      <c r="C118" s="29" t="s">
        <v>91</v>
      </c>
      <c r="D118" s="36"/>
      <c r="E118" s="36"/>
      <c r="F118" s="36"/>
      <c r="G118" s="36"/>
      <c r="H118" s="36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3" s="2" customFormat="1" ht="16.5" customHeight="1">
      <c r="A119" s="34"/>
      <c r="B119" s="35"/>
      <c r="C119" s="36"/>
      <c r="D119" s="36"/>
      <c r="E119" s="273" t="str">
        <f>E9</f>
        <v>01 - oplocení</v>
      </c>
      <c r="F119" s="304"/>
      <c r="G119" s="304"/>
      <c r="H119" s="304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3" s="2" customFormat="1" ht="6.9" customHeight="1">
      <c r="A120" s="34"/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3" s="2" customFormat="1" ht="12" customHeight="1">
      <c r="A121" s="34"/>
      <c r="B121" s="35"/>
      <c r="C121" s="29" t="s">
        <v>20</v>
      </c>
      <c r="D121" s="36"/>
      <c r="E121" s="36"/>
      <c r="F121" s="27" t="str">
        <f>F12</f>
        <v xml:space="preserve"> </v>
      </c>
      <c r="G121" s="36"/>
      <c r="H121" s="36"/>
      <c r="I121" s="29" t="s">
        <v>22</v>
      </c>
      <c r="J121" s="66" t="str">
        <f>IF(J12="","",J12)</f>
        <v>10. 9. 2024</v>
      </c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3" s="2" customFormat="1" ht="6.9" customHeight="1">
      <c r="A122" s="34"/>
      <c r="B122" s="35"/>
      <c r="C122" s="36"/>
      <c r="D122" s="36"/>
      <c r="E122" s="36"/>
      <c r="F122" s="36"/>
      <c r="G122" s="36"/>
      <c r="H122" s="36"/>
      <c r="I122" s="36"/>
      <c r="J122" s="36"/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3" s="2" customFormat="1" ht="15.15" customHeight="1">
      <c r="A123" s="34"/>
      <c r="B123" s="35"/>
      <c r="C123" s="29" t="s">
        <v>24</v>
      </c>
      <c r="D123" s="36"/>
      <c r="E123" s="36"/>
      <c r="F123" s="27" t="str">
        <f>E15</f>
        <v xml:space="preserve"> </v>
      </c>
      <c r="G123" s="36"/>
      <c r="H123" s="36"/>
      <c r="I123" s="29" t="s">
        <v>29</v>
      </c>
      <c r="J123" s="32" t="str">
        <f>E21</f>
        <v xml:space="preserve"> </v>
      </c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3" s="2" customFormat="1" ht="15.15" customHeight="1">
      <c r="A124" s="34"/>
      <c r="B124" s="35"/>
      <c r="C124" s="29" t="s">
        <v>27</v>
      </c>
      <c r="D124" s="36"/>
      <c r="E124" s="36"/>
      <c r="F124" s="27" t="str">
        <f>IF(E18="","",E18)</f>
        <v>Vyplň údaj</v>
      </c>
      <c r="G124" s="36"/>
      <c r="H124" s="36"/>
      <c r="I124" s="29" t="s">
        <v>30</v>
      </c>
      <c r="J124" s="32" t="str">
        <f>E24</f>
        <v xml:space="preserve"> </v>
      </c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63" s="2" customFormat="1" ht="10.35" customHeight="1">
      <c r="A125" s="34"/>
      <c r="B125" s="35"/>
      <c r="C125" s="36"/>
      <c r="D125" s="36"/>
      <c r="E125" s="36"/>
      <c r="F125" s="36"/>
      <c r="G125" s="36"/>
      <c r="H125" s="36"/>
      <c r="I125" s="36"/>
      <c r="J125" s="36"/>
      <c r="K125" s="36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63" s="11" customFormat="1" ht="29.25" customHeight="1">
      <c r="A126" s="159"/>
      <c r="B126" s="160"/>
      <c r="C126" s="161" t="s">
        <v>110</v>
      </c>
      <c r="D126" s="162" t="s">
        <v>58</v>
      </c>
      <c r="E126" s="162" t="s">
        <v>54</v>
      </c>
      <c r="F126" s="162" t="s">
        <v>55</v>
      </c>
      <c r="G126" s="162" t="s">
        <v>111</v>
      </c>
      <c r="H126" s="162" t="s">
        <v>112</v>
      </c>
      <c r="I126" s="162" t="s">
        <v>113</v>
      </c>
      <c r="J126" s="163" t="s">
        <v>95</v>
      </c>
      <c r="K126" s="164" t="s">
        <v>114</v>
      </c>
      <c r="L126" s="165"/>
      <c r="M126" s="75" t="s">
        <v>1</v>
      </c>
      <c r="N126" s="76" t="s">
        <v>37</v>
      </c>
      <c r="O126" s="76" t="s">
        <v>115</v>
      </c>
      <c r="P126" s="76" t="s">
        <v>116</v>
      </c>
      <c r="Q126" s="76" t="s">
        <v>117</v>
      </c>
      <c r="R126" s="76" t="s">
        <v>118</v>
      </c>
      <c r="S126" s="76" t="s">
        <v>119</v>
      </c>
      <c r="T126" s="77" t="s">
        <v>120</v>
      </c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</row>
    <row r="127" spans="1:63" s="2" customFormat="1" ht="22.8" customHeight="1">
      <c r="A127" s="34"/>
      <c r="B127" s="35"/>
      <c r="C127" s="82" t="s">
        <v>121</v>
      </c>
      <c r="D127" s="36"/>
      <c r="E127" s="36"/>
      <c r="F127" s="36"/>
      <c r="G127" s="36"/>
      <c r="H127" s="36"/>
      <c r="I127" s="36"/>
      <c r="J127" s="166">
        <f>BK127</f>
        <v>0</v>
      </c>
      <c r="K127" s="36"/>
      <c r="L127" s="39"/>
      <c r="M127" s="78"/>
      <c r="N127" s="167"/>
      <c r="O127" s="79"/>
      <c r="P127" s="168">
        <f>P128+P254+P266</f>
        <v>0</v>
      </c>
      <c r="Q127" s="79"/>
      <c r="R127" s="168">
        <f>R128+R254+R266</f>
        <v>3.8183158599999998</v>
      </c>
      <c r="S127" s="79"/>
      <c r="T127" s="169">
        <f>T128+T254+T266</f>
        <v>3.8850140000000004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7" t="s">
        <v>72</v>
      </c>
      <c r="AU127" s="17" t="s">
        <v>97</v>
      </c>
      <c r="BK127" s="170">
        <f>BK128+BK254+BK266</f>
        <v>0</v>
      </c>
    </row>
    <row r="128" spans="1:63" s="12" customFormat="1" ht="25.95" customHeight="1">
      <c r="B128" s="171"/>
      <c r="C128" s="172"/>
      <c r="D128" s="173" t="s">
        <v>72</v>
      </c>
      <c r="E128" s="174" t="s">
        <v>122</v>
      </c>
      <c r="F128" s="174" t="s">
        <v>123</v>
      </c>
      <c r="G128" s="172"/>
      <c r="H128" s="172"/>
      <c r="I128" s="175"/>
      <c r="J128" s="176">
        <f>BK128</f>
        <v>0</v>
      </c>
      <c r="K128" s="172"/>
      <c r="L128" s="177"/>
      <c r="M128" s="178"/>
      <c r="N128" s="179"/>
      <c r="O128" s="179"/>
      <c r="P128" s="180">
        <f>P129+P156+P172+P207+P212+P240+P252</f>
        <v>0</v>
      </c>
      <c r="Q128" s="179"/>
      <c r="R128" s="180">
        <f>R129+R156+R172+R207+R212+R240+R252</f>
        <v>3.8074629999999998</v>
      </c>
      <c r="S128" s="179"/>
      <c r="T128" s="181">
        <f>T129+T156+T172+T207+T212+T240+T252</f>
        <v>3.8850140000000004</v>
      </c>
      <c r="AR128" s="182" t="s">
        <v>81</v>
      </c>
      <c r="AT128" s="183" t="s">
        <v>72</v>
      </c>
      <c r="AU128" s="183" t="s">
        <v>73</v>
      </c>
      <c r="AY128" s="182" t="s">
        <v>124</v>
      </c>
      <c r="BK128" s="184">
        <f>BK129+BK156+BK172+BK207+BK212+BK240+BK252</f>
        <v>0</v>
      </c>
    </row>
    <row r="129" spans="1:65" s="12" customFormat="1" ht="22.8" customHeight="1">
      <c r="B129" s="171"/>
      <c r="C129" s="172"/>
      <c r="D129" s="173" t="s">
        <v>72</v>
      </c>
      <c r="E129" s="185" t="s">
        <v>81</v>
      </c>
      <c r="F129" s="185" t="s">
        <v>125</v>
      </c>
      <c r="G129" s="172"/>
      <c r="H129" s="172"/>
      <c r="I129" s="175"/>
      <c r="J129" s="186">
        <f>BK129</f>
        <v>0</v>
      </c>
      <c r="K129" s="172"/>
      <c r="L129" s="177"/>
      <c r="M129" s="178"/>
      <c r="N129" s="179"/>
      <c r="O129" s="179"/>
      <c r="P129" s="180">
        <f>SUM(P130:P155)</f>
        <v>0</v>
      </c>
      <c r="Q129" s="179"/>
      <c r="R129" s="180">
        <f>SUM(R130:R155)</f>
        <v>0</v>
      </c>
      <c r="S129" s="179"/>
      <c r="T129" s="181">
        <f>SUM(T130:T155)</f>
        <v>0.30480000000000002</v>
      </c>
      <c r="AR129" s="182" t="s">
        <v>81</v>
      </c>
      <c r="AT129" s="183" t="s">
        <v>72</v>
      </c>
      <c r="AU129" s="183" t="s">
        <v>81</v>
      </c>
      <c r="AY129" s="182" t="s">
        <v>124</v>
      </c>
      <c r="BK129" s="184">
        <f>SUM(BK130:BK155)</f>
        <v>0</v>
      </c>
    </row>
    <row r="130" spans="1:65" s="2" customFormat="1" ht="24.15" customHeight="1">
      <c r="A130" s="34"/>
      <c r="B130" s="35"/>
      <c r="C130" s="187" t="s">
        <v>81</v>
      </c>
      <c r="D130" s="187" t="s">
        <v>126</v>
      </c>
      <c r="E130" s="188" t="s">
        <v>127</v>
      </c>
      <c r="F130" s="189" t="s">
        <v>128</v>
      </c>
      <c r="G130" s="190" t="s">
        <v>129</v>
      </c>
      <c r="H130" s="191">
        <v>0.16</v>
      </c>
      <c r="I130" s="192"/>
      <c r="J130" s="193">
        <f>ROUND(I130*H130,2)</f>
        <v>0</v>
      </c>
      <c r="K130" s="194"/>
      <c r="L130" s="39"/>
      <c r="M130" s="195" t="s">
        <v>1</v>
      </c>
      <c r="N130" s="196" t="s">
        <v>38</v>
      </c>
      <c r="O130" s="71"/>
      <c r="P130" s="197">
        <f>O130*H130</f>
        <v>0</v>
      </c>
      <c r="Q130" s="197">
        <v>0</v>
      </c>
      <c r="R130" s="197">
        <f>Q130*H130</f>
        <v>0</v>
      </c>
      <c r="S130" s="197">
        <v>0.32500000000000001</v>
      </c>
      <c r="T130" s="198">
        <f>S130*H130</f>
        <v>5.2000000000000005E-2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9" t="s">
        <v>130</v>
      </c>
      <c r="AT130" s="199" t="s">
        <v>126</v>
      </c>
      <c r="AU130" s="199" t="s">
        <v>83</v>
      </c>
      <c r="AY130" s="17" t="s">
        <v>124</v>
      </c>
      <c r="BE130" s="200">
        <f>IF(N130="základní",J130,0)</f>
        <v>0</v>
      </c>
      <c r="BF130" s="200">
        <f>IF(N130="snížená",J130,0)</f>
        <v>0</v>
      </c>
      <c r="BG130" s="200">
        <f>IF(N130="zákl. přenesená",J130,0)</f>
        <v>0</v>
      </c>
      <c r="BH130" s="200">
        <f>IF(N130="sníž. přenesená",J130,0)</f>
        <v>0</v>
      </c>
      <c r="BI130" s="200">
        <f>IF(N130="nulová",J130,0)</f>
        <v>0</v>
      </c>
      <c r="BJ130" s="17" t="s">
        <v>81</v>
      </c>
      <c r="BK130" s="200">
        <f>ROUND(I130*H130,2)</f>
        <v>0</v>
      </c>
      <c r="BL130" s="17" t="s">
        <v>130</v>
      </c>
      <c r="BM130" s="199" t="s">
        <v>131</v>
      </c>
    </row>
    <row r="131" spans="1:65" s="13" customFormat="1" ht="10.199999999999999">
      <c r="B131" s="201"/>
      <c r="C131" s="202"/>
      <c r="D131" s="203" t="s">
        <v>132</v>
      </c>
      <c r="E131" s="204" t="s">
        <v>1</v>
      </c>
      <c r="F131" s="205" t="s">
        <v>133</v>
      </c>
      <c r="G131" s="202"/>
      <c r="H131" s="204" t="s">
        <v>1</v>
      </c>
      <c r="I131" s="206"/>
      <c r="J131" s="202"/>
      <c r="K131" s="202"/>
      <c r="L131" s="207"/>
      <c r="M131" s="208"/>
      <c r="N131" s="209"/>
      <c r="O131" s="209"/>
      <c r="P131" s="209"/>
      <c r="Q131" s="209"/>
      <c r="R131" s="209"/>
      <c r="S131" s="209"/>
      <c r="T131" s="210"/>
      <c r="AT131" s="211" t="s">
        <v>132</v>
      </c>
      <c r="AU131" s="211" t="s">
        <v>83</v>
      </c>
      <c r="AV131" s="13" t="s">
        <v>81</v>
      </c>
      <c r="AW131" s="13" t="s">
        <v>31</v>
      </c>
      <c r="AX131" s="13" t="s">
        <v>73</v>
      </c>
      <c r="AY131" s="211" t="s">
        <v>124</v>
      </c>
    </row>
    <row r="132" spans="1:65" s="14" customFormat="1" ht="10.199999999999999">
      <c r="B132" s="212"/>
      <c r="C132" s="213"/>
      <c r="D132" s="203" t="s">
        <v>132</v>
      </c>
      <c r="E132" s="214" t="s">
        <v>1</v>
      </c>
      <c r="F132" s="215" t="s">
        <v>134</v>
      </c>
      <c r="G132" s="213"/>
      <c r="H132" s="216">
        <v>0.16</v>
      </c>
      <c r="I132" s="217"/>
      <c r="J132" s="213"/>
      <c r="K132" s="213"/>
      <c r="L132" s="218"/>
      <c r="M132" s="219"/>
      <c r="N132" s="220"/>
      <c r="O132" s="220"/>
      <c r="P132" s="220"/>
      <c r="Q132" s="220"/>
      <c r="R132" s="220"/>
      <c r="S132" s="220"/>
      <c r="T132" s="221"/>
      <c r="AT132" s="222" t="s">
        <v>132</v>
      </c>
      <c r="AU132" s="222" t="s">
        <v>83</v>
      </c>
      <c r="AV132" s="14" t="s">
        <v>83</v>
      </c>
      <c r="AW132" s="14" t="s">
        <v>31</v>
      </c>
      <c r="AX132" s="14" t="s">
        <v>81</v>
      </c>
      <c r="AY132" s="222" t="s">
        <v>124</v>
      </c>
    </row>
    <row r="133" spans="1:65" s="2" customFormat="1" ht="24.15" customHeight="1">
      <c r="A133" s="34"/>
      <c r="B133" s="35"/>
      <c r="C133" s="187" t="s">
        <v>83</v>
      </c>
      <c r="D133" s="187" t="s">
        <v>126</v>
      </c>
      <c r="E133" s="188" t="s">
        <v>135</v>
      </c>
      <c r="F133" s="189" t="s">
        <v>136</v>
      </c>
      <c r="G133" s="190" t="s">
        <v>129</v>
      </c>
      <c r="H133" s="191">
        <v>0.8</v>
      </c>
      <c r="I133" s="192"/>
      <c r="J133" s="193">
        <f>ROUND(I133*H133,2)</f>
        <v>0</v>
      </c>
      <c r="K133" s="194"/>
      <c r="L133" s="39"/>
      <c r="M133" s="195" t="s">
        <v>1</v>
      </c>
      <c r="N133" s="196" t="s">
        <v>38</v>
      </c>
      <c r="O133" s="71"/>
      <c r="P133" s="197">
        <f>O133*H133</f>
        <v>0</v>
      </c>
      <c r="Q133" s="197">
        <v>0</v>
      </c>
      <c r="R133" s="197">
        <f>Q133*H133</f>
        <v>0</v>
      </c>
      <c r="S133" s="197">
        <v>0.316</v>
      </c>
      <c r="T133" s="198">
        <f>S133*H133</f>
        <v>0.25280000000000002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9" t="s">
        <v>130</v>
      </c>
      <c r="AT133" s="199" t="s">
        <v>126</v>
      </c>
      <c r="AU133" s="199" t="s">
        <v>83</v>
      </c>
      <c r="AY133" s="17" t="s">
        <v>124</v>
      </c>
      <c r="BE133" s="200">
        <f>IF(N133="základní",J133,0)</f>
        <v>0</v>
      </c>
      <c r="BF133" s="200">
        <f>IF(N133="snížená",J133,0)</f>
        <v>0</v>
      </c>
      <c r="BG133" s="200">
        <f>IF(N133="zákl. přenesená",J133,0)</f>
        <v>0</v>
      </c>
      <c r="BH133" s="200">
        <f>IF(N133="sníž. přenesená",J133,0)</f>
        <v>0</v>
      </c>
      <c r="BI133" s="200">
        <f>IF(N133="nulová",J133,0)</f>
        <v>0</v>
      </c>
      <c r="BJ133" s="17" t="s">
        <v>81</v>
      </c>
      <c r="BK133" s="200">
        <f>ROUND(I133*H133,2)</f>
        <v>0</v>
      </c>
      <c r="BL133" s="17" t="s">
        <v>130</v>
      </c>
      <c r="BM133" s="199" t="s">
        <v>137</v>
      </c>
    </row>
    <row r="134" spans="1:65" s="13" customFormat="1" ht="10.199999999999999">
      <c r="B134" s="201"/>
      <c r="C134" s="202"/>
      <c r="D134" s="203" t="s">
        <v>132</v>
      </c>
      <c r="E134" s="204" t="s">
        <v>1</v>
      </c>
      <c r="F134" s="205" t="s">
        <v>133</v>
      </c>
      <c r="G134" s="202"/>
      <c r="H134" s="204" t="s">
        <v>1</v>
      </c>
      <c r="I134" s="206"/>
      <c r="J134" s="202"/>
      <c r="K134" s="202"/>
      <c r="L134" s="207"/>
      <c r="M134" s="208"/>
      <c r="N134" s="209"/>
      <c r="O134" s="209"/>
      <c r="P134" s="209"/>
      <c r="Q134" s="209"/>
      <c r="R134" s="209"/>
      <c r="S134" s="209"/>
      <c r="T134" s="210"/>
      <c r="AT134" s="211" t="s">
        <v>132</v>
      </c>
      <c r="AU134" s="211" t="s">
        <v>83</v>
      </c>
      <c r="AV134" s="13" t="s">
        <v>81</v>
      </c>
      <c r="AW134" s="13" t="s">
        <v>31</v>
      </c>
      <c r="AX134" s="13" t="s">
        <v>73</v>
      </c>
      <c r="AY134" s="211" t="s">
        <v>124</v>
      </c>
    </row>
    <row r="135" spans="1:65" s="14" customFormat="1" ht="10.199999999999999">
      <c r="B135" s="212"/>
      <c r="C135" s="213"/>
      <c r="D135" s="203" t="s">
        <v>132</v>
      </c>
      <c r="E135" s="214" t="s">
        <v>1</v>
      </c>
      <c r="F135" s="215" t="s">
        <v>138</v>
      </c>
      <c r="G135" s="213"/>
      <c r="H135" s="216">
        <v>0.8</v>
      </c>
      <c r="I135" s="217"/>
      <c r="J135" s="213"/>
      <c r="K135" s="213"/>
      <c r="L135" s="218"/>
      <c r="M135" s="219"/>
      <c r="N135" s="220"/>
      <c r="O135" s="220"/>
      <c r="P135" s="220"/>
      <c r="Q135" s="220"/>
      <c r="R135" s="220"/>
      <c r="S135" s="220"/>
      <c r="T135" s="221"/>
      <c r="AT135" s="222" t="s">
        <v>132</v>
      </c>
      <c r="AU135" s="222" t="s">
        <v>83</v>
      </c>
      <c r="AV135" s="14" t="s">
        <v>83</v>
      </c>
      <c r="AW135" s="14" t="s">
        <v>31</v>
      </c>
      <c r="AX135" s="14" t="s">
        <v>73</v>
      </c>
      <c r="AY135" s="222" t="s">
        <v>124</v>
      </c>
    </row>
    <row r="136" spans="1:65" s="15" customFormat="1" ht="10.199999999999999">
      <c r="B136" s="223"/>
      <c r="C136" s="224"/>
      <c r="D136" s="203" t="s">
        <v>132</v>
      </c>
      <c r="E136" s="225" t="s">
        <v>1</v>
      </c>
      <c r="F136" s="226" t="s">
        <v>139</v>
      </c>
      <c r="G136" s="224"/>
      <c r="H136" s="227">
        <v>0.8</v>
      </c>
      <c r="I136" s="228"/>
      <c r="J136" s="224"/>
      <c r="K136" s="224"/>
      <c r="L136" s="229"/>
      <c r="M136" s="230"/>
      <c r="N136" s="231"/>
      <c r="O136" s="231"/>
      <c r="P136" s="231"/>
      <c r="Q136" s="231"/>
      <c r="R136" s="231"/>
      <c r="S136" s="231"/>
      <c r="T136" s="232"/>
      <c r="AT136" s="233" t="s">
        <v>132</v>
      </c>
      <c r="AU136" s="233" t="s">
        <v>83</v>
      </c>
      <c r="AV136" s="15" t="s">
        <v>130</v>
      </c>
      <c r="AW136" s="15" t="s">
        <v>31</v>
      </c>
      <c r="AX136" s="15" t="s">
        <v>81</v>
      </c>
      <c r="AY136" s="233" t="s">
        <v>124</v>
      </c>
    </row>
    <row r="137" spans="1:65" s="2" customFormat="1" ht="33" customHeight="1">
      <c r="A137" s="34"/>
      <c r="B137" s="35"/>
      <c r="C137" s="187" t="s">
        <v>140</v>
      </c>
      <c r="D137" s="187" t="s">
        <v>126</v>
      </c>
      <c r="E137" s="188" t="s">
        <v>141</v>
      </c>
      <c r="F137" s="189" t="s">
        <v>142</v>
      </c>
      <c r="G137" s="190" t="s">
        <v>143</v>
      </c>
      <c r="H137" s="191">
        <v>0.84</v>
      </c>
      <c r="I137" s="192"/>
      <c r="J137" s="193">
        <f>ROUND(I137*H137,2)</f>
        <v>0</v>
      </c>
      <c r="K137" s="194"/>
      <c r="L137" s="39"/>
      <c r="M137" s="195" t="s">
        <v>1</v>
      </c>
      <c r="N137" s="196" t="s">
        <v>38</v>
      </c>
      <c r="O137" s="71"/>
      <c r="P137" s="197">
        <f>O137*H137</f>
        <v>0</v>
      </c>
      <c r="Q137" s="197">
        <v>0</v>
      </c>
      <c r="R137" s="197">
        <f>Q137*H137</f>
        <v>0</v>
      </c>
      <c r="S137" s="197">
        <v>0</v>
      </c>
      <c r="T137" s="198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9" t="s">
        <v>130</v>
      </c>
      <c r="AT137" s="199" t="s">
        <v>126</v>
      </c>
      <c r="AU137" s="199" t="s">
        <v>83</v>
      </c>
      <c r="AY137" s="17" t="s">
        <v>124</v>
      </c>
      <c r="BE137" s="200">
        <f>IF(N137="základní",J137,0)</f>
        <v>0</v>
      </c>
      <c r="BF137" s="200">
        <f>IF(N137="snížená",J137,0)</f>
        <v>0</v>
      </c>
      <c r="BG137" s="200">
        <f>IF(N137="zákl. přenesená",J137,0)</f>
        <v>0</v>
      </c>
      <c r="BH137" s="200">
        <f>IF(N137="sníž. přenesená",J137,0)</f>
        <v>0</v>
      </c>
      <c r="BI137" s="200">
        <f>IF(N137="nulová",J137,0)</f>
        <v>0</v>
      </c>
      <c r="BJ137" s="17" t="s">
        <v>81</v>
      </c>
      <c r="BK137" s="200">
        <f>ROUND(I137*H137,2)</f>
        <v>0</v>
      </c>
      <c r="BL137" s="17" t="s">
        <v>130</v>
      </c>
      <c r="BM137" s="199" t="s">
        <v>144</v>
      </c>
    </row>
    <row r="138" spans="1:65" s="13" customFormat="1" ht="10.199999999999999">
      <c r="B138" s="201"/>
      <c r="C138" s="202"/>
      <c r="D138" s="203" t="s">
        <v>132</v>
      </c>
      <c r="E138" s="204" t="s">
        <v>1</v>
      </c>
      <c r="F138" s="205" t="s">
        <v>145</v>
      </c>
      <c r="G138" s="202"/>
      <c r="H138" s="204" t="s">
        <v>1</v>
      </c>
      <c r="I138" s="206"/>
      <c r="J138" s="202"/>
      <c r="K138" s="202"/>
      <c r="L138" s="207"/>
      <c r="M138" s="208"/>
      <c r="N138" s="209"/>
      <c r="O138" s="209"/>
      <c r="P138" s="209"/>
      <c r="Q138" s="209"/>
      <c r="R138" s="209"/>
      <c r="S138" s="209"/>
      <c r="T138" s="210"/>
      <c r="AT138" s="211" t="s">
        <v>132</v>
      </c>
      <c r="AU138" s="211" t="s">
        <v>83</v>
      </c>
      <c r="AV138" s="13" t="s">
        <v>81</v>
      </c>
      <c r="AW138" s="13" t="s">
        <v>31</v>
      </c>
      <c r="AX138" s="13" t="s">
        <v>73</v>
      </c>
      <c r="AY138" s="211" t="s">
        <v>124</v>
      </c>
    </row>
    <row r="139" spans="1:65" s="14" customFormat="1" ht="10.199999999999999">
      <c r="B139" s="212"/>
      <c r="C139" s="213"/>
      <c r="D139" s="203" t="s">
        <v>132</v>
      </c>
      <c r="E139" s="214" t="s">
        <v>1</v>
      </c>
      <c r="F139" s="215" t="s">
        <v>146</v>
      </c>
      <c r="G139" s="213"/>
      <c r="H139" s="216">
        <v>0.36</v>
      </c>
      <c r="I139" s="217"/>
      <c r="J139" s="213"/>
      <c r="K139" s="213"/>
      <c r="L139" s="218"/>
      <c r="M139" s="219"/>
      <c r="N139" s="220"/>
      <c r="O139" s="220"/>
      <c r="P139" s="220"/>
      <c r="Q139" s="220"/>
      <c r="R139" s="220"/>
      <c r="S139" s="220"/>
      <c r="T139" s="221"/>
      <c r="AT139" s="222" t="s">
        <v>132</v>
      </c>
      <c r="AU139" s="222" t="s">
        <v>83</v>
      </c>
      <c r="AV139" s="14" t="s">
        <v>83</v>
      </c>
      <c r="AW139" s="14" t="s">
        <v>31</v>
      </c>
      <c r="AX139" s="14" t="s">
        <v>73</v>
      </c>
      <c r="AY139" s="222" t="s">
        <v>124</v>
      </c>
    </row>
    <row r="140" spans="1:65" s="14" customFormat="1" ht="10.199999999999999">
      <c r="B140" s="212"/>
      <c r="C140" s="213"/>
      <c r="D140" s="203" t="s">
        <v>132</v>
      </c>
      <c r="E140" s="214" t="s">
        <v>1</v>
      </c>
      <c r="F140" s="215" t="s">
        <v>147</v>
      </c>
      <c r="G140" s="213"/>
      <c r="H140" s="216">
        <v>0.48</v>
      </c>
      <c r="I140" s="217"/>
      <c r="J140" s="213"/>
      <c r="K140" s="213"/>
      <c r="L140" s="218"/>
      <c r="M140" s="219"/>
      <c r="N140" s="220"/>
      <c r="O140" s="220"/>
      <c r="P140" s="220"/>
      <c r="Q140" s="220"/>
      <c r="R140" s="220"/>
      <c r="S140" s="220"/>
      <c r="T140" s="221"/>
      <c r="AT140" s="222" t="s">
        <v>132</v>
      </c>
      <c r="AU140" s="222" t="s">
        <v>83</v>
      </c>
      <c r="AV140" s="14" t="s">
        <v>83</v>
      </c>
      <c r="AW140" s="14" t="s">
        <v>31</v>
      </c>
      <c r="AX140" s="14" t="s">
        <v>73</v>
      </c>
      <c r="AY140" s="222" t="s">
        <v>124</v>
      </c>
    </row>
    <row r="141" spans="1:65" s="15" customFormat="1" ht="10.199999999999999">
      <c r="B141" s="223"/>
      <c r="C141" s="224"/>
      <c r="D141" s="203" t="s">
        <v>132</v>
      </c>
      <c r="E141" s="225" t="s">
        <v>1</v>
      </c>
      <c r="F141" s="226" t="s">
        <v>139</v>
      </c>
      <c r="G141" s="224"/>
      <c r="H141" s="227">
        <v>0.84</v>
      </c>
      <c r="I141" s="228"/>
      <c r="J141" s="224"/>
      <c r="K141" s="224"/>
      <c r="L141" s="229"/>
      <c r="M141" s="230"/>
      <c r="N141" s="231"/>
      <c r="O141" s="231"/>
      <c r="P141" s="231"/>
      <c r="Q141" s="231"/>
      <c r="R141" s="231"/>
      <c r="S141" s="231"/>
      <c r="T141" s="232"/>
      <c r="AT141" s="233" t="s">
        <v>132</v>
      </c>
      <c r="AU141" s="233" t="s">
        <v>83</v>
      </c>
      <c r="AV141" s="15" t="s">
        <v>130</v>
      </c>
      <c r="AW141" s="15" t="s">
        <v>31</v>
      </c>
      <c r="AX141" s="15" t="s">
        <v>81</v>
      </c>
      <c r="AY141" s="233" t="s">
        <v>124</v>
      </c>
    </row>
    <row r="142" spans="1:65" s="2" customFormat="1" ht="37.799999999999997" customHeight="1">
      <c r="A142" s="34"/>
      <c r="B142" s="35"/>
      <c r="C142" s="187" t="s">
        <v>130</v>
      </c>
      <c r="D142" s="187" t="s">
        <v>126</v>
      </c>
      <c r="E142" s="188" t="s">
        <v>148</v>
      </c>
      <c r="F142" s="189" t="s">
        <v>149</v>
      </c>
      <c r="G142" s="190" t="s">
        <v>143</v>
      </c>
      <c r="H142" s="191">
        <v>0.84</v>
      </c>
      <c r="I142" s="192"/>
      <c r="J142" s="193">
        <f>ROUND(I142*H142,2)</f>
        <v>0</v>
      </c>
      <c r="K142" s="194"/>
      <c r="L142" s="39"/>
      <c r="M142" s="195" t="s">
        <v>1</v>
      </c>
      <c r="N142" s="196" t="s">
        <v>38</v>
      </c>
      <c r="O142" s="71"/>
      <c r="P142" s="197">
        <f>O142*H142</f>
        <v>0</v>
      </c>
      <c r="Q142" s="197">
        <v>0</v>
      </c>
      <c r="R142" s="197">
        <f>Q142*H142</f>
        <v>0</v>
      </c>
      <c r="S142" s="197">
        <v>0</v>
      </c>
      <c r="T142" s="198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9" t="s">
        <v>130</v>
      </c>
      <c r="AT142" s="199" t="s">
        <v>126</v>
      </c>
      <c r="AU142" s="199" t="s">
        <v>83</v>
      </c>
      <c r="AY142" s="17" t="s">
        <v>124</v>
      </c>
      <c r="BE142" s="200">
        <f>IF(N142="základní",J142,0)</f>
        <v>0</v>
      </c>
      <c r="BF142" s="200">
        <f>IF(N142="snížená",J142,0)</f>
        <v>0</v>
      </c>
      <c r="BG142" s="200">
        <f>IF(N142="zákl. přenesená",J142,0)</f>
        <v>0</v>
      </c>
      <c r="BH142" s="200">
        <f>IF(N142="sníž. přenesená",J142,0)</f>
        <v>0</v>
      </c>
      <c r="BI142" s="200">
        <f>IF(N142="nulová",J142,0)</f>
        <v>0</v>
      </c>
      <c r="BJ142" s="17" t="s">
        <v>81</v>
      </c>
      <c r="BK142" s="200">
        <f>ROUND(I142*H142,2)</f>
        <v>0</v>
      </c>
      <c r="BL142" s="17" t="s">
        <v>130</v>
      </c>
      <c r="BM142" s="199" t="s">
        <v>150</v>
      </c>
    </row>
    <row r="143" spans="1:65" s="14" customFormat="1" ht="10.199999999999999">
      <c r="B143" s="212"/>
      <c r="C143" s="213"/>
      <c r="D143" s="203" t="s">
        <v>132</v>
      </c>
      <c r="E143" s="214" t="s">
        <v>1</v>
      </c>
      <c r="F143" s="215" t="s">
        <v>151</v>
      </c>
      <c r="G143" s="213"/>
      <c r="H143" s="216">
        <v>0.84</v>
      </c>
      <c r="I143" s="217"/>
      <c r="J143" s="213"/>
      <c r="K143" s="213"/>
      <c r="L143" s="218"/>
      <c r="M143" s="219"/>
      <c r="N143" s="220"/>
      <c r="O143" s="220"/>
      <c r="P143" s="220"/>
      <c r="Q143" s="220"/>
      <c r="R143" s="220"/>
      <c r="S143" s="220"/>
      <c r="T143" s="221"/>
      <c r="AT143" s="222" t="s">
        <v>132</v>
      </c>
      <c r="AU143" s="222" t="s">
        <v>83</v>
      </c>
      <c r="AV143" s="14" t="s">
        <v>83</v>
      </c>
      <c r="AW143" s="14" t="s">
        <v>31</v>
      </c>
      <c r="AX143" s="14" t="s">
        <v>73</v>
      </c>
      <c r="AY143" s="222" t="s">
        <v>124</v>
      </c>
    </row>
    <row r="144" spans="1:65" s="15" customFormat="1" ht="10.199999999999999">
      <c r="B144" s="223"/>
      <c r="C144" s="224"/>
      <c r="D144" s="203" t="s">
        <v>132</v>
      </c>
      <c r="E144" s="225" t="s">
        <v>1</v>
      </c>
      <c r="F144" s="226" t="s">
        <v>139</v>
      </c>
      <c r="G144" s="224"/>
      <c r="H144" s="227">
        <v>0.84</v>
      </c>
      <c r="I144" s="228"/>
      <c r="J144" s="224"/>
      <c r="K144" s="224"/>
      <c r="L144" s="229"/>
      <c r="M144" s="230"/>
      <c r="N144" s="231"/>
      <c r="O144" s="231"/>
      <c r="P144" s="231"/>
      <c r="Q144" s="231"/>
      <c r="R144" s="231"/>
      <c r="S144" s="231"/>
      <c r="T144" s="232"/>
      <c r="AT144" s="233" t="s">
        <v>132</v>
      </c>
      <c r="AU144" s="233" t="s">
        <v>83</v>
      </c>
      <c r="AV144" s="15" t="s">
        <v>130</v>
      </c>
      <c r="AW144" s="15" t="s">
        <v>31</v>
      </c>
      <c r="AX144" s="15" t="s">
        <v>81</v>
      </c>
      <c r="AY144" s="233" t="s">
        <v>124</v>
      </c>
    </row>
    <row r="145" spans="1:65" s="2" customFormat="1" ht="37.799999999999997" customHeight="1">
      <c r="A145" s="34"/>
      <c r="B145" s="35"/>
      <c r="C145" s="187" t="s">
        <v>152</v>
      </c>
      <c r="D145" s="187" t="s">
        <v>126</v>
      </c>
      <c r="E145" s="188" t="s">
        <v>153</v>
      </c>
      <c r="F145" s="189" t="s">
        <v>154</v>
      </c>
      <c r="G145" s="190" t="s">
        <v>143</v>
      </c>
      <c r="H145" s="191">
        <v>4.2</v>
      </c>
      <c r="I145" s="192"/>
      <c r="J145" s="193">
        <f>ROUND(I145*H145,2)</f>
        <v>0</v>
      </c>
      <c r="K145" s="194"/>
      <c r="L145" s="39"/>
      <c r="M145" s="195" t="s">
        <v>1</v>
      </c>
      <c r="N145" s="196" t="s">
        <v>38</v>
      </c>
      <c r="O145" s="71"/>
      <c r="P145" s="197">
        <f>O145*H145</f>
        <v>0</v>
      </c>
      <c r="Q145" s="197">
        <v>0</v>
      </c>
      <c r="R145" s="197">
        <f>Q145*H145</f>
        <v>0</v>
      </c>
      <c r="S145" s="197">
        <v>0</v>
      </c>
      <c r="T145" s="198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9" t="s">
        <v>130</v>
      </c>
      <c r="AT145" s="199" t="s">
        <v>126</v>
      </c>
      <c r="AU145" s="199" t="s">
        <v>83</v>
      </c>
      <c r="AY145" s="17" t="s">
        <v>124</v>
      </c>
      <c r="BE145" s="200">
        <f>IF(N145="základní",J145,0)</f>
        <v>0</v>
      </c>
      <c r="BF145" s="200">
        <f>IF(N145="snížená",J145,0)</f>
        <v>0</v>
      </c>
      <c r="BG145" s="200">
        <f>IF(N145="zákl. přenesená",J145,0)</f>
        <v>0</v>
      </c>
      <c r="BH145" s="200">
        <f>IF(N145="sníž. přenesená",J145,0)</f>
        <v>0</v>
      </c>
      <c r="BI145" s="200">
        <f>IF(N145="nulová",J145,0)</f>
        <v>0</v>
      </c>
      <c r="BJ145" s="17" t="s">
        <v>81</v>
      </c>
      <c r="BK145" s="200">
        <f>ROUND(I145*H145,2)</f>
        <v>0</v>
      </c>
      <c r="BL145" s="17" t="s">
        <v>130</v>
      </c>
      <c r="BM145" s="199" t="s">
        <v>155</v>
      </c>
    </row>
    <row r="146" spans="1:65" s="14" customFormat="1" ht="10.199999999999999">
      <c r="B146" s="212"/>
      <c r="C146" s="213"/>
      <c r="D146" s="203" t="s">
        <v>132</v>
      </c>
      <c r="E146" s="213"/>
      <c r="F146" s="215" t="s">
        <v>156</v>
      </c>
      <c r="G146" s="213"/>
      <c r="H146" s="216">
        <v>4.2</v>
      </c>
      <c r="I146" s="217"/>
      <c r="J146" s="213"/>
      <c r="K146" s="213"/>
      <c r="L146" s="218"/>
      <c r="M146" s="219"/>
      <c r="N146" s="220"/>
      <c r="O146" s="220"/>
      <c r="P146" s="220"/>
      <c r="Q146" s="220"/>
      <c r="R146" s="220"/>
      <c r="S146" s="220"/>
      <c r="T146" s="221"/>
      <c r="AT146" s="222" t="s">
        <v>132</v>
      </c>
      <c r="AU146" s="222" t="s">
        <v>83</v>
      </c>
      <c r="AV146" s="14" t="s">
        <v>83</v>
      </c>
      <c r="AW146" s="14" t="s">
        <v>4</v>
      </c>
      <c r="AX146" s="14" t="s">
        <v>81</v>
      </c>
      <c r="AY146" s="222" t="s">
        <v>124</v>
      </c>
    </row>
    <row r="147" spans="1:65" s="2" customFormat="1" ht="24.15" customHeight="1">
      <c r="A147" s="34"/>
      <c r="B147" s="35"/>
      <c r="C147" s="187" t="s">
        <v>157</v>
      </c>
      <c r="D147" s="187" t="s">
        <v>126</v>
      </c>
      <c r="E147" s="188" t="s">
        <v>158</v>
      </c>
      <c r="F147" s="189" t="s">
        <v>159</v>
      </c>
      <c r="G147" s="190" t="s">
        <v>160</v>
      </c>
      <c r="H147" s="191">
        <v>0.45400000000000001</v>
      </c>
      <c r="I147" s="192"/>
      <c r="J147" s="193">
        <f>ROUND(I147*H147,2)</f>
        <v>0</v>
      </c>
      <c r="K147" s="194"/>
      <c r="L147" s="39"/>
      <c r="M147" s="195" t="s">
        <v>1</v>
      </c>
      <c r="N147" s="196" t="s">
        <v>38</v>
      </c>
      <c r="O147" s="71"/>
      <c r="P147" s="197">
        <f>O147*H147</f>
        <v>0</v>
      </c>
      <c r="Q147" s="197">
        <v>0</v>
      </c>
      <c r="R147" s="197">
        <f>Q147*H147</f>
        <v>0</v>
      </c>
      <c r="S147" s="197">
        <v>0</v>
      </c>
      <c r="T147" s="198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9" t="s">
        <v>130</v>
      </c>
      <c r="AT147" s="199" t="s">
        <v>126</v>
      </c>
      <c r="AU147" s="199" t="s">
        <v>83</v>
      </c>
      <c r="AY147" s="17" t="s">
        <v>124</v>
      </c>
      <c r="BE147" s="200">
        <f>IF(N147="základní",J147,0)</f>
        <v>0</v>
      </c>
      <c r="BF147" s="200">
        <f>IF(N147="snížená",J147,0)</f>
        <v>0</v>
      </c>
      <c r="BG147" s="200">
        <f>IF(N147="zákl. přenesená",J147,0)</f>
        <v>0</v>
      </c>
      <c r="BH147" s="200">
        <f>IF(N147="sníž. přenesená",J147,0)</f>
        <v>0</v>
      </c>
      <c r="BI147" s="200">
        <f>IF(N147="nulová",J147,0)</f>
        <v>0</v>
      </c>
      <c r="BJ147" s="17" t="s">
        <v>81</v>
      </c>
      <c r="BK147" s="200">
        <f>ROUND(I147*H147,2)</f>
        <v>0</v>
      </c>
      <c r="BL147" s="17" t="s">
        <v>130</v>
      </c>
      <c r="BM147" s="199" t="s">
        <v>161</v>
      </c>
    </row>
    <row r="148" spans="1:65" s="13" customFormat="1" ht="10.199999999999999">
      <c r="B148" s="201"/>
      <c r="C148" s="202"/>
      <c r="D148" s="203" t="s">
        <v>132</v>
      </c>
      <c r="E148" s="204" t="s">
        <v>1</v>
      </c>
      <c r="F148" s="205" t="s">
        <v>162</v>
      </c>
      <c r="G148" s="202"/>
      <c r="H148" s="204" t="s">
        <v>1</v>
      </c>
      <c r="I148" s="206"/>
      <c r="J148" s="202"/>
      <c r="K148" s="202"/>
      <c r="L148" s="207"/>
      <c r="M148" s="208"/>
      <c r="N148" s="209"/>
      <c r="O148" s="209"/>
      <c r="P148" s="209"/>
      <c r="Q148" s="209"/>
      <c r="R148" s="209"/>
      <c r="S148" s="209"/>
      <c r="T148" s="210"/>
      <c r="AT148" s="211" t="s">
        <v>132</v>
      </c>
      <c r="AU148" s="211" t="s">
        <v>83</v>
      </c>
      <c r="AV148" s="13" t="s">
        <v>81</v>
      </c>
      <c r="AW148" s="13" t="s">
        <v>31</v>
      </c>
      <c r="AX148" s="13" t="s">
        <v>73</v>
      </c>
      <c r="AY148" s="211" t="s">
        <v>124</v>
      </c>
    </row>
    <row r="149" spans="1:65" s="14" customFormat="1" ht="10.199999999999999">
      <c r="B149" s="212"/>
      <c r="C149" s="213"/>
      <c r="D149" s="203" t="s">
        <v>132</v>
      </c>
      <c r="E149" s="214" t="s">
        <v>1</v>
      </c>
      <c r="F149" s="215" t="s">
        <v>163</v>
      </c>
      <c r="G149" s="213"/>
      <c r="H149" s="216">
        <v>0.4536</v>
      </c>
      <c r="I149" s="217"/>
      <c r="J149" s="213"/>
      <c r="K149" s="213"/>
      <c r="L149" s="218"/>
      <c r="M149" s="219"/>
      <c r="N149" s="220"/>
      <c r="O149" s="220"/>
      <c r="P149" s="220"/>
      <c r="Q149" s="220"/>
      <c r="R149" s="220"/>
      <c r="S149" s="220"/>
      <c r="T149" s="221"/>
      <c r="AT149" s="222" t="s">
        <v>132</v>
      </c>
      <c r="AU149" s="222" t="s">
        <v>83</v>
      </c>
      <c r="AV149" s="14" t="s">
        <v>83</v>
      </c>
      <c r="AW149" s="14" t="s">
        <v>31</v>
      </c>
      <c r="AX149" s="14" t="s">
        <v>73</v>
      </c>
      <c r="AY149" s="222" t="s">
        <v>124</v>
      </c>
    </row>
    <row r="150" spans="1:65" s="15" customFormat="1" ht="10.199999999999999">
      <c r="B150" s="223"/>
      <c r="C150" s="224"/>
      <c r="D150" s="203" t="s">
        <v>132</v>
      </c>
      <c r="E150" s="225" t="s">
        <v>1</v>
      </c>
      <c r="F150" s="226" t="s">
        <v>139</v>
      </c>
      <c r="G150" s="224"/>
      <c r="H150" s="227">
        <v>0.4536</v>
      </c>
      <c r="I150" s="228"/>
      <c r="J150" s="224"/>
      <c r="K150" s="224"/>
      <c r="L150" s="229"/>
      <c r="M150" s="230"/>
      <c r="N150" s="231"/>
      <c r="O150" s="231"/>
      <c r="P150" s="231"/>
      <c r="Q150" s="231"/>
      <c r="R150" s="231"/>
      <c r="S150" s="231"/>
      <c r="T150" s="232"/>
      <c r="AT150" s="233" t="s">
        <v>132</v>
      </c>
      <c r="AU150" s="233" t="s">
        <v>83</v>
      </c>
      <c r="AV150" s="15" t="s">
        <v>130</v>
      </c>
      <c r="AW150" s="15" t="s">
        <v>31</v>
      </c>
      <c r="AX150" s="15" t="s">
        <v>81</v>
      </c>
      <c r="AY150" s="233" t="s">
        <v>124</v>
      </c>
    </row>
    <row r="151" spans="1:65" s="2" customFormat="1" ht="33" customHeight="1">
      <c r="A151" s="34"/>
      <c r="B151" s="35"/>
      <c r="C151" s="187" t="s">
        <v>164</v>
      </c>
      <c r="D151" s="187" t="s">
        <v>126</v>
      </c>
      <c r="E151" s="188" t="s">
        <v>165</v>
      </c>
      <c r="F151" s="189" t="s">
        <v>166</v>
      </c>
      <c r="G151" s="190" t="s">
        <v>160</v>
      </c>
      <c r="H151" s="191">
        <v>1.0580000000000001</v>
      </c>
      <c r="I151" s="192"/>
      <c r="J151" s="193">
        <f>ROUND(I151*H151,2)</f>
        <v>0</v>
      </c>
      <c r="K151" s="194"/>
      <c r="L151" s="39"/>
      <c r="M151" s="195" t="s">
        <v>1</v>
      </c>
      <c r="N151" s="196" t="s">
        <v>38</v>
      </c>
      <c r="O151" s="71"/>
      <c r="P151" s="197">
        <f>O151*H151</f>
        <v>0</v>
      </c>
      <c r="Q151" s="197">
        <v>0</v>
      </c>
      <c r="R151" s="197">
        <f>Q151*H151</f>
        <v>0</v>
      </c>
      <c r="S151" s="197">
        <v>0</v>
      </c>
      <c r="T151" s="198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9" t="s">
        <v>130</v>
      </c>
      <c r="AT151" s="199" t="s">
        <v>126</v>
      </c>
      <c r="AU151" s="199" t="s">
        <v>83</v>
      </c>
      <c r="AY151" s="17" t="s">
        <v>124</v>
      </c>
      <c r="BE151" s="200">
        <f>IF(N151="základní",J151,0)</f>
        <v>0</v>
      </c>
      <c r="BF151" s="200">
        <f>IF(N151="snížená",J151,0)</f>
        <v>0</v>
      </c>
      <c r="BG151" s="200">
        <f>IF(N151="zákl. přenesená",J151,0)</f>
        <v>0</v>
      </c>
      <c r="BH151" s="200">
        <f>IF(N151="sníž. přenesená",J151,0)</f>
        <v>0</v>
      </c>
      <c r="BI151" s="200">
        <f>IF(N151="nulová",J151,0)</f>
        <v>0</v>
      </c>
      <c r="BJ151" s="17" t="s">
        <v>81</v>
      </c>
      <c r="BK151" s="200">
        <f>ROUND(I151*H151,2)</f>
        <v>0</v>
      </c>
      <c r="BL151" s="17" t="s">
        <v>130</v>
      </c>
      <c r="BM151" s="199" t="s">
        <v>167</v>
      </c>
    </row>
    <row r="152" spans="1:65" s="13" customFormat="1" ht="10.199999999999999">
      <c r="B152" s="201"/>
      <c r="C152" s="202"/>
      <c r="D152" s="203" t="s">
        <v>132</v>
      </c>
      <c r="E152" s="204" t="s">
        <v>1</v>
      </c>
      <c r="F152" s="205" t="s">
        <v>168</v>
      </c>
      <c r="G152" s="202"/>
      <c r="H152" s="204" t="s">
        <v>1</v>
      </c>
      <c r="I152" s="206"/>
      <c r="J152" s="202"/>
      <c r="K152" s="202"/>
      <c r="L152" s="207"/>
      <c r="M152" s="208"/>
      <c r="N152" s="209"/>
      <c r="O152" s="209"/>
      <c r="P152" s="209"/>
      <c r="Q152" s="209"/>
      <c r="R152" s="209"/>
      <c r="S152" s="209"/>
      <c r="T152" s="210"/>
      <c r="AT152" s="211" t="s">
        <v>132</v>
      </c>
      <c r="AU152" s="211" t="s">
        <v>83</v>
      </c>
      <c r="AV152" s="13" t="s">
        <v>81</v>
      </c>
      <c r="AW152" s="13" t="s">
        <v>31</v>
      </c>
      <c r="AX152" s="13" t="s">
        <v>73</v>
      </c>
      <c r="AY152" s="211" t="s">
        <v>124</v>
      </c>
    </row>
    <row r="153" spans="1:65" s="14" customFormat="1" ht="10.199999999999999">
      <c r="B153" s="212"/>
      <c r="C153" s="213"/>
      <c r="D153" s="203" t="s">
        <v>132</v>
      </c>
      <c r="E153" s="214" t="s">
        <v>1</v>
      </c>
      <c r="F153" s="215" t="s">
        <v>169</v>
      </c>
      <c r="G153" s="213"/>
      <c r="H153" s="216">
        <v>1.0584</v>
      </c>
      <c r="I153" s="217"/>
      <c r="J153" s="213"/>
      <c r="K153" s="213"/>
      <c r="L153" s="218"/>
      <c r="M153" s="219"/>
      <c r="N153" s="220"/>
      <c r="O153" s="220"/>
      <c r="P153" s="220"/>
      <c r="Q153" s="220"/>
      <c r="R153" s="220"/>
      <c r="S153" s="220"/>
      <c r="T153" s="221"/>
      <c r="AT153" s="222" t="s">
        <v>132</v>
      </c>
      <c r="AU153" s="222" t="s">
        <v>83</v>
      </c>
      <c r="AV153" s="14" t="s">
        <v>83</v>
      </c>
      <c r="AW153" s="14" t="s">
        <v>31</v>
      </c>
      <c r="AX153" s="14" t="s">
        <v>73</v>
      </c>
      <c r="AY153" s="222" t="s">
        <v>124</v>
      </c>
    </row>
    <row r="154" spans="1:65" s="15" customFormat="1" ht="10.199999999999999">
      <c r="B154" s="223"/>
      <c r="C154" s="224"/>
      <c r="D154" s="203" t="s">
        <v>132</v>
      </c>
      <c r="E154" s="225" t="s">
        <v>1</v>
      </c>
      <c r="F154" s="226" t="s">
        <v>139</v>
      </c>
      <c r="G154" s="224"/>
      <c r="H154" s="227">
        <v>1.0584</v>
      </c>
      <c r="I154" s="228"/>
      <c r="J154" s="224"/>
      <c r="K154" s="224"/>
      <c r="L154" s="229"/>
      <c r="M154" s="230"/>
      <c r="N154" s="231"/>
      <c r="O154" s="231"/>
      <c r="P154" s="231"/>
      <c r="Q154" s="231"/>
      <c r="R154" s="231"/>
      <c r="S154" s="231"/>
      <c r="T154" s="232"/>
      <c r="AT154" s="233" t="s">
        <v>132</v>
      </c>
      <c r="AU154" s="233" t="s">
        <v>83</v>
      </c>
      <c r="AV154" s="15" t="s">
        <v>130</v>
      </c>
      <c r="AW154" s="15" t="s">
        <v>31</v>
      </c>
      <c r="AX154" s="15" t="s">
        <v>81</v>
      </c>
      <c r="AY154" s="233" t="s">
        <v>124</v>
      </c>
    </row>
    <row r="155" spans="1:65" s="2" customFormat="1" ht="16.5" customHeight="1">
      <c r="A155" s="34"/>
      <c r="B155" s="35"/>
      <c r="C155" s="187" t="s">
        <v>170</v>
      </c>
      <c r="D155" s="187" t="s">
        <v>126</v>
      </c>
      <c r="E155" s="188" t="s">
        <v>171</v>
      </c>
      <c r="F155" s="189" t="s">
        <v>172</v>
      </c>
      <c r="G155" s="190" t="s">
        <v>143</v>
      </c>
      <c r="H155" s="191">
        <v>0.84</v>
      </c>
      <c r="I155" s="192"/>
      <c r="J155" s="193">
        <f>ROUND(I155*H155,2)</f>
        <v>0</v>
      </c>
      <c r="K155" s="194"/>
      <c r="L155" s="39"/>
      <c r="M155" s="195" t="s">
        <v>1</v>
      </c>
      <c r="N155" s="196" t="s">
        <v>38</v>
      </c>
      <c r="O155" s="71"/>
      <c r="P155" s="197">
        <f>O155*H155</f>
        <v>0</v>
      </c>
      <c r="Q155" s="197">
        <v>0</v>
      </c>
      <c r="R155" s="197">
        <f>Q155*H155</f>
        <v>0</v>
      </c>
      <c r="S155" s="197">
        <v>0</v>
      </c>
      <c r="T155" s="198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9" t="s">
        <v>130</v>
      </c>
      <c r="AT155" s="199" t="s">
        <v>126</v>
      </c>
      <c r="AU155" s="199" t="s">
        <v>83</v>
      </c>
      <c r="AY155" s="17" t="s">
        <v>124</v>
      </c>
      <c r="BE155" s="200">
        <f>IF(N155="základní",J155,0)</f>
        <v>0</v>
      </c>
      <c r="BF155" s="200">
        <f>IF(N155="snížená",J155,0)</f>
        <v>0</v>
      </c>
      <c r="BG155" s="200">
        <f>IF(N155="zákl. přenesená",J155,0)</f>
        <v>0</v>
      </c>
      <c r="BH155" s="200">
        <f>IF(N155="sníž. přenesená",J155,0)</f>
        <v>0</v>
      </c>
      <c r="BI155" s="200">
        <f>IF(N155="nulová",J155,0)</f>
        <v>0</v>
      </c>
      <c r="BJ155" s="17" t="s">
        <v>81</v>
      </c>
      <c r="BK155" s="200">
        <f>ROUND(I155*H155,2)</f>
        <v>0</v>
      </c>
      <c r="BL155" s="17" t="s">
        <v>130</v>
      </c>
      <c r="BM155" s="199" t="s">
        <v>173</v>
      </c>
    </row>
    <row r="156" spans="1:65" s="12" customFormat="1" ht="22.8" customHeight="1">
      <c r="B156" s="171"/>
      <c r="C156" s="172"/>
      <c r="D156" s="173" t="s">
        <v>72</v>
      </c>
      <c r="E156" s="185" t="s">
        <v>83</v>
      </c>
      <c r="F156" s="185" t="s">
        <v>174</v>
      </c>
      <c r="G156" s="172"/>
      <c r="H156" s="172"/>
      <c r="I156" s="175"/>
      <c r="J156" s="186">
        <f>BK156</f>
        <v>0</v>
      </c>
      <c r="K156" s="172"/>
      <c r="L156" s="177"/>
      <c r="M156" s="178"/>
      <c r="N156" s="179"/>
      <c r="O156" s="179"/>
      <c r="P156" s="180">
        <f>SUM(P157:P171)</f>
        <v>0</v>
      </c>
      <c r="Q156" s="179"/>
      <c r="R156" s="180">
        <f>SUM(R157:R171)</f>
        <v>2.8714103999999998</v>
      </c>
      <c r="S156" s="179"/>
      <c r="T156" s="181">
        <f>SUM(T157:T171)</f>
        <v>0</v>
      </c>
      <c r="AR156" s="182" t="s">
        <v>81</v>
      </c>
      <c r="AT156" s="183" t="s">
        <v>72</v>
      </c>
      <c r="AU156" s="183" t="s">
        <v>81</v>
      </c>
      <c r="AY156" s="182" t="s">
        <v>124</v>
      </c>
      <c r="BK156" s="184">
        <f>SUM(BK157:BK171)</f>
        <v>0</v>
      </c>
    </row>
    <row r="157" spans="1:65" s="2" customFormat="1" ht="16.5" customHeight="1">
      <c r="A157" s="34"/>
      <c r="B157" s="35"/>
      <c r="C157" s="187" t="s">
        <v>175</v>
      </c>
      <c r="D157" s="187" t="s">
        <v>126</v>
      </c>
      <c r="E157" s="188" t="s">
        <v>176</v>
      </c>
      <c r="F157" s="189" t="s">
        <v>177</v>
      </c>
      <c r="G157" s="190" t="s">
        <v>129</v>
      </c>
      <c r="H157" s="191">
        <v>2.56</v>
      </c>
      <c r="I157" s="192"/>
      <c r="J157" s="193">
        <f>ROUND(I157*H157,2)</f>
        <v>0</v>
      </c>
      <c r="K157" s="194"/>
      <c r="L157" s="39"/>
      <c r="M157" s="195" t="s">
        <v>1</v>
      </c>
      <c r="N157" s="196" t="s">
        <v>38</v>
      </c>
      <c r="O157" s="71"/>
      <c r="P157" s="197">
        <f>O157*H157</f>
        <v>0</v>
      </c>
      <c r="Q157" s="197">
        <v>2.9399999999999999E-3</v>
      </c>
      <c r="R157" s="197">
        <f>Q157*H157</f>
        <v>7.5263999999999999E-3</v>
      </c>
      <c r="S157" s="197">
        <v>0</v>
      </c>
      <c r="T157" s="198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9" t="s">
        <v>130</v>
      </c>
      <c r="AT157" s="199" t="s">
        <v>126</v>
      </c>
      <c r="AU157" s="199" t="s">
        <v>83</v>
      </c>
      <c r="AY157" s="17" t="s">
        <v>124</v>
      </c>
      <c r="BE157" s="200">
        <f>IF(N157="základní",J157,0)</f>
        <v>0</v>
      </c>
      <c r="BF157" s="200">
        <f>IF(N157="snížená",J157,0)</f>
        <v>0</v>
      </c>
      <c r="BG157" s="200">
        <f>IF(N157="zákl. přenesená",J157,0)</f>
        <v>0</v>
      </c>
      <c r="BH157" s="200">
        <f>IF(N157="sníž. přenesená",J157,0)</f>
        <v>0</v>
      </c>
      <c r="BI157" s="200">
        <f>IF(N157="nulová",J157,0)</f>
        <v>0</v>
      </c>
      <c r="BJ157" s="17" t="s">
        <v>81</v>
      </c>
      <c r="BK157" s="200">
        <f>ROUND(I157*H157,2)</f>
        <v>0</v>
      </c>
      <c r="BL157" s="17" t="s">
        <v>130</v>
      </c>
      <c r="BM157" s="199" t="s">
        <v>178</v>
      </c>
    </row>
    <row r="158" spans="1:65" s="13" customFormat="1" ht="10.199999999999999">
      <c r="B158" s="201"/>
      <c r="C158" s="202"/>
      <c r="D158" s="203" t="s">
        <v>132</v>
      </c>
      <c r="E158" s="204" t="s">
        <v>1</v>
      </c>
      <c r="F158" s="205" t="s">
        <v>145</v>
      </c>
      <c r="G158" s="202"/>
      <c r="H158" s="204" t="s">
        <v>1</v>
      </c>
      <c r="I158" s="206"/>
      <c r="J158" s="202"/>
      <c r="K158" s="202"/>
      <c r="L158" s="207"/>
      <c r="M158" s="208"/>
      <c r="N158" s="209"/>
      <c r="O158" s="209"/>
      <c r="P158" s="209"/>
      <c r="Q158" s="209"/>
      <c r="R158" s="209"/>
      <c r="S158" s="209"/>
      <c r="T158" s="210"/>
      <c r="AT158" s="211" t="s">
        <v>132</v>
      </c>
      <c r="AU158" s="211" t="s">
        <v>83</v>
      </c>
      <c r="AV158" s="13" t="s">
        <v>81</v>
      </c>
      <c r="AW158" s="13" t="s">
        <v>31</v>
      </c>
      <c r="AX158" s="13" t="s">
        <v>73</v>
      </c>
      <c r="AY158" s="211" t="s">
        <v>124</v>
      </c>
    </row>
    <row r="159" spans="1:65" s="14" customFormat="1" ht="10.199999999999999">
      <c r="B159" s="212"/>
      <c r="C159" s="213"/>
      <c r="D159" s="203" t="s">
        <v>132</v>
      </c>
      <c r="E159" s="214" t="s">
        <v>1</v>
      </c>
      <c r="F159" s="215" t="s">
        <v>179</v>
      </c>
      <c r="G159" s="213"/>
      <c r="H159" s="216">
        <v>2.56</v>
      </c>
      <c r="I159" s="217"/>
      <c r="J159" s="213"/>
      <c r="K159" s="213"/>
      <c r="L159" s="218"/>
      <c r="M159" s="219"/>
      <c r="N159" s="220"/>
      <c r="O159" s="220"/>
      <c r="P159" s="220"/>
      <c r="Q159" s="220"/>
      <c r="R159" s="220"/>
      <c r="S159" s="220"/>
      <c r="T159" s="221"/>
      <c r="AT159" s="222" t="s">
        <v>132</v>
      </c>
      <c r="AU159" s="222" t="s">
        <v>83</v>
      </c>
      <c r="AV159" s="14" t="s">
        <v>83</v>
      </c>
      <c r="AW159" s="14" t="s">
        <v>31</v>
      </c>
      <c r="AX159" s="14" t="s">
        <v>73</v>
      </c>
      <c r="AY159" s="222" t="s">
        <v>124</v>
      </c>
    </row>
    <row r="160" spans="1:65" s="15" customFormat="1" ht="10.199999999999999">
      <c r="B160" s="223"/>
      <c r="C160" s="224"/>
      <c r="D160" s="203" t="s">
        <v>132</v>
      </c>
      <c r="E160" s="225" t="s">
        <v>1</v>
      </c>
      <c r="F160" s="226" t="s">
        <v>139</v>
      </c>
      <c r="G160" s="224"/>
      <c r="H160" s="227">
        <v>2.56</v>
      </c>
      <c r="I160" s="228"/>
      <c r="J160" s="224"/>
      <c r="K160" s="224"/>
      <c r="L160" s="229"/>
      <c r="M160" s="230"/>
      <c r="N160" s="231"/>
      <c r="O160" s="231"/>
      <c r="P160" s="231"/>
      <c r="Q160" s="231"/>
      <c r="R160" s="231"/>
      <c r="S160" s="231"/>
      <c r="T160" s="232"/>
      <c r="AT160" s="233" t="s">
        <v>132</v>
      </c>
      <c r="AU160" s="233" t="s">
        <v>83</v>
      </c>
      <c r="AV160" s="15" t="s">
        <v>130</v>
      </c>
      <c r="AW160" s="15" t="s">
        <v>31</v>
      </c>
      <c r="AX160" s="15" t="s">
        <v>81</v>
      </c>
      <c r="AY160" s="233" t="s">
        <v>124</v>
      </c>
    </row>
    <row r="161" spans="1:65" s="2" customFormat="1" ht="16.5" customHeight="1">
      <c r="A161" s="34"/>
      <c r="B161" s="35"/>
      <c r="C161" s="187" t="s">
        <v>180</v>
      </c>
      <c r="D161" s="187" t="s">
        <v>126</v>
      </c>
      <c r="E161" s="188" t="s">
        <v>181</v>
      </c>
      <c r="F161" s="189" t="s">
        <v>182</v>
      </c>
      <c r="G161" s="190" t="s">
        <v>129</v>
      </c>
      <c r="H161" s="191">
        <v>2.56</v>
      </c>
      <c r="I161" s="192"/>
      <c r="J161" s="193">
        <f>ROUND(I161*H161,2)</f>
        <v>0</v>
      </c>
      <c r="K161" s="194"/>
      <c r="L161" s="39"/>
      <c r="M161" s="195" t="s">
        <v>1</v>
      </c>
      <c r="N161" s="196" t="s">
        <v>38</v>
      </c>
      <c r="O161" s="71"/>
      <c r="P161" s="197">
        <f>O161*H161</f>
        <v>0</v>
      </c>
      <c r="Q161" s="197">
        <v>0</v>
      </c>
      <c r="R161" s="197">
        <f>Q161*H161</f>
        <v>0</v>
      </c>
      <c r="S161" s="197">
        <v>0</v>
      </c>
      <c r="T161" s="198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9" t="s">
        <v>130</v>
      </c>
      <c r="AT161" s="199" t="s">
        <v>126</v>
      </c>
      <c r="AU161" s="199" t="s">
        <v>83</v>
      </c>
      <c r="AY161" s="17" t="s">
        <v>124</v>
      </c>
      <c r="BE161" s="200">
        <f>IF(N161="základní",J161,0)</f>
        <v>0</v>
      </c>
      <c r="BF161" s="200">
        <f>IF(N161="snížená",J161,0)</f>
        <v>0</v>
      </c>
      <c r="BG161" s="200">
        <f>IF(N161="zákl. přenesená",J161,0)</f>
        <v>0</v>
      </c>
      <c r="BH161" s="200">
        <f>IF(N161="sníž. přenesená",J161,0)</f>
        <v>0</v>
      </c>
      <c r="BI161" s="200">
        <f>IF(N161="nulová",J161,0)</f>
        <v>0</v>
      </c>
      <c r="BJ161" s="17" t="s">
        <v>81</v>
      </c>
      <c r="BK161" s="200">
        <f>ROUND(I161*H161,2)</f>
        <v>0</v>
      </c>
      <c r="BL161" s="17" t="s">
        <v>130</v>
      </c>
      <c r="BM161" s="199" t="s">
        <v>183</v>
      </c>
    </row>
    <row r="162" spans="1:65" s="2" customFormat="1" ht="24.15" customHeight="1">
      <c r="A162" s="34"/>
      <c r="B162" s="35"/>
      <c r="C162" s="187" t="s">
        <v>184</v>
      </c>
      <c r="D162" s="187" t="s">
        <v>126</v>
      </c>
      <c r="E162" s="188" t="s">
        <v>185</v>
      </c>
      <c r="F162" s="189" t="s">
        <v>186</v>
      </c>
      <c r="G162" s="190" t="s">
        <v>143</v>
      </c>
      <c r="H162" s="191">
        <v>1.1040000000000001</v>
      </c>
      <c r="I162" s="192"/>
      <c r="J162" s="193">
        <f>ROUND(I162*H162,2)</f>
        <v>0</v>
      </c>
      <c r="K162" s="194"/>
      <c r="L162" s="39"/>
      <c r="M162" s="195" t="s">
        <v>1</v>
      </c>
      <c r="N162" s="196" t="s">
        <v>38</v>
      </c>
      <c r="O162" s="71"/>
      <c r="P162" s="197">
        <f>O162*H162</f>
        <v>0</v>
      </c>
      <c r="Q162" s="197">
        <v>2.5018699999999998</v>
      </c>
      <c r="R162" s="197">
        <f>Q162*H162</f>
        <v>2.7620644799999998</v>
      </c>
      <c r="S162" s="197">
        <v>0</v>
      </c>
      <c r="T162" s="198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9" t="s">
        <v>130</v>
      </c>
      <c r="AT162" s="199" t="s">
        <v>126</v>
      </c>
      <c r="AU162" s="199" t="s">
        <v>83</v>
      </c>
      <c r="AY162" s="17" t="s">
        <v>124</v>
      </c>
      <c r="BE162" s="200">
        <f>IF(N162="základní",J162,0)</f>
        <v>0</v>
      </c>
      <c r="BF162" s="200">
        <f>IF(N162="snížená",J162,0)</f>
        <v>0</v>
      </c>
      <c r="BG162" s="200">
        <f>IF(N162="zákl. přenesená",J162,0)</f>
        <v>0</v>
      </c>
      <c r="BH162" s="200">
        <f>IF(N162="sníž. přenesená",J162,0)</f>
        <v>0</v>
      </c>
      <c r="BI162" s="200">
        <f>IF(N162="nulová",J162,0)</f>
        <v>0</v>
      </c>
      <c r="BJ162" s="17" t="s">
        <v>81</v>
      </c>
      <c r="BK162" s="200">
        <f>ROUND(I162*H162,2)</f>
        <v>0</v>
      </c>
      <c r="BL162" s="17" t="s">
        <v>130</v>
      </c>
      <c r="BM162" s="199" t="s">
        <v>187</v>
      </c>
    </row>
    <row r="163" spans="1:65" s="13" customFormat="1" ht="10.199999999999999">
      <c r="B163" s="201"/>
      <c r="C163" s="202"/>
      <c r="D163" s="203" t="s">
        <v>132</v>
      </c>
      <c r="E163" s="204" t="s">
        <v>1</v>
      </c>
      <c r="F163" s="205" t="s">
        <v>188</v>
      </c>
      <c r="G163" s="202"/>
      <c r="H163" s="204" t="s">
        <v>1</v>
      </c>
      <c r="I163" s="206"/>
      <c r="J163" s="202"/>
      <c r="K163" s="202"/>
      <c r="L163" s="207"/>
      <c r="M163" s="208"/>
      <c r="N163" s="209"/>
      <c r="O163" s="209"/>
      <c r="P163" s="209"/>
      <c r="Q163" s="209"/>
      <c r="R163" s="209"/>
      <c r="S163" s="209"/>
      <c r="T163" s="210"/>
      <c r="AT163" s="211" t="s">
        <v>132</v>
      </c>
      <c r="AU163" s="211" t="s">
        <v>83</v>
      </c>
      <c r="AV163" s="13" t="s">
        <v>81</v>
      </c>
      <c r="AW163" s="13" t="s">
        <v>31</v>
      </c>
      <c r="AX163" s="13" t="s">
        <v>73</v>
      </c>
      <c r="AY163" s="211" t="s">
        <v>124</v>
      </c>
    </row>
    <row r="164" spans="1:65" s="14" customFormat="1" ht="10.199999999999999">
      <c r="B164" s="212"/>
      <c r="C164" s="213"/>
      <c r="D164" s="203" t="s">
        <v>132</v>
      </c>
      <c r="E164" s="214" t="s">
        <v>1</v>
      </c>
      <c r="F164" s="215" t="s">
        <v>189</v>
      </c>
      <c r="G164" s="213"/>
      <c r="H164" s="216">
        <v>0.96</v>
      </c>
      <c r="I164" s="217"/>
      <c r="J164" s="213"/>
      <c r="K164" s="213"/>
      <c r="L164" s="218"/>
      <c r="M164" s="219"/>
      <c r="N164" s="220"/>
      <c r="O164" s="220"/>
      <c r="P164" s="220"/>
      <c r="Q164" s="220"/>
      <c r="R164" s="220"/>
      <c r="S164" s="220"/>
      <c r="T164" s="221"/>
      <c r="AT164" s="222" t="s">
        <v>132</v>
      </c>
      <c r="AU164" s="222" t="s">
        <v>83</v>
      </c>
      <c r="AV164" s="14" t="s">
        <v>83</v>
      </c>
      <c r="AW164" s="14" t="s">
        <v>31</v>
      </c>
      <c r="AX164" s="14" t="s">
        <v>73</v>
      </c>
      <c r="AY164" s="222" t="s">
        <v>124</v>
      </c>
    </row>
    <row r="165" spans="1:65" s="13" customFormat="1" ht="10.199999999999999">
      <c r="B165" s="201"/>
      <c r="C165" s="202"/>
      <c r="D165" s="203" t="s">
        <v>132</v>
      </c>
      <c r="E165" s="204" t="s">
        <v>1</v>
      </c>
      <c r="F165" s="205" t="s">
        <v>190</v>
      </c>
      <c r="G165" s="202"/>
      <c r="H165" s="204" t="s">
        <v>1</v>
      </c>
      <c r="I165" s="206"/>
      <c r="J165" s="202"/>
      <c r="K165" s="202"/>
      <c r="L165" s="207"/>
      <c r="M165" s="208"/>
      <c r="N165" s="209"/>
      <c r="O165" s="209"/>
      <c r="P165" s="209"/>
      <c r="Q165" s="209"/>
      <c r="R165" s="209"/>
      <c r="S165" s="209"/>
      <c r="T165" s="210"/>
      <c r="AT165" s="211" t="s">
        <v>132</v>
      </c>
      <c r="AU165" s="211" t="s">
        <v>83</v>
      </c>
      <c r="AV165" s="13" t="s">
        <v>81</v>
      </c>
      <c r="AW165" s="13" t="s">
        <v>31</v>
      </c>
      <c r="AX165" s="13" t="s">
        <v>73</v>
      </c>
      <c r="AY165" s="211" t="s">
        <v>124</v>
      </c>
    </row>
    <row r="166" spans="1:65" s="14" customFormat="1" ht="10.199999999999999">
      <c r="B166" s="212"/>
      <c r="C166" s="213"/>
      <c r="D166" s="203" t="s">
        <v>132</v>
      </c>
      <c r="E166" s="214" t="s">
        <v>1</v>
      </c>
      <c r="F166" s="215" t="s">
        <v>191</v>
      </c>
      <c r="G166" s="213"/>
      <c r="H166" s="216">
        <v>0.14399999999999999</v>
      </c>
      <c r="I166" s="217"/>
      <c r="J166" s="213"/>
      <c r="K166" s="213"/>
      <c r="L166" s="218"/>
      <c r="M166" s="219"/>
      <c r="N166" s="220"/>
      <c r="O166" s="220"/>
      <c r="P166" s="220"/>
      <c r="Q166" s="220"/>
      <c r="R166" s="220"/>
      <c r="S166" s="220"/>
      <c r="T166" s="221"/>
      <c r="AT166" s="222" t="s">
        <v>132</v>
      </c>
      <c r="AU166" s="222" t="s">
        <v>83</v>
      </c>
      <c r="AV166" s="14" t="s">
        <v>83</v>
      </c>
      <c r="AW166" s="14" t="s">
        <v>31</v>
      </c>
      <c r="AX166" s="14" t="s">
        <v>73</v>
      </c>
      <c r="AY166" s="222" t="s">
        <v>124</v>
      </c>
    </row>
    <row r="167" spans="1:65" s="15" customFormat="1" ht="10.199999999999999">
      <c r="B167" s="223"/>
      <c r="C167" s="224"/>
      <c r="D167" s="203" t="s">
        <v>132</v>
      </c>
      <c r="E167" s="225" t="s">
        <v>1</v>
      </c>
      <c r="F167" s="226" t="s">
        <v>139</v>
      </c>
      <c r="G167" s="224"/>
      <c r="H167" s="227">
        <v>1.1040000000000001</v>
      </c>
      <c r="I167" s="228"/>
      <c r="J167" s="224"/>
      <c r="K167" s="224"/>
      <c r="L167" s="229"/>
      <c r="M167" s="230"/>
      <c r="N167" s="231"/>
      <c r="O167" s="231"/>
      <c r="P167" s="231"/>
      <c r="Q167" s="231"/>
      <c r="R167" s="231"/>
      <c r="S167" s="231"/>
      <c r="T167" s="232"/>
      <c r="AT167" s="233" t="s">
        <v>132</v>
      </c>
      <c r="AU167" s="233" t="s">
        <v>83</v>
      </c>
      <c r="AV167" s="15" t="s">
        <v>130</v>
      </c>
      <c r="AW167" s="15" t="s">
        <v>31</v>
      </c>
      <c r="AX167" s="15" t="s">
        <v>81</v>
      </c>
      <c r="AY167" s="233" t="s">
        <v>124</v>
      </c>
    </row>
    <row r="168" spans="1:65" s="2" customFormat="1" ht="21.75" customHeight="1">
      <c r="A168" s="34"/>
      <c r="B168" s="35"/>
      <c r="C168" s="187" t="s">
        <v>8</v>
      </c>
      <c r="D168" s="187" t="s">
        <v>126</v>
      </c>
      <c r="E168" s="188" t="s">
        <v>192</v>
      </c>
      <c r="F168" s="189" t="s">
        <v>193</v>
      </c>
      <c r="G168" s="190" t="s">
        <v>160</v>
      </c>
      <c r="H168" s="191">
        <v>9.6000000000000002E-2</v>
      </c>
      <c r="I168" s="192"/>
      <c r="J168" s="193">
        <f>ROUND(I168*H168,2)</f>
        <v>0</v>
      </c>
      <c r="K168" s="194"/>
      <c r="L168" s="39"/>
      <c r="M168" s="195" t="s">
        <v>1</v>
      </c>
      <c r="N168" s="196" t="s">
        <v>38</v>
      </c>
      <c r="O168" s="71"/>
      <c r="P168" s="197">
        <f>O168*H168</f>
        <v>0</v>
      </c>
      <c r="Q168" s="197">
        <v>1.0606199999999999</v>
      </c>
      <c r="R168" s="197">
        <f>Q168*H168</f>
        <v>0.10181952</v>
      </c>
      <c r="S168" s="197">
        <v>0</v>
      </c>
      <c r="T168" s="198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9" t="s">
        <v>130</v>
      </c>
      <c r="AT168" s="199" t="s">
        <v>126</v>
      </c>
      <c r="AU168" s="199" t="s">
        <v>83</v>
      </c>
      <c r="AY168" s="17" t="s">
        <v>124</v>
      </c>
      <c r="BE168" s="200">
        <f>IF(N168="základní",J168,0)</f>
        <v>0</v>
      </c>
      <c r="BF168" s="200">
        <f>IF(N168="snížená",J168,0)</f>
        <v>0</v>
      </c>
      <c r="BG168" s="200">
        <f>IF(N168="zákl. přenesená",J168,0)</f>
        <v>0</v>
      </c>
      <c r="BH168" s="200">
        <f>IF(N168="sníž. přenesená",J168,0)</f>
        <v>0</v>
      </c>
      <c r="BI168" s="200">
        <f>IF(N168="nulová",J168,0)</f>
        <v>0</v>
      </c>
      <c r="BJ168" s="17" t="s">
        <v>81</v>
      </c>
      <c r="BK168" s="200">
        <f>ROUND(I168*H168,2)</f>
        <v>0</v>
      </c>
      <c r="BL168" s="17" t="s">
        <v>130</v>
      </c>
      <c r="BM168" s="199" t="s">
        <v>194</v>
      </c>
    </row>
    <row r="169" spans="1:65" s="13" customFormat="1" ht="10.199999999999999">
      <c r="B169" s="201"/>
      <c r="C169" s="202"/>
      <c r="D169" s="203" t="s">
        <v>132</v>
      </c>
      <c r="E169" s="204" t="s">
        <v>1</v>
      </c>
      <c r="F169" s="205" t="s">
        <v>145</v>
      </c>
      <c r="G169" s="202"/>
      <c r="H169" s="204" t="s">
        <v>1</v>
      </c>
      <c r="I169" s="206"/>
      <c r="J169" s="202"/>
      <c r="K169" s="202"/>
      <c r="L169" s="207"/>
      <c r="M169" s="208"/>
      <c r="N169" s="209"/>
      <c r="O169" s="209"/>
      <c r="P169" s="209"/>
      <c r="Q169" s="209"/>
      <c r="R169" s="209"/>
      <c r="S169" s="209"/>
      <c r="T169" s="210"/>
      <c r="AT169" s="211" t="s">
        <v>132</v>
      </c>
      <c r="AU169" s="211" t="s">
        <v>83</v>
      </c>
      <c r="AV169" s="13" t="s">
        <v>81</v>
      </c>
      <c r="AW169" s="13" t="s">
        <v>31</v>
      </c>
      <c r="AX169" s="13" t="s">
        <v>73</v>
      </c>
      <c r="AY169" s="211" t="s">
        <v>124</v>
      </c>
    </row>
    <row r="170" spans="1:65" s="14" customFormat="1" ht="10.199999999999999">
      <c r="B170" s="212"/>
      <c r="C170" s="213"/>
      <c r="D170" s="203" t="s">
        <v>132</v>
      </c>
      <c r="E170" s="214" t="s">
        <v>1</v>
      </c>
      <c r="F170" s="215" t="s">
        <v>195</v>
      </c>
      <c r="G170" s="213"/>
      <c r="H170" s="216">
        <v>9.6000000000000002E-2</v>
      </c>
      <c r="I170" s="217"/>
      <c r="J170" s="213"/>
      <c r="K170" s="213"/>
      <c r="L170" s="218"/>
      <c r="M170" s="219"/>
      <c r="N170" s="220"/>
      <c r="O170" s="220"/>
      <c r="P170" s="220"/>
      <c r="Q170" s="220"/>
      <c r="R170" s="220"/>
      <c r="S170" s="220"/>
      <c r="T170" s="221"/>
      <c r="AT170" s="222" t="s">
        <v>132</v>
      </c>
      <c r="AU170" s="222" t="s">
        <v>83</v>
      </c>
      <c r="AV170" s="14" t="s">
        <v>83</v>
      </c>
      <c r="AW170" s="14" t="s">
        <v>31</v>
      </c>
      <c r="AX170" s="14" t="s">
        <v>73</v>
      </c>
      <c r="AY170" s="222" t="s">
        <v>124</v>
      </c>
    </row>
    <row r="171" spans="1:65" s="15" customFormat="1" ht="10.199999999999999">
      <c r="B171" s="223"/>
      <c r="C171" s="224"/>
      <c r="D171" s="203" t="s">
        <v>132</v>
      </c>
      <c r="E171" s="225" t="s">
        <v>1</v>
      </c>
      <c r="F171" s="226" t="s">
        <v>139</v>
      </c>
      <c r="G171" s="224"/>
      <c r="H171" s="227">
        <v>9.6000000000000002E-2</v>
      </c>
      <c r="I171" s="228"/>
      <c r="J171" s="224"/>
      <c r="K171" s="224"/>
      <c r="L171" s="229"/>
      <c r="M171" s="230"/>
      <c r="N171" s="231"/>
      <c r="O171" s="231"/>
      <c r="P171" s="231"/>
      <c r="Q171" s="231"/>
      <c r="R171" s="231"/>
      <c r="S171" s="231"/>
      <c r="T171" s="232"/>
      <c r="AT171" s="233" t="s">
        <v>132</v>
      </c>
      <c r="AU171" s="233" t="s">
        <v>83</v>
      </c>
      <c r="AV171" s="15" t="s">
        <v>130</v>
      </c>
      <c r="AW171" s="15" t="s">
        <v>31</v>
      </c>
      <c r="AX171" s="15" t="s">
        <v>81</v>
      </c>
      <c r="AY171" s="233" t="s">
        <v>124</v>
      </c>
    </row>
    <row r="172" spans="1:65" s="12" customFormat="1" ht="22.8" customHeight="1">
      <c r="B172" s="171"/>
      <c r="C172" s="172"/>
      <c r="D172" s="173" t="s">
        <v>72</v>
      </c>
      <c r="E172" s="185" t="s">
        <v>140</v>
      </c>
      <c r="F172" s="185" t="s">
        <v>196</v>
      </c>
      <c r="G172" s="172"/>
      <c r="H172" s="172"/>
      <c r="I172" s="175"/>
      <c r="J172" s="186">
        <f>BK172</f>
        <v>0</v>
      </c>
      <c r="K172" s="172"/>
      <c r="L172" s="177"/>
      <c r="M172" s="178"/>
      <c r="N172" s="179"/>
      <c r="O172" s="179"/>
      <c r="P172" s="180">
        <f>SUM(P173:P206)</f>
        <v>0</v>
      </c>
      <c r="Q172" s="179"/>
      <c r="R172" s="180">
        <f>SUM(R173:R206)</f>
        <v>0.86603019999999997</v>
      </c>
      <c r="S172" s="179"/>
      <c r="T172" s="181">
        <f>SUM(T173:T206)</f>
        <v>0</v>
      </c>
      <c r="AR172" s="182" t="s">
        <v>81</v>
      </c>
      <c r="AT172" s="183" t="s">
        <v>72</v>
      </c>
      <c r="AU172" s="183" t="s">
        <v>81</v>
      </c>
      <c r="AY172" s="182" t="s">
        <v>124</v>
      </c>
      <c r="BK172" s="184">
        <f>SUM(BK173:BK206)</f>
        <v>0</v>
      </c>
    </row>
    <row r="173" spans="1:65" s="2" customFormat="1" ht="24.15" customHeight="1">
      <c r="A173" s="34"/>
      <c r="B173" s="35"/>
      <c r="C173" s="187" t="s">
        <v>197</v>
      </c>
      <c r="D173" s="187" t="s">
        <v>126</v>
      </c>
      <c r="E173" s="188" t="s">
        <v>198</v>
      </c>
      <c r="F173" s="189" t="s">
        <v>199</v>
      </c>
      <c r="G173" s="190" t="s">
        <v>200</v>
      </c>
      <c r="H173" s="191">
        <v>8</v>
      </c>
      <c r="I173" s="192"/>
      <c r="J173" s="193">
        <f>ROUND(I173*H173,2)</f>
        <v>0</v>
      </c>
      <c r="K173" s="194"/>
      <c r="L173" s="39"/>
      <c r="M173" s="195" t="s">
        <v>1</v>
      </c>
      <c r="N173" s="196" t="s">
        <v>38</v>
      </c>
      <c r="O173" s="71"/>
      <c r="P173" s="197">
        <f>O173*H173</f>
        <v>0</v>
      </c>
      <c r="Q173" s="197">
        <v>0</v>
      </c>
      <c r="R173" s="197">
        <f>Q173*H173</f>
        <v>0</v>
      </c>
      <c r="S173" s="197">
        <v>0</v>
      </c>
      <c r="T173" s="198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9" t="s">
        <v>130</v>
      </c>
      <c r="AT173" s="199" t="s">
        <v>126</v>
      </c>
      <c r="AU173" s="199" t="s">
        <v>83</v>
      </c>
      <c r="AY173" s="17" t="s">
        <v>124</v>
      </c>
      <c r="BE173" s="200">
        <f>IF(N173="základní",J173,0)</f>
        <v>0</v>
      </c>
      <c r="BF173" s="200">
        <f>IF(N173="snížená",J173,0)</f>
        <v>0</v>
      </c>
      <c r="BG173" s="200">
        <f>IF(N173="zákl. přenesená",J173,0)</f>
        <v>0</v>
      </c>
      <c r="BH173" s="200">
        <f>IF(N173="sníž. přenesená",J173,0)</f>
        <v>0</v>
      </c>
      <c r="BI173" s="200">
        <f>IF(N173="nulová",J173,0)</f>
        <v>0</v>
      </c>
      <c r="BJ173" s="17" t="s">
        <v>81</v>
      </c>
      <c r="BK173" s="200">
        <f>ROUND(I173*H173,2)</f>
        <v>0</v>
      </c>
      <c r="BL173" s="17" t="s">
        <v>130</v>
      </c>
      <c r="BM173" s="199" t="s">
        <v>201</v>
      </c>
    </row>
    <row r="174" spans="1:65" s="13" customFormat="1" ht="10.199999999999999">
      <c r="B174" s="201"/>
      <c r="C174" s="202"/>
      <c r="D174" s="203" t="s">
        <v>132</v>
      </c>
      <c r="E174" s="204" t="s">
        <v>1</v>
      </c>
      <c r="F174" s="205" t="s">
        <v>202</v>
      </c>
      <c r="G174" s="202"/>
      <c r="H174" s="204" t="s">
        <v>1</v>
      </c>
      <c r="I174" s="206"/>
      <c r="J174" s="202"/>
      <c r="K174" s="202"/>
      <c r="L174" s="207"/>
      <c r="M174" s="208"/>
      <c r="N174" s="209"/>
      <c r="O174" s="209"/>
      <c r="P174" s="209"/>
      <c r="Q174" s="209"/>
      <c r="R174" s="209"/>
      <c r="S174" s="209"/>
      <c r="T174" s="210"/>
      <c r="AT174" s="211" t="s">
        <v>132</v>
      </c>
      <c r="AU174" s="211" t="s">
        <v>83</v>
      </c>
      <c r="AV174" s="13" t="s">
        <v>81</v>
      </c>
      <c r="AW174" s="13" t="s">
        <v>31</v>
      </c>
      <c r="AX174" s="13" t="s">
        <v>73</v>
      </c>
      <c r="AY174" s="211" t="s">
        <v>124</v>
      </c>
    </row>
    <row r="175" spans="1:65" s="14" customFormat="1" ht="10.199999999999999">
      <c r="B175" s="212"/>
      <c r="C175" s="213"/>
      <c r="D175" s="203" t="s">
        <v>132</v>
      </c>
      <c r="E175" s="214" t="s">
        <v>1</v>
      </c>
      <c r="F175" s="215" t="s">
        <v>170</v>
      </c>
      <c r="G175" s="213"/>
      <c r="H175" s="216">
        <v>8</v>
      </c>
      <c r="I175" s="217"/>
      <c r="J175" s="213"/>
      <c r="K175" s="213"/>
      <c r="L175" s="218"/>
      <c r="M175" s="219"/>
      <c r="N175" s="220"/>
      <c r="O175" s="220"/>
      <c r="P175" s="220"/>
      <c r="Q175" s="220"/>
      <c r="R175" s="220"/>
      <c r="S175" s="220"/>
      <c r="T175" s="221"/>
      <c r="AT175" s="222" t="s">
        <v>132</v>
      </c>
      <c r="AU175" s="222" t="s">
        <v>83</v>
      </c>
      <c r="AV175" s="14" t="s">
        <v>83</v>
      </c>
      <c r="AW175" s="14" t="s">
        <v>31</v>
      </c>
      <c r="AX175" s="14" t="s">
        <v>73</v>
      </c>
      <c r="AY175" s="222" t="s">
        <v>124</v>
      </c>
    </row>
    <row r="176" spans="1:65" s="15" customFormat="1" ht="10.199999999999999">
      <c r="B176" s="223"/>
      <c r="C176" s="224"/>
      <c r="D176" s="203" t="s">
        <v>132</v>
      </c>
      <c r="E176" s="225" t="s">
        <v>1</v>
      </c>
      <c r="F176" s="226" t="s">
        <v>139</v>
      </c>
      <c r="G176" s="224"/>
      <c r="H176" s="227">
        <v>8</v>
      </c>
      <c r="I176" s="228"/>
      <c r="J176" s="224"/>
      <c r="K176" s="224"/>
      <c r="L176" s="229"/>
      <c r="M176" s="230"/>
      <c r="N176" s="231"/>
      <c r="O176" s="231"/>
      <c r="P176" s="231"/>
      <c r="Q176" s="231"/>
      <c r="R176" s="231"/>
      <c r="S176" s="231"/>
      <c r="T176" s="232"/>
      <c r="AT176" s="233" t="s">
        <v>132</v>
      </c>
      <c r="AU176" s="233" t="s">
        <v>83</v>
      </c>
      <c r="AV176" s="15" t="s">
        <v>130</v>
      </c>
      <c r="AW176" s="15" t="s">
        <v>31</v>
      </c>
      <c r="AX176" s="15" t="s">
        <v>81</v>
      </c>
      <c r="AY176" s="233" t="s">
        <v>124</v>
      </c>
    </row>
    <row r="177" spans="1:65" s="2" customFormat="1" ht="24.15" customHeight="1">
      <c r="A177" s="34"/>
      <c r="B177" s="35"/>
      <c r="C177" s="234" t="s">
        <v>203</v>
      </c>
      <c r="D177" s="234" t="s">
        <v>204</v>
      </c>
      <c r="E177" s="235" t="s">
        <v>205</v>
      </c>
      <c r="F177" s="236" t="s">
        <v>206</v>
      </c>
      <c r="G177" s="237" t="s">
        <v>207</v>
      </c>
      <c r="H177" s="238">
        <v>480.96</v>
      </c>
      <c r="I177" s="239"/>
      <c r="J177" s="240">
        <f>ROUND(I177*H177,2)</f>
        <v>0</v>
      </c>
      <c r="K177" s="241"/>
      <c r="L177" s="242"/>
      <c r="M177" s="243" t="s">
        <v>1</v>
      </c>
      <c r="N177" s="244" t="s">
        <v>38</v>
      </c>
      <c r="O177" s="71"/>
      <c r="P177" s="197">
        <f>O177*H177</f>
        <v>0</v>
      </c>
      <c r="Q177" s="197">
        <v>1E-3</v>
      </c>
      <c r="R177" s="197">
        <f>Q177*H177</f>
        <v>0.48096</v>
      </c>
      <c r="S177" s="197">
        <v>0</v>
      </c>
      <c r="T177" s="198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9" t="s">
        <v>170</v>
      </c>
      <c r="AT177" s="199" t="s">
        <v>204</v>
      </c>
      <c r="AU177" s="199" t="s">
        <v>83</v>
      </c>
      <c r="AY177" s="17" t="s">
        <v>124</v>
      </c>
      <c r="BE177" s="200">
        <f>IF(N177="základní",J177,0)</f>
        <v>0</v>
      </c>
      <c r="BF177" s="200">
        <f>IF(N177="snížená",J177,0)</f>
        <v>0</v>
      </c>
      <c r="BG177" s="200">
        <f>IF(N177="zákl. přenesená",J177,0)</f>
        <v>0</v>
      </c>
      <c r="BH177" s="200">
        <f>IF(N177="sníž. přenesená",J177,0)</f>
        <v>0</v>
      </c>
      <c r="BI177" s="200">
        <f>IF(N177="nulová",J177,0)</f>
        <v>0</v>
      </c>
      <c r="BJ177" s="17" t="s">
        <v>81</v>
      </c>
      <c r="BK177" s="200">
        <f>ROUND(I177*H177,2)</f>
        <v>0</v>
      </c>
      <c r="BL177" s="17" t="s">
        <v>130</v>
      </c>
      <c r="BM177" s="199" t="s">
        <v>208</v>
      </c>
    </row>
    <row r="178" spans="1:65" s="13" customFormat="1" ht="10.199999999999999">
      <c r="B178" s="201"/>
      <c r="C178" s="202"/>
      <c r="D178" s="203" t="s">
        <v>132</v>
      </c>
      <c r="E178" s="204" t="s">
        <v>1</v>
      </c>
      <c r="F178" s="205" t="s">
        <v>209</v>
      </c>
      <c r="G178" s="202"/>
      <c r="H178" s="204" t="s">
        <v>1</v>
      </c>
      <c r="I178" s="206"/>
      <c r="J178" s="202"/>
      <c r="K178" s="202"/>
      <c r="L178" s="207"/>
      <c r="M178" s="208"/>
      <c r="N178" s="209"/>
      <c r="O178" s="209"/>
      <c r="P178" s="209"/>
      <c r="Q178" s="209"/>
      <c r="R178" s="209"/>
      <c r="S178" s="209"/>
      <c r="T178" s="210"/>
      <c r="AT178" s="211" t="s">
        <v>132</v>
      </c>
      <c r="AU178" s="211" t="s">
        <v>83</v>
      </c>
      <c r="AV178" s="13" t="s">
        <v>81</v>
      </c>
      <c r="AW178" s="13" t="s">
        <v>31</v>
      </c>
      <c r="AX178" s="13" t="s">
        <v>73</v>
      </c>
      <c r="AY178" s="211" t="s">
        <v>124</v>
      </c>
    </row>
    <row r="179" spans="1:65" s="14" customFormat="1" ht="10.199999999999999">
      <c r="B179" s="212"/>
      <c r="C179" s="213"/>
      <c r="D179" s="203" t="s">
        <v>132</v>
      </c>
      <c r="E179" s="214" t="s">
        <v>1</v>
      </c>
      <c r="F179" s="215" t="s">
        <v>210</v>
      </c>
      <c r="G179" s="213"/>
      <c r="H179" s="216">
        <v>332.16</v>
      </c>
      <c r="I179" s="217"/>
      <c r="J179" s="213"/>
      <c r="K179" s="213"/>
      <c r="L179" s="218"/>
      <c r="M179" s="219"/>
      <c r="N179" s="220"/>
      <c r="O179" s="220"/>
      <c r="P179" s="220"/>
      <c r="Q179" s="220"/>
      <c r="R179" s="220"/>
      <c r="S179" s="220"/>
      <c r="T179" s="221"/>
      <c r="AT179" s="222" t="s">
        <v>132</v>
      </c>
      <c r="AU179" s="222" t="s">
        <v>83</v>
      </c>
      <c r="AV179" s="14" t="s">
        <v>83</v>
      </c>
      <c r="AW179" s="14" t="s">
        <v>31</v>
      </c>
      <c r="AX179" s="14" t="s">
        <v>73</v>
      </c>
      <c r="AY179" s="222" t="s">
        <v>124</v>
      </c>
    </row>
    <row r="180" spans="1:65" s="13" customFormat="1" ht="10.199999999999999">
      <c r="B180" s="201"/>
      <c r="C180" s="202"/>
      <c r="D180" s="203" t="s">
        <v>132</v>
      </c>
      <c r="E180" s="204" t="s">
        <v>1</v>
      </c>
      <c r="F180" s="205" t="s">
        <v>211</v>
      </c>
      <c r="G180" s="202"/>
      <c r="H180" s="204" t="s">
        <v>1</v>
      </c>
      <c r="I180" s="206"/>
      <c r="J180" s="202"/>
      <c r="K180" s="202"/>
      <c r="L180" s="207"/>
      <c r="M180" s="208"/>
      <c r="N180" s="209"/>
      <c r="O180" s="209"/>
      <c r="P180" s="209"/>
      <c r="Q180" s="209"/>
      <c r="R180" s="209"/>
      <c r="S180" s="209"/>
      <c r="T180" s="210"/>
      <c r="AT180" s="211" t="s">
        <v>132</v>
      </c>
      <c r="AU180" s="211" t="s">
        <v>83</v>
      </c>
      <c r="AV180" s="13" t="s">
        <v>81</v>
      </c>
      <c r="AW180" s="13" t="s">
        <v>31</v>
      </c>
      <c r="AX180" s="13" t="s">
        <v>73</v>
      </c>
      <c r="AY180" s="211" t="s">
        <v>124</v>
      </c>
    </row>
    <row r="181" spans="1:65" s="14" customFormat="1" ht="10.199999999999999">
      <c r="B181" s="212"/>
      <c r="C181" s="213"/>
      <c r="D181" s="203" t="s">
        <v>132</v>
      </c>
      <c r="E181" s="214" t="s">
        <v>1</v>
      </c>
      <c r="F181" s="215" t="s">
        <v>212</v>
      </c>
      <c r="G181" s="213"/>
      <c r="H181" s="216">
        <v>39.25</v>
      </c>
      <c r="I181" s="217"/>
      <c r="J181" s="213"/>
      <c r="K181" s="213"/>
      <c r="L181" s="218"/>
      <c r="M181" s="219"/>
      <c r="N181" s="220"/>
      <c r="O181" s="220"/>
      <c r="P181" s="220"/>
      <c r="Q181" s="220"/>
      <c r="R181" s="220"/>
      <c r="S181" s="220"/>
      <c r="T181" s="221"/>
      <c r="AT181" s="222" t="s">
        <v>132</v>
      </c>
      <c r="AU181" s="222" t="s">
        <v>83</v>
      </c>
      <c r="AV181" s="14" t="s">
        <v>83</v>
      </c>
      <c r="AW181" s="14" t="s">
        <v>31</v>
      </c>
      <c r="AX181" s="14" t="s">
        <v>73</v>
      </c>
      <c r="AY181" s="222" t="s">
        <v>124</v>
      </c>
    </row>
    <row r="182" spans="1:65" s="13" customFormat="1" ht="10.199999999999999">
      <c r="B182" s="201"/>
      <c r="C182" s="202"/>
      <c r="D182" s="203" t="s">
        <v>132</v>
      </c>
      <c r="E182" s="204" t="s">
        <v>1</v>
      </c>
      <c r="F182" s="205" t="s">
        <v>213</v>
      </c>
      <c r="G182" s="202"/>
      <c r="H182" s="204" t="s">
        <v>1</v>
      </c>
      <c r="I182" s="206"/>
      <c r="J182" s="202"/>
      <c r="K182" s="202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132</v>
      </c>
      <c r="AU182" s="211" t="s">
        <v>83</v>
      </c>
      <c r="AV182" s="13" t="s">
        <v>81</v>
      </c>
      <c r="AW182" s="13" t="s">
        <v>31</v>
      </c>
      <c r="AX182" s="13" t="s">
        <v>73</v>
      </c>
      <c r="AY182" s="211" t="s">
        <v>124</v>
      </c>
    </row>
    <row r="183" spans="1:65" s="14" customFormat="1" ht="10.199999999999999">
      <c r="B183" s="212"/>
      <c r="C183" s="213"/>
      <c r="D183" s="203" t="s">
        <v>132</v>
      </c>
      <c r="E183" s="214" t="s">
        <v>1</v>
      </c>
      <c r="F183" s="215" t="s">
        <v>214</v>
      </c>
      <c r="G183" s="213"/>
      <c r="H183" s="216">
        <v>45.216000000000001</v>
      </c>
      <c r="I183" s="217"/>
      <c r="J183" s="213"/>
      <c r="K183" s="213"/>
      <c r="L183" s="218"/>
      <c r="M183" s="219"/>
      <c r="N183" s="220"/>
      <c r="O183" s="220"/>
      <c r="P183" s="220"/>
      <c r="Q183" s="220"/>
      <c r="R183" s="220"/>
      <c r="S183" s="220"/>
      <c r="T183" s="221"/>
      <c r="AT183" s="222" t="s">
        <v>132</v>
      </c>
      <c r="AU183" s="222" t="s">
        <v>83</v>
      </c>
      <c r="AV183" s="14" t="s">
        <v>83</v>
      </c>
      <c r="AW183" s="14" t="s">
        <v>31</v>
      </c>
      <c r="AX183" s="14" t="s">
        <v>73</v>
      </c>
      <c r="AY183" s="222" t="s">
        <v>124</v>
      </c>
    </row>
    <row r="184" spans="1:65" s="13" customFormat="1" ht="10.199999999999999">
      <c r="B184" s="201"/>
      <c r="C184" s="202"/>
      <c r="D184" s="203" t="s">
        <v>132</v>
      </c>
      <c r="E184" s="204" t="s">
        <v>1</v>
      </c>
      <c r="F184" s="205" t="s">
        <v>215</v>
      </c>
      <c r="G184" s="202"/>
      <c r="H184" s="204" t="s">
        <v>1</v>
      </c>
      <c r="I184" s="206"/>
      <c r="J184" s="202"/>
      <c r="K184" s="202"/>
      <c r="L184" s="207"/>
      <c r="M184" s="208"/>
      <c r="N184" s="209"/>
      <c r="O184" s="209"/>
      <c r="P184" s="209"/>
      <c r="Q184" s="209"/>
      <c r="R184" s="209"/>
      <c r="S184" s="209"/>
      <c r="T184" s="210"/>
      <c r="AT184" s="211" t="s">
        <v>132</v>
      </c>
      <c r="AU184" s="211" t="s">
        <v>83</v>
      </c>
      <c r="AV184" s="13" t="s">
        <v>81</v>
      </c>
      <c r="AW184" s="13" t="s">
        <v>31</v>
      </c>
      <c r="AX184" s="13" t="s">
        <v>73</v>
      </c>
      <c r="AY184" s="211" t="s">
        <v>124</v>
      </c>
    </row>
    <row r="185" spans="1:65" s="14" customFormat="1" ht="10.199999999999999">
      <c r="B185" s="212"/>
      <c r="C185" s="213"/>
      <c r="D185" s="203" t="s">
        <v>132</v>
      </c>
      <c r="E185" s="214" t="s">
        <v>1</v>
      </c>
      <c r="F185" s="215" t="s">
        <v>216</v>
      </c>
      <c r="G185" s="213"/>
      <c r="H185" s="216">
        <v>1.6</v>
      </c>
      <c r="I185" s="217"/>
      <c r="J185" s="213"/>
      <c r="K185" s="213"/>
      <c r="L185" s="218"/>
      <c r="M185" s="219"/>
      <c r="N185" s="220"/>
      <c r="O185" s="220"/>
      <c r="P185" s="220"/>
      <c r="Q185" s="220"/>
      <c r="R185" s="220"/>
      <c r="S185" s="220"/>
      <c r="T185" s="221"/>
      <c r="AT185" s="222" t="s">
        <v>132</v>
      </c>
      <c r="AU185" s="222" t="s">
        <v>83</v>
      </c>
      <c r="AV185" s="14" t="s">
        <v>83</v>
      </c>
      <c r="AW185" s="14" t="s">
        <v>31</v>
      </c>
      <c r="AX185" s="14" t="s">
        <v>73</v>
      </c>
      <c r="AY185" s="222" t="s">
        <v>124</v>
      </c>
    </row>
    <row r="186" spans="1:65" s="13" customFormat="1" ht="10.199999999999999">
      <c r="B186" s="201"/>
      <c r="C186" s="202"/>
      <c r="D186" s="203" t="s">
        <v>132</v>
      </c>
      <c r="E186" s="204" t="s">
        <v>1</v>
      </c>
      <c r="F186" s="205" t="s">
        <v>217</v>
      </c>
      <c r="G186" s="202"/>
      <c r="H186" s="204" t="s">
        <v>1</v>
      </c>
      <c r="I186" s="206"/>
      <c r="J186" s="202"/>
      <c r="K186" s="202"/>
      <c r="L186" s="207"/>
      <c r="M186" s="208"/>
      <c r="N186" s="209"/>
      <c r="O186" s="209"/>
      <c r="P186" s="209"/>
      <c r="Q186" s="209"/>
      <c r="R186" s="209"/>
      <c r="S186" s="209"/>
      <c r="T186" s="210"/>
      <c r="AT186" s="211" t="s">
        <v>132</v>
      </c>
      <c r="AU186" s="211" t="s">
        <v>83</v>
      </c>
      <c r="AV186" s="13" t="s">
        <v>81</v>
      </c>
      <c r="AW186" s="13" t="s">
        <v>31</v>
      </c>
      <c r="AX186" s="13" t="s">
        <v>73</v>
      </c>
      <c r="AY186" s="211" t="s">
        <v>124</v>
      </c>
    </row>
    <row r="187" spans="1:65" s="14" customFormat="1" ht="10.199999999999999">
      <c r="B187" s="212"/>
      <c r="C187" s="213"/>
      <c r="D187" s="203" t="s">
        <v>132</v>
      </c>
      <c r="E187" s="214" t="s">
        <v>1</v>
      </c>
      <c r="F187" s="215" t="s">
        <v>218</v>
      </c>
      <c r="G187" s="213"/>
      <c r="H187" s="216">
        <v>62.733899999999998</v>
      </c>
      <c r="I187" s="217"/>
      <c r="J187" s="213"/>
      <c r="K187" s="213"/>
      <c r="L187" s="218"/>
      <c r="M187" s="219"/>
      <c r="N187" s="220"/>
      <c r="O187" s="220"/>
      <c r="P187" s="220"/>
      <c r="Q187" s="220"/>
      <c r="R187" s="220"/>
      <c r="S187" s="220"/>
      <c r="T187" s="221"/>
      <c r="AT187" s="222" t="s">
        <v>132</v>
      </c>
      <c r="AU187" s="222" t="s">
        <v>83</v>
      </c>
      <c r="AV187" s="14" t="s">
        <v>83</v>
      </c>
      <c r="AW187" s="14" t="s">
        <v>31</v>
      </c>
      <c r="AX187" s="14" t="s">
        <v>73</v>
      </c>
      <c r="AY187" s="222" t="s">
        <v>124</v>
      </c>
    </row>
    <row r="188" spans="1:65" s="15" customFormat="1" ht="10.199999999999999">
      <c r="B188" s="223"/>
      <c r="C188" s="224"/>
      <c r="D188" s="203" t="s">
        <v>132</v>
      </c>
      <c r="E188" s="225" t="s">
        <v>1</v>
      </c>
      <c r="F188" s="226" t="s">
        <v>139</v>
      </c>
      <c r="G188" s="224"/>
      <c r="H188" s="227">
        <v>480.9599</v>
      </c>
      <c r="I188" s="228"/>
      <c r="J188" s="224"/>
      <c r="K188" s="224"/>
      <c r="L188" s="229"/>
      <c r="M188" s="230"/>
      <c r="N188" s="231"/>
      <c r="O188" s="231"/>
      <c r="P188" s="231"/>
      <c r="Q188" s="231"/>
      <c r="R188" s="231"/>
      <c r="S188" s="231"/>
      <c r="T188" s="232"/>
      <c r="AT188" s="233" t="s">
        <v>132</v>
      </c>
      <c r="AU188" s="233" t="s">
        <v>83</v>
      </c>
      <c r="AV188" s="15" t="s">
        <v>130</v>
      </c>
      <c r="AW188" s="15" t="s">
        <v>31</v>
      </c>
      <c r="AX188" s="15" t="s">
        <v>81</v>
      </c>
      <c r="AY188" s="233" t="s">
        <v>124</v>
      </c>
    </row>
    <row r="189" spans="1:65" s="2" customFormat="1" ht="24.15" customHeight="1">
      <c r="A189" s="34"/>
      <c r="B189" s="35"/>
      <c r="C189" s="187" t="s">
        <v>219</v>
      </c>
      <c r="D189" s="187" t="s">
        <v>126</v>
      </c>
      <c r="E189" s="188" t="s">
        <v>220</v>
      </c>
      <c r="F189" s="189" t="s">
        <v>221</v>
      </c>
      <c r="G189" s="190" t="s">
        <v>200</v>
      </c>
      <c r="H189" s="191">
        <v>1</v>
      </c>
      <c r="I189" s="192"/>
      <c r="J189" s="193">
        <f>ROUND(I189*H189,2)</f>
        <v>0</v>
      </c>
      <c r="K189" s="194"/>
      <c r="L189" s="39"/>
      <c r="M189" s="195" t="s">
        <v>1</v>
      </c>
      <c r="N189" s="196" t="s">
        <v>38</v>
      </c>
      <c r="O189" s="71"/>
      <c r="P189" s="197">
        <f>O189*H189</f>
        <v>0</v>
      </c>
      <c r="Q189" s="197">
        <v>0</v>
      </c>
      <c r="R189" s="197">
        <f>Q189*H189</f>
        <v>0</v>
      </c>
      <c r="S189" s="197">
        <v>0</v>
      </c>
      <c r="T189" s="198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9" t="s">
        <v>130</v>
      </c>
      <c r="AT189" s="199" t="s">
        <v>126</v>
      </c>
      <c r="AU189" s="199" t="s">
        <v>83</v>
      </c>
      <c r="AY189" s="17" t="s">
        <v>124</v>
      </c>
      <c r="BE189" s="200">
        <f>IF(N189="základní",J189,0)</f>
        <v>0</v>
      </c>
      <c r="BF189" s="200">
        <f>IF(N189="snížená",J189,0)</f>
        <v>0</v>
      </c>
      <c r="BG189" s="200">
        <f>IF(N189="zákl. přenesená",J189,0)</f>
        <v>0</v>
      </c>
      <c r="BH189" s="200">
        <f>IF(N189="sníž. přenesená",J189,0)</f>
        <v>0</v>
      </c>
      <c r="BI189" s="200">
        <f>IF(N189="nulová",J189,0)</f>
        <v>0</v>
      </c>
      <c r="BJ189" s="17" t="s">
        <v>81</v>
      </c>
      <c r="BK189" s="200">
        <f>ROUND(I189*H189,2)</f>
        <v>0</v>
      </c>
      <c r="BL189" s="17" t="s">
        <v>130</v>
      </c>
      <c r="BM189" s="199" t="s">
        <v>222</v>
      </c>
    </row>
    <row r="190" spans="1:65" s="13" customFormat="1" ht="10.199999999999999">
      <c r="B190" s="201"/>
      <c r="C190" s="202"/>
      <c r="D190" s="203" t="s">
        <v>132</v>
      </c>
      <c r="E190" s="204" t="s">
        <v>1</v>
      </c>
      <c r="F190" s="205" t="s">
        <v>223</v>
      </c>
      <c r="G190" s="202"/>
      <c r="H190" s="204" t="s">
        <v>1</v>
      </c>
      <c r="I190" s="206"/>
      <c r="J190" s="202"/>
      <c r="K190" s="202"/>
      <c r="L190" s="207"/>
      <c r="M190" s="208"/>
      <c r="N190" s="209"/>
      <c r="O190" s="209"/>
      <c r="P190" s="209"/>
      <c r="Q190" s="209"/>
      <c r="R190" s="209"/>
      <c r="S190" s="209"/>
      <c r="T190" s="210"/>
      <c r="AT190" s="211" t="s">
        <v>132</v>
      </c>
      <c r="AU190" s="211" t="s">
        <v>83</v>
      </c>
      <c r="AV190" s="13" t="s">
        <v>81</v>
      </c>
      <c r="AW190" s="13" t="s">
        <v>31</v>
      </c>
      <c r="AX190" s="13" t="s">
        <v>73</v>
      </c>
      <c r="AY190" s="211" t="s">
        <v>124</v>
      </c>
    </row>
    <row r="191" spans="1:65" s="14" customFormat="1" ht="10.199999999999999">
      <c r="B191" s="212"/>
      <c r="C191" s="213"/>
      <c r="D191" s="203" t="s">
        <v>132</v>
      </c>
      <c r="E191" s="214" t="s">
        <v>1</v>
      </c>
      <c r="F191" s="215" t="s">
        <v>81</v>
      </c>
      <c r="G191" s="213"/>
      <c r="H191" s="216">
        <v>1</v>
      </c>
      <c r="I191" s="217"/>
      <c r="J191" s="213"/>
      <c r="K191" s="213"/>
      <c r="L191" s="218"/>
      <c r="M191" s="219"/>
      <c r="N191" s="220"/>
      <c r="O191" s="220"/>
      <c r="P191" s="220"/>
      <c r="Q191" s="220"/>
      <c r="R191" s="220"/>
      <c r="S191" s="220"/>
      <c r="T191" s="221"/>
      <c r="AT191" s="222" t="s">
        <v>132</v>
      </c>
      <c r="AU191" s="222" t="s">
        <v>83</v>
      </c>
      <c r="AV191" s="14" t="s">
        <v>83</v>
      </c>
      <c r="AW191" s="14" t="s">
        <v>31</v>
      </c>
      <c r="AX191" s="14" t="s">
        <v>73</v>
      </c>
      <c r="AY191" s="222" t="s">
        <v>124</v>
      </c>
    </row>
    <row r="192" spans="1:65" s="15" customFormat="1" ht="10.199999999999999">
      <c r="B192" s="223"/>
      <c r="C192" s="224"/>
      <c r="D192" s="203" t="s">
        <v>132</v>
      </c>
      <c r="E192" s="225" t="s">
        <v>1</v>
      </c>
      <c r="F192" s="226" t="s">
        <v>139</v>
      </c>
      <c r="G192" s="224"/>
      <c r="H192" s="227">
        <v>1</v>
      </c>
      <c r="I192" s="228"/>
      <c r="J192" s="224"/>
      <c r="K192" s="224"/>
      <c r="L192" s="229"/>
      <c r="M192" s="230"/>
      <c r="N192" s="231"/>
      <c r="O192" s="231"/>
      <c r="P192" s="231"/>
      <c r="Q192" s="231"/>
      <c r="R192" s="231"/>
      <c r="S192" s="231"/>
      <c r="T192" s="232"/>
      <c r="AT192" s="233" t="s">
        <v>132</v>
      </c>
      <c r="AU192" s="233" t="s">
        <v>83</v>
      </c>
      <c r="AV192" s="15" t="s">
        <v>130</v>
      </c>
      <c r="AW192" s="15" t="s">
        <v>31</v>
      </c>
      <c r="AX192" s="15" t="s">
        <v>81</v>
      </c>
      <c r="AY192" s="233" t="s">
        <v>124</v>
      </c>
    </row>
    <row r="193" spans="1:65" s="2" customFormat="1" ht="24.15" customHeight="1">
      <c r="A193" s="34"/>
      <c r="B193" s="35"/>
      <c r="C193" s="234" t="s">
        <v>224</v>
      </c>
      <c r="D193" s="234" t="s">
        <v>204</v>
      </c>
      <c r="E193" s="235" t="s">
        <v>225</v>
      </c>
      <c r="F193" s="236" t="s">
        <v>226</v>
      </c>
      <c r="G193" s="237" t="s">
        <v>200</v>
      </c>
      <c r="H193" s="238">
        <v>1</v>
      </c>
      <c r="I193" s="239"/>
      <c r="J193" s="240">
        <f>ROUND(I193*H193,2)</f>
        <v>0</v>
      </c>
      <c r="K193" s="241"/>
      <c r="L193" s="242"/>
      <c r="M193" s="243" t="s">
        <v>1</v>
      </c>
      <c r="N193" s="244" t="s">
        <v>38</v>
      </c>
      <c r="O193" s="71"/>
      <c r="P193" s="197">
        <f>O193*H193</f>
        <v>0</v>
      </c>
      <c r="Q193" s="197">
        <v>4.5659999999999999E-2</v>
      </c>
      <c r="R193" s="197">
        <f>Q193*H193</f>
        <v>4.5659999999999999E-2</v>
      </c>
      <c r="S193" s="197">
        <v>0</v>
      </c>
      <c r="T193" s="198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9" t="s">
        <v>170</v>
      </c>
      <c r="AT193" s="199" t="s">
        <v>204</v>
      </c>
      <c r="AU193" s="199" t="s">
        <v>83</v>
      </c>
      <c r="AY193" s="17" t="s">
        <v>124</v>
      </c>
      <c r="BE193" s="200">
        <f>IF(N193="základní",J193,0)</f>
        <v>0</v>
      </c>
      <c r="BF193" s="200">
        <f>IF(N193="snížená",J193,0)</f>
        <v>0</v>
      </c>
      <c r="BG193" s="200">
        <f>IF(N193="zákl. přenesená",J193,0)</f>
        <v>0</v>
      </c>
      <c r="BH193" s="200">
        <f>IF(N193="sníž. přenesená",J193,0)</f>
        <v>0</v>
      </c>
      <c r="BI193" s="200">
        <f>IF(N193="nulová",J193,0)</f>
        <v>0</v>
      </c>
      <c r="BJ193" s="17" t="s">
        <v>81</v>
      </c>
      <c r="BK193" s="200">
        <f>ROUND(I193*H193,2)</f>
        <v>0</v>
      </c>
      <c r="BL193" s="17" t="s">
        <v>130</v>
      </c>
      <c r="BM193" s="199" t="s">
        <v>227</v>
      </c>
    </row>
    <row r="194" spans="1:65" s="2" customFormat="1" ht="24.15" customHeight="1">
      <c r="A194" s="34"/>
      <c r="B194" s="35"/>
      <c r="C194" s="187" t="s">
        <v>228</v>
      </c>
      <c r="D194" s="187" t="s">
        <v>126</v>
      </c>
      <c r="E194" s="188" t="s">
        <v>229</v>
      </c>
      <c r="F194" s="189" t="s">
        <v>230</v>
      </c>
      <c r="G194" s="190" t="s">
        <v>231</v>
      </c>
      <c r="H194" s="191">
        <v>31.986000000000001</v>
      </c>
      <c r="I194" s="192"/>
      <c r="J194" s="193">
        <f>ROUND(I194*H194,2)</f>
        <v>0</v>
      </c>
      <c r="K194" s="194"/>
      <c r="L194" s="39"/>
      <c r="M194" s="195" t="s">
        <v>1</v>
      </c>
      <c r="N194" s="196" t="s">
        <v>38</v>
      </c>
      <c r="O194" s="71"/>
      <c r="P194" s="197">
        <f>O194*H194</f>
        <v>0</v>
      </c>
      <c r="Q194" s="197">
        <v>2.0000000000000001E-4</v>
      </c>
      <c r="R194" s="197">
        <f>Q194*H194</f>
        <v>6.3972000000000005E-3</v>
      </c>
      <c r="S194" s="197">
        <v>0</v>
      </c>
      <c r="T194" s="198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9" t="s">
        <v>130</v>
      </c>
      <c r="AT194" s="199" t="s">
        <v>126</v>
      </c>
      <c r="AU194" s="199" t="s">
        <v>83</v>
      </c>
      <c r="AY194" s="17" t="s">
        <v>124</v>
      </c>
      <c r="BE194" s="200">
        <f>IF(N194="základní",J194,0)</f>
        <v>0</v>
      </c>
      <c r="BF194" s="200">
        <f>IF(N194="snížená",J194,0)</f>
        <v>0</v>
      </c>
      <c r="BG194" s="200">
        <f>IF(N194="zákl. přenesená",J194,0)</f>
        <v>0</v>
      </c>
      <c r="BH194" s="200">
        <f>IF(N194="sníž. přenesená",J194,0)</f>
        <v>0</v>
      </c>
      <c r="BI194" s="200">
        <f>IF(N194="nulová",J194,0)</f>
        <v>0</v>
      </c>
      <c r="BJ194" s="17" t="s">
        <v>81</v>
      </c>
      <c r="BK194" s="200">
        <f>ROUND(I194*H194,2)</f>
        <v>0</v>
      </c>
      <c r="BL194" s="17" t="s">
        <v>130</v>
      </c>
      <c r="BM194" s="199" t="s">
        <v>232</v>
      </c>
    </row>
    <row r="195" spans="1:65" s="13" customFormat="1" ht="10.199999999999999">
      <c r="B195" s="201"/>
      <c r="C195" s="202"/>
      <c r="D195" s="203" t="s">
        <v>132</v>
      </c>
      <c r="E195" s="204" t="s">
        <v>1</v>
      </c>
      <c r="F195" s="205" t="s">
        <v>79</v>
      </c>
      <c r="G195" s="202"/>
      <c r="H195" s="204" t="s">
        <v>1</v>
      </c>
      <c r="I195" s="206"/>
      <c r="J195" s="202"/>
      <c r="K195" s="202"/>
      <c r="L195" s="207"/>
      <c r="M195" s="208"/>
      <c r="N195" s="209"/>
      <c r="O195" s="209"/>
      <c r="P195" s="209"/>
      <c r="Q195" s="209"/>
      <c r="R195" s="209"/>
      <c r="S195" s="209"/>
      <c r="T195" s="210"/>
      <c r="AT195" s="211" t="s">
        <v>132</v>
      </c>
      <c r="AU195" s="211" t="s">
        <v>83</v>
      </c>
      <c r="AV195" s="13" t="s">
        <v>81</v>
      </c>
      <c r="AW195" s="13" t="s">
        <v>31</v>
      </c>
      <c r="AX195" s="13" t="s">
        <v>73</v>
      </c>
      <c r="AY195" s="211" t="s">
        <v>124</v>
      </c>
    </row>
    <row r="196" spans="1:65" s="14" customFormat="1" ht="10.199999999999999">
      <c r="B196" s="212"/>
      <c r="C196" s="213"/>
      <c r="D196" s="203" t="s">
        <v>132</v>
      </c>
      <c r="E196" s="214" t="s">
        <v>1</v>
      </c>
      <c r="F196" s="215" t="s">
        <v>233</v>
      </c>
      <c r="G196" s="213"/>
      <c r="H196" s="216">
        <v>31.986000000000001</v>
      </c>
      <c r="I196" s="217"/>
      <c r="J196" s="213"/>
      <c r="K196" s="213"/>
      <c r="L196" s="218"/>
      <c r="M196" s="219"/>
      <c r="N196" s="220"/>
      <c r="O196" s="220"/>
      <c r="P196" s="220"/>
      <c r="Q196" s="220"/>
      <c r="R196" s="220"/>
      <c r="S196" s="220"/>
      <c r="T196" s="221"/>
      <c r="AT196" s="222" t="s">
        <v>132</v>
      </c>
      <c r="AU196" s="222" t="s">
        <v>83</v>
      </c>
      <c r="AV196" s="14" t="s">
        <v>83</v>
      </c>
      <c r="AW196" s="14" t="s">
        <v>31</v>
      </c>
      <c r="AX196" s="14" t="s">
        <v>73</v>
      </c>
      <c r="AY196" s="222" t="s">
        <v>124</v>
      </c>
    </row>
    <row r="197" spans="1:65" s="15" customFormat="1" ht="10.199999999999999">
      <c r="B197" s="223"/>
      <c r="C197" s="224"/>
      <c r="D197" s="203" t="s">
        <v>132</v>
      </c>
      <c r="E197" s="225" t="s">
        <v>1</v>
      </c>
      <c r="F197" s="226" t="s">
        <v>139</v>
      </c>
      <c r="G197" s="224"/>
      <c r="H197" s="227">
        <v>31.986000000000001</v>
      </c>
      <c r="I197" s="228"/>
      <c r="J197" s="224"/>
      <c r="K197" s="224"/>
      <c r="L197" s="229"/>
      <c r="M197" s="230"/>
      <c r="N197" s="231"/>
      <c r="O197" s="231"/>
      <c r="P197" s="231"/>
      <c r="Q197" s="231"/>
      <c r="R197" s="231"/>
      <c r="S197" s="231"/>
      <c r="T197" s="232"/>
      <c r="AT197" s="233" t="s">
        <v>132</v>
      </c>
      <c r="AU197" s="233" t="s">
        <v>83</v>
      </c>
      <c r="AV197" s="15" t="s">
        <v>130</v>
      </c>
      <c r="AW197" s="15" t="s">
        <v>31</v>
      </c>
      <c r="AX197" s="15" t="s">
        <v>81</v>
      </c>
      <c r="AY197" s="233" t="s">
        <v>124</v>
      </c>
    </row>
    <row r="198" spans="1:65" s="2" customFormat="1" ht="16.5" customHeight="1">
      <c r="A198" s="34"/>
      <c r="B198" s="35"/>
      <c r="C198" s="234" t="s">
        <v>234</v>
      </c>
      <c r="D198" s="234" t="s">
        <v>204</v>
      </c>
      <c r="E198" s="235" t="s">
        <v>235</v>
      </c>
      <c r="F198" s="236" t="s">
        <v>236</v>
      </c>
      <c r="G198" s="237" t="s">
        <v>129</v>
      </c>
      <c r="H198" s="238">
        <v>35.185000000000002</v>
      </c>
      <c r="I198" s="239"/>
      <c r="J198" s="240">
        <f>ROUND(I198*H198,2)</f>
        <v>0</v>
      </c>
      <c r="K198" s="241"/>
      <c r="L198" s="242"/>
      <c r="M198" s="243" t="s">
        <v>1</v>
      </c>
      <c r="N198" s="244" t="s">
        <v>38</v>
      </c>
      <c r="O198" s="71"/>
      <c r="P198" s="197">
        <f>O198*H198</f>
        <v>0</v>
      </c>
      <c r="Q198" s="197">
        <v>7.7999999999999996E-3</v>
      </c>
      <c r="R198" s="197">
        <f>Q198*H198</f>
        <v>0.27444299999999999</v>
      </c>
      <c r="S198" s="197">
        <v>0</v>
      </c>
      <c r="T198" s="198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9" t="s">
        <v>170</v>
      </c>
      <c r="AT198" s="199" t="s">
        <v>204</v>
      </c>
      <c r="AU198" s="199" t="s">
        <v>83</v>
      </c>
      <c r="AY198" s="17" t="s">
        <v>124</v>
      </c>
      <c r="BE198" s="200">
        <f>IF(N198="základní",J198,0)</f>
        <v>0</v>
      </c>
      <c r="BF198" s="200">
        <f>IF(N198="snížená",J198,0)</f>
        <v>0</v>
      </c>
      <c r="BG198" s="200">
        <f>IF(N198="zákl. přenesená",J198,0)</f>
        <v>0</v>
      </c>
      <c r="BH198" s="200">
        <f>IF(N198="sníž. přenesená",J198,0)</f>
        <v>0</v>
      </c>
      <c r="BI198" s="200">
        <f>IF(N198="nulová",J198,0)</f>
        <v>0</v>
      </c>
      <c r="BJ198" s="17" t="s">
        <v>81</v>
      </c>
      <c r="BK198" s="200">
        <f>ROUND(I198*H198,2)</f>
        <v>0</v>
      </c>
      <c r="BL198" s="17" t="s">
        <v>130</v>
      </c>
      <c r="BM198" s="199" t="s">
        <v>237</v>
      </c>
    </row>
    <row r="199" spans="1:65" s="14" customFormat="1" ht="10.199999999999999">
      <c r="B199" s="212"/>
      <c r="C199" s="213"/>
      <c r="D199" s="203" t="s">
        <v>132</v>
      </c>
      <c r="E199" s="213"/>
      <c r="F199" s="215" t="s">
        <v>238</v>
      </c>
      <c r="G199" s="213"/>
      <c r="H199" s="216">
        <v>35.185000000000002</v>
      </c>
      <c r="I199" s="217"/>
      <c r="J199" s="213"/>
      <c r="K199" s="213"/>
      <c r="L199" s="218"/>
      <c r="M199" s="219"/>
      <c r="N199" s="220"/>
      <c r="O199" s="220"/>
      <c r="P199" s="220"/>
      <c r="Q199" s="220"/>
      <c r="R199" s="220"/>
      <c r="S199" s="220"/>
      <c r="T199" s="221"/>
      <c r="AT199" s="222" t="s">
        <v>132</v>
      </c>
      <c r="AU199" s="222" t="s">
        <v>83</v>
      </c>
      <c r="AV199" s="14" t="s">
        <v>83</v>
      </c>
      <c r="AW199" s="14" t="s">
        <v>4</v>
      </c>
      <c r="AX199" s="14" t="s">
        <v>81</v>
      </c>
      <c r="AY199" s="222" t="s">
        <v>124</v>
      </c>
    </row>
    <row r="200" spans="1:65" s="2" customFormat="1" ht="24.15" customHeight="1">
      <c r="A200" s="34"/>
      <c r="B200" s="35"/>
      <c r="C200" s="187" t="s">
        <v>239</v>
      </c>
      <c r="D200" s="187" t="s">
        <v>126</v>
      </c>
      <c r="E200" s="188" t="s">
        <v>240</v>
      </c>
      <c r="F200" s="189" t="s">
        <v>241</v>
      </c>
      <c r="G200" s="190" t="s">
        <v>200</v>
      </c>
      <c r="H200" s="191">
        <v>1</v>
      </c>
      <c r="I200" s="192"/>
      <c r="J200" s="193">
        <f>ROUND(I200*H200,2)</f>
        <v>0</v>
      </c>
      <c r="K200" s="194"/>
      <c r="L200" s="39"/>
      <c r="M200" s="195" t="s">
        <v>1</v>
      </c>
      <c r="N200" s="196" t="s">
        <v>38</v>
      </c>
      <c r="O200" s="71"/>
      <c r="P200" s="197">
        <f>O200*H200</f>
        <v>0</v>
      </c>
      <c r="Q200" s="197">
        <v>0</v>
      </c>
      <c r="R200" s="197">
        <f>Q200*H200</f>
        <v>0</v>
      </c>
      <c r="S200" s="197">
        <v>0</v>
      </c>
      <c r="T200" s="198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99" t="s">
        <v>130</v>
      </c>
      <c r="AT200" s="199" t="s">
        <v>126</v>
      </c>
      <c r="AU200" s="199" t="s">
        <v>83</v>
      </c>
      <c r="AY200" s="17" t="s">
        <v>124</v>
      </c>
      <c r="BE200" s="200">
        <f>IF(N200="základní",J200,0)</f>
        <v>0</v>
      </c>
      <c r="BF200" s="200">
        <f>IF(N200="snížená",J200,0)</f>
        <v>0</v>
      </c>
      <c r="BG200" s="200">
        <f>IF(N200="zákl. přenesená",J200,0)</f>
        <v>0</v>
      </c>
      <c r="BH200" s="200">
        <f>IF(N200="sníž. přenesená",J200,0)</f>
        <v>0</v>
      </c>
      <c r="BI200" s="200">
        <f>IF(N200="nulová",J200,0)</f>
        <v>0</v>
      </c>
      <c r="BJ200" s="17" t="s">
        <v>81</v>
      </c>
      <c r="BK200" s="200">
        <f>ROUND(I200*H200,2)</f>
        <v>0</v>
      </c>
      <c r="BL200" s="17" t="s">
        <v>130</v>
      </c>
      <c r="BM200" s="199" t="s">
        <v>242</v>
      </c>
    </row>
    <row r="201" spans="1:65" s="13" customFormat="1" ht="10.199999999999999">
      <c r="B201" s="201"/>
      <c r="C201" s="202"/>
      <c r="D201" s="203" t="s">
        <v>132</v>
      </c>
      <c r="E201" s="204" t="s">
        <v>1</v>
      </c>
      <c r="F201" s="205" t="s">
        <v>243</v>
      </c>
      <c r="G201" s="202"/>
      <c r="H201" s="204" t="s">
        <v>1</v>
      </c>
      <c r="I201" s="206"/>
      <c r="J201" s="202"/>
      <c r="K201" s="202"/>
      <c r="L201" s="207"/>
      <c r="M201" s="208"/>
      <c r="N201" s="209"/>
      <c r="O201" s="209"/>
      <c r="P201" s="209"/>
      <c r="Q201" s="209"/>
      <c r="R201" s="209"/>
      <c r="S201" s="209"/>
      <c r="T201" s="210"/>
      <c r="AT201" s="211" t="s">
        <v>132</v>
      </c>
      <c r="AU201" s="211" t="s">
        <v>83</v>
      </c>
      <c r="AV201" s="13" t="s">
        <v>81</v>
      </c>
      <c r="AW201" s="13" t="s">
        <v>31</v>
      </c>
      <c r="AX201" s="13" t="s">
        <v>73</v>
      </c>
      <c r="AY201" s="211" t="s">
        <v>124</v>
      </c>
    </row>
    <row r="202" spans="1:65" s="14" customFormat="1" ht="10.199999999999999">
      <c r="B202" s="212"/>
      <c r="C202" s="213"/>
      <c r="D202" s="203" t="s">
        <v>132</v>
      </c>
      <c r="E202" s="214" t="s">
        <v>1</v>
      </c>
      <c r="F202" s="215" t="s">
        <v>81</v>
      </c>
      <c r="G202" s="213"/>
      <c r="H202" s="216">
        <v>1</v>
      </c>
      <c r="I202" s="217"/>
      <c r="J202" s="213"/>
      <c r="K202" s="213"/>
      <c r="L202" s="218"/>
      <c r="M202" s="219"/>
      <c r="N202" s="220"/>
      <c r="O202" s="220"/>
      <c r="P202" s="220"/>
      <c r="Q202" s="220"/>
      <c r="R202" s="220"/>
      <c r="S202" s="220"/>
      <c r="T202" s="221"/>
      <c r="AT202" s="222" t="s">
        <v>132</v>
      </c>
      <c r="AU202" s="222" t="s">
        <v>83</v>
      </c>
      <c r="AV202" s="14" t="s">
        <v>83</v>
      </c>
      <c r="AW202" s="14" t="s">
        <v>31</v>
      </c>
      <c r="AX202" s="14" t="s">
        <v>73</v>
      </c>
      <c r="AY202" s="222" t="s">
        <v>124</v>
      </c>
    </row>
    <row r="203" spans="1:65" s="15" customFormat="1" ht="10.199999999999999">
      <c r="B203" s="223"/>
      <c r="C203" s="224"/>
      <c r="D203" s="203" t="s">
        <v>132</v>
      </c>
      <c r="E203" s="225" t="s">
        <v>1</v>
      </c>
      <c r="F203" s="226" t="s">
        <v>139</v>
      </c>
      <c r="G203" s="224"/>
      <c r="H203" s="227">
        <v>1</v>
      </c>
      <c r="I203" s="228"/>
      <c r="J203" s="224"/>
      <c r="K203" s="224"/>
      <c r="L203" s="229"/>
      <c r="M203" s="230"/>
      <c r="N203" s="231"/>
      <c r="O203" s="231"/>
      <c r="P203" s="231"/>
      <c r="Q203" s="231"/>
      <c r="R203" s="231"/>
      <c r="S203" s="231"/>
      <c r="T203" s="232"/>
      <c r="AT203" s="233" t="s">
        <v>132</v>
      </c>
      <c r="AU203" s="233" t="s">
        <v>83</v>
      </c>
      <c r="AV203" s="15" t="s">
        <v>130</v>
      </c>
      <c r="AW203" s="15" t="s">
        <v>31</v>
      </c>
      <c r="AX203" s="15" t="s">
        <v>81</v>
      </c>
      <c r="AY203" s="233" t="s">
        <v>124</v>
      </c>
    </row>
    <row r="204" spans="1:65" s="2" customFormat="1" ht="21.75" customHeight="1">
      <c r="A204" s="34"/>
      <c r="B204" s="35"/>
      <c r="C204" s="234" t="s">
        <v>244</v>
      </c>
      <c r="D204" s="234" t="s">
        <v>204</v>
      </c>
      <c r="E204" s="235" t="s">
        <v>245</v>
      </c>
      <c r="F204" s="236" t="s">
        <v>246</v>
      </c>
      <c r="G204" s="237" t="s">
        <v>200</v>
      </c>
      <c r="H204" s="238">
        <v>1</v>
      </c>
      <c r="I204" s="239"/>
      <c r="J204" s="240">
        <f>ROUND(I204*H204,2)</f>
        <v>0</v>
      </c>
      <c r="K204" s="241"/>
      <c r="L204" s="242"/>
      <c r="M204" s="243" t="s">
        <v>1</v>
      </c>
      <c r="N204" s="244" t="s">
        <v>38</v>
      </c>
      <c r="O204" s="71"/>
      <c r="P204" s="197">
        <f>O204*H204</f>
        <v>0</v>
      </c>
      <c r="Q204" s="197">
        <v>5.8569999999999997E-2</v>
      </c>
      <c r="R204" s="197">
        <f>Q204*H204</f>
        <v>5.8569999999999997E-2</v>
      </c>
      <c r="S204" s="197">
        <v>0</v>
      </c>
      <c r="T204" s="198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99" t="s">
        <v>170</v>
      </c>
      <c r="AT204" s="199" t="s">
        <v>204</v>
      </c>
      <c r="AU204" s="199" t="s">
        <v>83</v>
      </c>
      <c r="AY204" s="17" t="s">
        <v>124</v>
      </c>
      <c r="BE204" s="200">
        <f>IF(N204="základní",J204,0)</f>
        <v>0</v>
      </c>
      <c r="BF204" s="200">
        <f>IF(N204="snížená",J204,0)</f>
        <v>0</v>
      </c>
      <c r="BG204" s="200">
        <f>IF(N204="zákl. přenesená",J204,0)</f>
        <v>0</v>
      </c>
      <c r="BH204" s="200">
        <f>IF(N204="sníž. přenesená",J204,0)</f>
        <v>0</v>
      </c>
      <c r="BI204" s="200">
        <f>IF(N204="nulová",J204,0)</f>
        <v>0</v>
      </c>
      <c r="BJ204" s="17" t="s">
        <v>81</v>
      </c>
      <c r="BK204" s="200">
        <f>ROUND(I204*H204,2)</f>
        <v>0</v>
      </c>
      <c r="BL204" s="17" t="s">
        <v>130</v>
      </c>
      <c r="BM204" s="199" t="s">
        <v>247</v>
      </c>
    </row>
    <row r="205" spans="1:65" s="14" customFormat="1" ht="10.199999999999999">
      <c r="B205" s="212"/>
      <c r="C205" s="213"/>
      <c r="D205" s="203" t="s">
        <v>132</v>
      </c>
      <c r="E205" s="214" t="s">
        <v>1</v>
      </c>
      <c r="F205" s="215" t="s">
        <v>81</v>
      </c>
      <c r="G205" s="213"/>
      <c r="H205" s="216">
        <v>1</v>
      </c>
      <c r="I205" s="217"/>
      <c r="J205" s="213"/>
      <c r="K205" s="213"/>
      <c r="L205" s="218"/>
      <c r="M205" s="219"/>
      <c r="N205" s="220"/>
      <c r="O205" s="220"/>
      <c r="P205" s="220"/>
      <c r="Q205" s="220"/>
      <c r="R205" s="220"/>
      <c r="S205" s="220"/>
      <c r="T205" s="221"/>
      <c r="AT205" s="222" t="s">
        <v>132</v>
      </c>
      <c r="AU205" s="222" t="s">
        <v>83</v>
      </c>
      <c r="AV205" s="14" t="s">
        <v>83</v>
      </c>
      <c r="AW205" s="14" t="s">
        <v>31</v>
      </c>
      <c r="AX205" s="14" t="s">
        <v>73</v>
      </c>
      <c r="AY205" s="222" t="s">
        <v>124</v>
      </c>
    </row>
    <row r="206" spans="1:65" s="15" customFormat="1" ht="10.199999999999999">
      <c r="B206" s="223"/>
      <c r="C206" s="224"/>
      <c r="D206" s="203" t="s">
        <v>132</v>
      </c>
      <c r="E206" s="225" t="s">
        <v>1</v>
      </c>
      <c r="F206" s="226" t="s">
        <v>139</v>
      </c>
      <c r="G206" s="224"/>
      <c r="H206" s="227">
        <v>1</v>
      </c>
      <c r="I206" s="228"/>
      <c r="J206" s="224"/>
      <c r="K206" s="224"/>
      <c r="L206" s="229"/>
      <c r="M206" s="230"/>
      <c r="N206" s="231"/>
      <c r="O206" s="231"/>
      <c r="P206" s="231"/>
      <c r="Q206" s="231"/>
      <c r="R206" s="231"/>
      <c r="S206" s="231"/>
      <c r="T206" s="232"/>
      <c r="AT206" s="233" t="s">
        <v>132</v>
      </c>
      <c r="AU206" s="233" t="s">
        <v>83</v>
      </c>
      <c r="AV206" s="15" t="s">
        <v>130</v>
      </c>
      <c r="AW206" s="15" t="s">
        <v>31</v>
      </c>
      <c r="AX206" s="15" t="s">
        <v>81</v>
      </c>
      <c r="AY206" s="233" t="s">
        <v>124</v>
      </c>
    </row>
    <row r="207" spans="1:65" s="12" customFormat="1" ht="22.8" customHeight="1">
      <c r="B207" s="171"/>
      <c r="C207" s="172"/>
      <c r="D207" s="173" t="s">
        <v>72</v>
      </c>
      <c r="E207" s="185" t="s">
        <v>157</v>
      </c>
      <c r="F207" s="185" t="s">
        <v>248</v>
      </c>
      <c r="G207" s="172"/>
      <c r="H207" s="172"/>
      <c r="I207" s="175"/>
      <c r="J207" s="186">
        <f>BK207</f>
        <v>0</v>
      </c>
      <c r="K207" s="172"/>
      <c r="L207" s="177"/>
      <c r="M207" s="178"/>
      <c r="N207" s="179"/>
      <c r="O207" s="179"/>
      <c r="P207" s="180">
        <f>SUM(P208:P211)</f>
        <v>0</v>
      </c>
      <c r="Q207" s="179"/>
      <c r="R207" s="180">
        <f>SUM(R208:R211)</f>
        <v>6.2310400000000002E-2</v>
      </c>
      <c r="S207" s="179"/>
      <c r="T207" s="181">
        <f>SUM(T208:T211)</f>
        <v>0</v>
      </c>
      <c r="AR207" s="182" t="s">
        <v>81</v>
      </c>
      <c r="AT207" s="183" t="s">
        <v>72</v>
      </c>
      <c r="AU207" s="183" t="s">
        <v>81</v>
      </c>
      <c r="AY207" s="182" t="s">
        <v>124</v>
      </c>
      <c r="BK207" s="184">
        <f>SUM(BK208:BK211)</f>
        <v>0</v>
      </c>
    </row>
    <row r="208" spans="1:65" s="2" customFormat="1" ht="24.15" customHeight="1">
      <c r="A208" s="34"/>
      <c r="B208" s="35"/>
      <c r="C208" s="187" t="s">
        <v>7</v>
      </c>
      <c r="D208" s="187" t="s">
        <v>126</v>
      </c>
      <c r="E208" s="188" t="s">
        <v>249</v>
      </c>
      <c r="F208" s="189" t="s">
        <v>250</v>
      </c>
      <c r="G208" s="190" t="s">
        <v>129</v>
      </c>
      <c r="H208" s="191">
        <v>1.28</v>
      </c>
      <c r="I208" s="192"/>
      <c r="J208" s="193">
        <f>ROUND(I208*H208,2)</f>
        <v>0</v>
      </c>
      <c r="K208" s="194"/>
      <c r="L208" s="39"/>
      <c r="M208" s="195" t="s">
        <v>1</v>
      </c>
      <c r="N208" s="196" t="s">
        <v>38</v>
      </c>
      <c r="O208" s="71"/>
      <c r="P208" s="197">
        <f>O208*H208</f>
        <v>0</v>
      </c>
      <c r="Q208" s="197">
        <v>4.8680000000000001E-2</v>
      </c>
      <c r="R208" s="197">
        <f>Q208*H208</f>
        <v>6.2310400000000002E-2</v>
      </c>
      <c r="S208" s="197">
        <v>0</v>
      </c>
      <c r="T208" s="198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9" t="s">
        <v>130</v>
      </c>
      <c r="AT208" s="199" t="s">
        <v>126</v>
      </c>
      <c r="AU208" s="199" t="s">
        <v>83</v>
      </c>
      <c r="AY208" s="17" t="s">
        <v>124</v>
      </c>
      <c r="BE208" s="200">
        <f>IF(N208="základní",J208,0)</f>
        <v>0</v>
      </c>
      <c r="BF208" s="200">
        <f>IF(N208="snížená",J208,0)</f>
        <v>0</v>
      </c>
      <c r="BG208" s="200">
        <f>IF(N208="zákl. přenesená",J208,0)</f>
        <v>0</v>
      </c>
      <c r="BH208" s="200">
        <f>IF(N208="sníž. přenesená",J208,0)</f>
        <v>0</v>
      </c>
      <c r="BI208" s="200">
        <f>IF(N208="nulová",J208,0)</f>
        <v>0</v>
      </c>
      <c r="BJ208" s="17" t="s">
        <v>81</v>
      </c>
      <c r="BK208" s="200">
        <f>ROUND(I208*H208,2)</f>
        <v>0</v>
      </c>
      <c r="BL208" s="17" t="s">
        <v>130</v>
      </c>
      <c r="BM208" s="199" t="s">
        <v>251</v>
      </c>
    </row>
    <row r="209" spans="1:65" s="13" customFormat="1" ht="10.199999999999999">
      <c r="B209" s="201"/>
      <c r="C209" s="202"/>
      <c r="D209" s="203" t="s">
        <v>132</v>
      </c>
      <c r="E209" s="204" t="s">
        <v>1</v>
      </c>
      <c r="F209" s="205" t="s">
        <v>145</v>
      </c>
      <c r="G209" s="202"/>
      <c r="H209" s="204" t="s">
        <v>1</v>
      </c>
      <c r="I209" s="206"/>
      <c r="J209" s="202"/>
      <c r="K209" s="202"/>
      <c r="L209" s="207"/>
      <c r="M209" s="208"/>
      <c r="N209" s="209"/>
      <c r="O209" s="209"/>
      <c r="P209" s="209"/>
      <c r="Q209" s="209"/>
      <c r="R209" s="209"/>
      <c r="S209" s="209"/>
      <c r="T209" s="210"/>
      <c r="AT209" s="211" t="s">
        <v>132</v>
      </c>
      <c r="AU209" s="211" t="s">
        <v>83</v>
      </c>
      <c r="AV209" s="13" t="s">
        <v>81</v>
      </c>
      <c r="AW209" s="13" t="s">
        <v>31</v>
      </c>
      <c r="AX209" s="13" t="s">
        <v>73</v>
      </c>
      <c r="AY209" s="211" t="s">
        <v>124</v>
      </c>
    </row>
    <row r="210" spans="1:65" s="14" customFormat="1" ht="10.199999999999999">
      <c r="B210" s="212"/>
      <c r="C210" s="213"/>
      <c r="D210" s="203" t="s">
        <v>132</v>
      </c>
      <c r="E210" s="214" t="s">
        <v>1</v>
      </c>
      <c r="F210" s="215" t="s">
        <v>252</v>
      </c>
      <c r="G210" s="213"/>
      <c r="H210" s="216">
        <v>1.28</v>
      </c>
      <c r="I210" s="217"/>
      <c r="J210" s="213"/>
      <c r="K210" s="213"/>
      <c r="L210" s="218"/>
      <c r="M210" s="219"/>
      <c r="N210" s="220"/>
      <c r="O210" s="220"/>
      <c r="P210" s="220"/>
      <c r="Q210" s="220"/>
      <c r="R210" s="220"/>
      <c r="S210" s="220"/>
      <c r="T210" s="221"/>
      <c r="AT210" s="222" t="s">
        <v>132</v>
      </c>
      <c r="AU210" s="222" t="s">
        <v>83</v>
      </c>
      <c r="AV210" s="14" t="s">
        <v>83</v>
      </c>
      <c r="AW210" s="14" t="s">
        <v>31</v>
      </c>
      <c r="AX210" s="14" t="s">
        <v>73</v>
      </c>
      <c r="AY210" s="222" t="s">
        <v>124</v>
      </c>
    </row>
    <row r="211" spans="1:65" s="15" customFormat="1" ht="10.199999999999999">
      <c r="B211" s="223"/>
      <c r="C211" s="224"/>
      <c r="D211" s="203" t="s">
        <v>132</v>
      </c>
      <c r="E211" s="225" t="s">
        <v>1</v>
      </c>
      <c r="F211" s="226" t="s">
        <v>139</v>
      </c>
      <c r="G211" s="224"/>
      <c r="H211" s="227">
        <v>1.28</v>
      </c>
      <c r="I211" s="228"/>
      <c r="J211" s="224"/>
      <c r="K211" s="224"/>
      <c r="L211" s="229"/>
      <c r="M211" s="230"/>
      <c r="N211" s="231"/>
      <c r="O211" s="231"/>
      <c r="P211" s="231"/>
      <c r="Q211" s="231"/>
      <c r="R211" s="231"/>
      <c r="S211" s="231"/>
      <c r="T211" s="232"/>
      <c r="AT211" s="233" t="s">
        <v>132</v>
      </c>
      <c r="AU211" s="233" t="s">
        <v>83</v>
      </c>
      <c r="AV211" s="15" t="s">
        <v>130</v>
      </c>
      <c r="AW211" s="15" t="s">
        <v>31</v>
      </c>
      <c r="AX211" s="15" t="s">
        <v>81</v>
      </c>
      <c r="AY211" s="233" t="s">
        <v>124</v>
      </c>
    </row>
    <row r="212" spans="1:65" s="12" customFormat="1" ht="22.8" customHeight="1">
      <c r="B212" s="171"/>
      <c r="C212" s="172"/>
      <c r="D212" s="173" t="s">
        <v>72</v>
      </c>
      <c r="E212" s="185" t="s">
        <v>175</v>
      </c>
      <c r="F212" s="185" t="s">
        <v>253</v>
      </c>
      <c r="G212" s="172"/>
      <c r="H212" s="172"/>
      <c r="I212" s="175"/>
      <c r="J212" s="186">
        <f>BK212</f>
        <v>0</v>
      </c>
      <c r="K212" s="172"/>
      <c r="L212" s="177"/>
      <c r="M212" s="178"/>
      <c r="N212" s="179"/>
      <c r="O212" s="179"/>
      <c r="P212" s="180">
        <f>SUM(P213:P239)</f>
        <v>0</v>
      </c>
      <c r="Q212" s="179"/>
      <c r="R212" s="180">
        <f>SUM(R213:R239)</f>
        <v>7.7120000000000001E-3</v>
      </c>
      <c r="S212" s="179"/>
      <c r="T212" s="181">
        <f>SUM(T213:T239)</f>
        <v>3.5802140000000002</v>
      </c>
      <c r="AR212" s="182" t="s">
        <v>81</v>
      </c>
      <c r="AT212" s="183" t="s">
        <v>72</v>
      </c>
      <c r="AU212" s="183" t="s">
        <v>81</v>
      </c>
      <c r="AY212" s="182" t="s">
        <v>124</v>
      </c>
      <c r="BK212" s="184">
        <f>SUM(BK213:BK239)</f>
        <v>0</v>
      </c>
    </row>
    <row r="213" spans="1:65" s="2" customFormat="1" ht="24.15" customHeight="1">
      <c r="A213" s="34"/>
      <c r="B213" s="35"/>
      <c r="C213" s="187" t="s">
        <v>254</v>
      </c>
      <c r="D213" s="187" t="s">
        <v>126</v>
      </c>
      <c r="E213" s="188" t="s">
        <v>255</v>
      </c>
      <c r="F213" s="189" t="s">
        <v>256</v>
      </c>
      <c r="G213" s="190" t="s">
        <v>231</v>
      </c>
      <c r="H213" s="191">
        <v>8</v>
      </c>
      <c r="I213" s="192"/>
      <c r="J213" s="193">
        <f>ROUND(I213*H213,2)</f>
        <v>0</v>
      </c>
      <c r="K213" s="194"/>
      <c r="L213" s="39"/>
      <c r="M213" s="195" t="s">
        <v>1</v>
      </c>
      <c r="N213" s="196" t="s">
        <v>38</v>
      </c>
      <c r="O213" s="71"/>
      <c r="P213" s="197">
        <f>O213*H213</f>
        <v>0</v>
      </c>
      <c r="Q213" s="197">
        <v>0</v>
      </c>
      <c r="R213" s="197">
        <f>Q213*H213</f>
        <v>0</v>
      </c>
      <c r="S213" s="197">
        <v>0</v>
      </c>
      <c r="T213" s="198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9" t="s">
        <v>130</v>
      </c>
      <c r="AT213" s="199" t="s">
        <v>126</v>
      </c>
      <c r="AU213" s="199" t="s">
        <v>83</v>
      </c>
      <c r="AY213" s="17" t="s">
        <v>124</v>
      </c>
      <c r="BE213" s="200">
        <f>IF(N213="základní",J213,0)</f>
        <v>0</v>
      </c>
      <c r="BF213" s="200">
        <f>IF(N213="snížená",J213,0)</f>
        <v>0</v>
      </c>
      <c r="BG213" s="200">
        <f>IF(N213="zákl. přenesená",J213,0)</f>
        <v>0</v>
      </c>
      <c r="BH213" s="200">
        <f>IF(N213="sníž. přenesená",J213,0)</f>
        <v>0</v>
      </c>
      <c r="BI213" s="200">
        <f>IF(N213="nulová",J213,0)</f>
        <v>0</v>
      </c>
      <c r="BJ213" s="17" t="s">
        <v>81</v>
      </c>
      <c r="BK213" s="200">
        <f>ROUND(I213*H213,2)</f>
        <v>0</v>
      </c>
      <c r="BL213" s="17" t="s">
        <v>130</v>
      </c>
      <c r="BM213" s="199" t="s">
        <v>257</v>
      </c>
    </row>
    <row r="214" spans="1:65" s="13" customFormat="1" ht="10.199999999999999">
      <c r="B214" s="201"/>
      <c r="C214" s="202"/>
      <c r="D214" s="203" t="s">
        <v>132</v>
      </c>
      <c r="E214" s="204" t="s">
        <v>1</v>
      </c>
      <c r="F214" s="205" t="s">
        <v>133</v>
      </c>
      <c r="G214" s="202"/>
      <c r="H214" s="204" t="s">
        <v>1</v>
      </c>
      <c r="I214" s="206"/>
      <c r="J214" s="202"/>
      <c r="K214" s="202"/>
      <c r="L214" s="207"/>
      <c r="M214" s="208"/>
      <c r="N214" s="209"/>
      <c r="O214" s="209"/>
      <c r="P214" s="209"/>
      <c r="Q214" s="209"/>
      <c r="R214" s="209"/>
      <c r="S214" s="209"/>
      <c r="T214" s="210"/>
      <c r="AT214" s="211" t="s">
        <v>132</v>
      </c>
      <c r="AU214" s="211" t="s">
        <v>83</v>
      </c>
      <c r="AV214" s="13" t="s">
        <v>81</v>
      </c>
      <c r="AW214" s="13" t="s">
        <v>31</v>
      </c>
      <c r="AX214" s="13" t="s">
        <v>73</v>
      </c>
      <c r="AY214" s="211" t="s">
        <v>124</v>
      </c>
    </row>
    <row r="215" spans="1:65" s="14" customFormat="1" ht="10.199999999999999">
      <c r="B215" s="212"/>
      <c r="C215" s="213"/>
      <c r="D215" s="203" t="s">
        <v>132</v>
      </c>
      <c r="E215" s="214" t="s">
        <v>1</v>
      </c>
      <c r="F215" s="215" t="s">
        <v>258</v>
      </c>
      <c r="G215" s="213"/>
      <c r="H215" s="216">
        <v>8</v>
      </c>
      <c r="I215" s="217"/>
      <c r="J215" s="213"/>
      <c r="K215" s="213"/>
      <c r="L215" s="218"/>
      <c r="M215" s="219"/>
      <c r="N215" s="220"/>
      <c r="O215" s="220"/>
      <c r="P215" s="220"/>
      <c r="Q215" s="220"/>
      <c r="R215" s="220"/>
      <c r="S215" s="220"/>
      <c r="T215" s="221"/>
      <c r="AT215" s="222" t="s">
        <v>132</v>
      </c>
      <c r="AU215" s="222" t="s">
        <v>83</v>
      </c>
      <c r="AV215" s="14" t="s">
        <v>83</v>
      </c>
      <c r="AW215" s="14" t="s">
        <v>31</v>
      </c>
      <c r="AX215" s="14" t="s">
        <v>73</v>
      </c>
      <c r="AY215" s="222" t="s">
        <v>124</v>
      </c>
    </row>
    <row r="216" spans="1:65" s="15" customFormat="1" ht="10.199999999999999">
      <c r="B216" s="223"/>
      <c r="C216" s="224"/>
      <c r="D216" s="203" t="s">
        <v>132</v>
      </c>
      <c r="E216" s="225" t="s">
        <v>1</v>
      </c>
      <c r="F216" s="226" t="s">
        <v>139</v>
      </c>
      <c r="G216" s="224"/>
      <c r="H216" s="227">
        <v>8</v>
      </c>
      <c r="I216" s="228"/>
      <c r="J216" s="224"/>
      <c r="K216" s="224"/>
      <c r="L216" s="229"/>
      <c r="M216" s="230"/>
      <c r="N216" s="231"/>
      <c r="O216" s="231"/>
      <c r="P216" s="231"/>
      <c r="Q216" s="231"/>
      <c r="R216" s="231"/>
      <c r="S216" s="231"/>
      <c r="T216" s="232"/>
      <c r="AT216" s="233" t="s">
        <v>132</v>
      </c>
      <c r="AU216" s="233" t="s">
        <v>83</v>
      </c>
      <c r="AV216" s="15" t="s">
        <v>130</v>
      </c>
      <c r="AW216" s="15" t="s">
        <v>31</v>
      </c>
      <c r="AX216" s="15" t="s">
        <v>81</v>
      </c>
      <c r="AY216" s="233" t="s">
        <v>124</v>
      </c>
    </row>
    <row r="217" spans="1:65" s="2" customFormat="1" ht="24.15" customHeight="1">
      <c r="A217" s="34"/>
      <c r="B217" s="35"/>
      <c r="C217" s="187" t="s">
        <v>259</v>
      </c>
      <c r="D217" s="187" t="s">
        <v>126</v>
      </c>
      <c r="E217" s="188" t="s">
        <v>260</v>
      </c>
      <c r="F217" s="189" t="s">
        <v>261</v>
      </c>
      <c r="G217" s="190" t="s">
        <v>231</v>
      </c>
      <c r="H217" s="191">
        <v>1.6</v>
      </c>
      <c r="I217" s="192"/>
      <c r="J217" s="193">
        <f>ROUND(I217*H217,2)</f>
        <v>0</v>
      </c>
      <c r="K217" s="194"/>
      <c r="L217" s="39"/>
      <c r="M217" s="195" t="s">
        <v>1</v>
      </c>
      <c r="N217" s="196" t="s">
        <v>38</v>
      </c>
      <c r="O217" s="71"/>
      <c r="P217" s="197">
        <f>O217*H217</f>
        <v>0</v>
      </c>
      <c r="Q217" s="197">
        <v>2.0000000000000002E-5</v>
      </c>
      <c r="R217" s="197">
        <f>Q217*H217</f>
        <v>3.2000000000000005E-5</v>
      </c>
      <c r="S217" s="197">
        <v>0</v>
      </c>
      <c r="T217" s="198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9" t="s">
        <v>130</v>
      </c>
      <c r="AT217" s="199" t="s">
        <v>126</v>
      </c>
      <c r="AU217" s="199" t="s">
        <v>83</v>
      </c>
      <c r="AY217" s="17" t="s">
        <v>124</v>
      </c>
      <c r="BE217" s="200">
        <f>IF(N217="základní",J217,0)</f>
        <v>0</v>
      </c>
      <c r="BF217" s="200">
        <f>IF(N217="snížená",J217,0)</f>
        <v>0</v>
      </c>
      <c r="BG217" s="200">
        <f>IF(N217="zákl. přenesená",J217,0)</f>
        <v>0</v>
      </c>
      <c r="BH217" s="200">
        <f>IF(N217="sníž. přenesená",J217,0)</f>
        <v>0</v>
      </c>
      <c r="BI217" s="200">
        <f>IF(N217="nulová",J217,0)</f>
        <v>0</v>
      </c>
      <c r="BJ217" s="17" t="s">
        <v>81</v>
      </c>
      <c r="BK217" s="200">
        <f>ROUND(I217*H217,2)</f>
        <v>0</v>
      </c>
      <c r="BL217" s="17" t="s">
        <v>130</v>
      </c>
      <c r="BM217" s="199" t="s">
        <v>262</v>
      </c>
    </row>
    <row r="218" spans="1:65" s="13" customFormat="1" ht="10.199999999999999">
      <c r="B218" s="201"/>
      <c r="C218" s="202"/>
      <c r="D218" s="203" t="s">
        <v>132</v>
      </c>
      <c r="E218" s="204" t="s">
        <v>1</v>
      </c>
      <c r="F218" s="205" t="s">
        <v>133</v>
      </c>
      <c r="G218" s="202"/>
      <c r="H218" s="204" t="s">
        <v>1</v>
      </c>
      <c r="I218" s="206"/>
      <c r="J218" s="202"/>
      <c r="K218" s="202"/>
      <c r="L218" s="207"/>
      <c r="M218" s="208"/>
      <c r="N218" s="209"/>
      <c r="O218" s="209"/>
      <c r="P218" s="209"/>
      <c r="Q218" s="209"/>
      <c r="R218" s="209"/>
      <c r="S218" s="209"/>
      <c r="T218" s="210"/>
      <c r="AT218" s="211" t="s">
        <v>132</v>
      </c>
      <c r="AU218" s="211" t="s">
        <v>83</v>
      </c>
      <c r="AV218" s="13" t="s">
        <v>81</v>
      </c>
      <c r="AW218" s="13" t="s">
        <v>31</v>
      </c>
      <c r="AX218" s="13" t="s">
        <v>73</v>
      </c>
      <c r="AY218" s="211" t="s">
        <v>124</v>
      </c>
    </row>
    <row r="219" spans="1:65" s="14" customFormat="1" ht="10.199999999999999">
      <c r="B219" s="212"/>
      <c r="C219" s="213"/>
      <c r="D219" s="203" t="s">
        <v>132</v>
      </c>
      <c r="E219" s="214" t="s">
        <v>1</v>
      </c>
      <c r="F219" s="215" t="s">
        <v>263</v>
      </c>
      <c r="G219" s="213"/>
      <c r="H219" s="216">
        <v>1.6</v>
      </c>
      <c r="I219" s="217"/>
      <c r="J219" s="213"/>
      <c r="K219" s="213"/>
      <c r="L219" s="218"/>
      <c r="M219" s="219"/>
      <c r="N219" s="220"/>
      <c r="O219" s="220"/>
      <c r="P219" s="220"/>
      <c r="Q219" s="220"/>
      <c r="R219" s="220"/>
      <c r="S219" s="220"/>
      <c r="T219" s="221"/>
      <c r="AT219" s="222" t="s">
        <v>132</v>
      </c>
      <c r="AU219" s="222" t="s">
        <v>83</v>
      </c>
      <c r="AV219" s="14" t="s">
        <v>83</v>
      </c>
      <c r="AW219" s="14" t="s">
        <v>31</v>
      </c>
      <c r="AX219" s="14" t="s">
        <v>73</v>
      </c>
      <c r="AY219" s="222" t="s">
        <v>124</v>
      </c>
    </row>
    <row r="220" spans="1:65" s="15" customFormat="1" ht="10.199999999999999">
      <c r="B220" s="223"/>
      <c r="C220" s="224"/>
      <c r="D220" s="203" t="s">
        <v>132</v>
      </c>
      <c r="E220" s="225" t="s">
        <v>1</v>
      </c>
      <c r="F220" s="226" t="s">
        <v>139</v>
      </c>
      <c r="G220" s="224"/>
      <c r="H220" s="227">
        <v>1.6</v>
      </c>
      <c r="I220" s="228"/>
      <c r="J220" s="224"/>
      <c r="K220" s="224"/>
      <c r="L220" s="229"/>
      <c r="M220" s="230"/>
      <c r="N220" s="231"/>
      <c r="O220" s="231"/>
      <c r="P220" s="231"/>
      <c r="Q220" s="231"/>
      <c r="R220" s="231"/>
      <c r="S220" s="231"/>
      <c r="T220" s="232"/>
      <c r="AT220" s="233" t="s">
        <v>132</v>
      </c>
      <c r="AU220" s="233" t="s">
        <v>83</v>
      </c>
      <c r="AV220" s="15" t="s">
        <v>130</v>
      </c>
      <c r="AW220" s="15" t="s">
        <v>31</v>
      </c>
      <c r="AX220" s="15" t="s">
        <v>81</v>
      </c>
      <c r="AY220" s="233" t="s">
        <v>124</v>
      </c>
    </row>
    <row r="221" spans="1:65" s="2" customFormat="1" ht="24.15" customHeight="1">
      <c r="A221" s="34"/>
      <c r="B221" s="35"/>
      <c r="C221" s="187" t="s">
        <v>264</v>
      </c>
      <c r="D221" s="187" t="s">
        <v>126</v>
      </c>
      <c r="E221" s="188" t="s">
        <v>265</v>
      </c>
      <c r="F221" s="189" t="s">
        <v>266</v>
      </c>
      <c r="G221" s="190" t="s">
        <v>200</v>
      </c>
      <c r="H221" s="191">
        <v>32</v>
      </c>
      <c r="I221" s="192"/>
      <c r="J221" s="193">
        <f>ROUND(I221*H221,2)</f>
        <v>0</v>
      </c>
      <c r="K221" s="194"/>
      <c r="L221" s="39"/>
      <c r="M221" s="195" t="s">
        <v>1</v>
      </c>
      <c r="N221" s="196" t="s">
        <v>38</v>
      </c>
      <c r="O221" s="71"/>
      <c r="P221" s="197">
        <f>O221*H221</f>
        <v>0</v>
      </c>
      <c r="Q221" s="197">
        <v>4.0000000000000003E-5</v>
      </c>
      <c r="R221" s="197">
        <f>Q221*H221</f>
        <v>1.2800000000000001E-3</v>
      </c>
      <c r="S221" s="197">
        <v>0</v>
      </c>
      <c r="T221" s="198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99" t="s">
        <v>130</v>
      </c>
      <c r="AT221" s="199" t="s">
        <v>126</v>
      </c>
      <c r="AU221" s="199" t="s">
        <v>83</v>
      </c>
      <c r="AY221" s="17" t="s">
        <v>124</v>
      </c>
      <c r="BE221" s="200">
        <f>IF(N221="základní",J221,0)</f>
        <v>0</v>
      </c>
      <c r="BF221" s="200">
        <f>IF(N221="snížená",J221,0)</f>
        <v>0</v>
      </c>
      <c r="BG221" s="200">
        <f>IF(N221="zákl. přenesená",J221,0)</f>
        <v>0</v>
      </c>
      <c r="BH221" s="200">
        <f>IF(N221="sníž. přenesená",J221,0)</f>
        <v>0</v>
      </c>
      <c r="BI221" s="200">
        <f>IF(N221="nulová",J221,0)</f>
        <v>0</v>
      </c>
      <c r="BJ221" s="17" t="s">
        <v>81</v>
      </c>
      <c r="BK221" s="200">
        <f>ROUND(I221*H221,2)</f>
        <v>0</v>
      </c>
      <c r="BL221" s="17" t="s">
        <v>130</v>
      </c>
      <c r="BM221" s="199" t="s">
        <v>267</v>
      </c>
    </row>
    <row r="222" spans="1:65" s="13" customFormat="1" ht="10.199999999999999">
      <c r="B222" s="201"/>
      <c r="C222" s="202"/>
      <c r="D222" s="203" t="s">
        <v>132</v>
      </c>
      <c r="E222" s="204" t="s">
        <v>1</v>
      </c>
      <c r="F222" s="205" t="s">
        <v>268</v>
      </c>
      <c r="G222" s="202"/>
      <c r="H222" s="204" t="s">
        <v>1</v>
      </c>
      <c r="I222" s="206"/>
      <c r="J222" s="202"/>
      <c r="K222" s="202"/>
      <c r="L222" s="207"/>
      <c r="M222" s="208"/>
      <c r="N222" s="209"/>
      <c r="O222" s="209"/>
      <c r="P222" s="209"/>
      <c r="Q222" s="209"/>
      <c r="R222" s="209"/>
      <c r="S222" s="209"/>
      <c r="T222" s="210"/>
      <c r="AT222" s="211" t="s">
        <v>132</v>
      </c>
      <c r="AU222" s="211" t="s">
        <v>83</v>
      </c>
      <c r="AV222" s="13" t="s">
        <v>81</v>
      </c>
      <c r="AW222" s="13" t="s">
        <v>31</v>
      </c>
      <c r="AX222" s="13" t="s">
        <v>73</v>
      </c>
      <c r="AY222" s="211" t="s">
        <v>124</v>
      </c>
    </row>
    <row r="223" spans="1:65" s="14" customFormat="1" ht="10.199999999999999">
      <c r="B223" s="212"/>
      <c r="C223" s="213"/>
      <c r="D223" s="203" t="s">
        <v>132</v>
      </c>
      <c r="E223" s="214" t="s">
        <v>1</v>
      </c>
      <c r="F223" s="215" t="s">
        <v>269</v>
      </c>
      <c r="G223" s="213"/>
      <c r="H223" s="216">
        <v>32</v>
      </c>
      <c r="I223" s="217"/>
      <c r="J223" s="213"/>
      <c r="K223" s="213"/>
      <c r="L223" s="218"/>
      <c r="M223" s="219"/>
      <c r="N223" s="220"/>
      <c r="O223" s="220"/>
      <c r="P223" s="220"/>
      <c r="Q223" s="220"/>
      <c r="R223" s="220"/>
      <c r="S223" s="220"/>
      <c r="T223" s="221"/>
      <c r="AT223" s="222" t="s">
        <v>132</v>
      </c>
      <c r="AU223" s="222" t="s">
        <v>83</v>
      </c>
      <c r="AV223" s="14" t="s">
        <v>83</v>
      </c>
      <c r="AW223" s="14" t="s">
        <v>31</v>
      </c>
      <c r="AX223" s="14" t="s">
        <v>73</v>
      </c>
      <c r="AY223" s="222" t="s">
        <v>124</v>
      </c>
    </row>
    <row r="224" spans="1:65" s="15" customFormat="1" ht="10.199999999999999">
      <c r="B224" s="223"/>
      <c r="C224" s="224"/>
      <c r="D224" s="203" t="s">
        <v>132</v>
      </c>
      <c r="E224" s="225" t="s">
        <v>1</v>
      </c>
      <c r="F224" s="226" t="s">
        <v>139</v>
      </c>
      <c r="G224" s="224"/>
      <c r="H224" s="227">
        <v>32</v>
      </c>
      <c r="I224" s="228"/>
      <c r="J224" s="224"/>
      <c r="K224" s="224"/>
      <c r="L224" s="229"/>
      <c r="M224" s="230"/>
      <c r="N224" s="231"/>
      <c r="O224" s="231"/>
      <c r="P224" s="231"/>
      <c r="Q224" s="231"/>
      <c r="R224" s="231"/>
      <c r="S224" s="231"/>
      <c r="T224" s="232"/>
      <c r="AT224" s="233" t="s">
        <v>132</v>
      </c>
      <c r="AU224" s="233" t="s">
        <v>83</v>
      </c>
      <c r="AV224" s="15" t="s">
        <v>130</v>
      </c>
      <c r="AW224" s="15" t="s">
        <v>31</v>
      </c>
      <c r="AX224" s="15" t="s">
        <v>81</v>
      </c>
      <c r="AY224" s="233" t="s">
        <v>124</v>
      </c>
    </row>
    <row r="225" spans="1:65" s="2" customFormat="1" ht="21.75" customHeight="1">
      <c r="A225" s="34"/>
      <c r="B225" s="35"/>
      <c r="C225" s="187" t="s">
        <v>270</v>
      </c>
      <c r="D225" s="187" t="s">
        <v>126</v>
      </c>
      <c r="E225" s="188" t="s">
        <v>271</v>
      </c>
      <c r="F225" s="189" t="s">
        <v>272</v>
      </c>
      <c r="G225" s="190" t="s">
        <v>200</v>
      </c>
      <c r="H225" s="191">
        <v>32</v>
      </c>
      <c r="I225" s="192"/>
      <c r="J225" s="193">
        <f>ROUND(I225*H225,2)</f>
        <v>0</v>
      </c>
      <c r="K225" s="194"/>
      <c r="L225" s="39"/>
      <c r="M225" s="195" t="s">
        <v>1</v>
      </c>
      <c r="N225" s="196" t="s">
        <v>38</v>
      </c>
      <c r="O225" s="71"/>
      <c r="P225" s="197">
        <f>O225*H225</f>
        <v>0</v>
      </c>
      <c r="Q225" s="197">
        <v>2.0000000000000001E-4</v>
      </c>
      <c r="R225" s="197">
        <f>Q225*H225</f>
        <v>6.4000000000000003E-3</v>
      </c>
      <c r="S225" s="197">
        <v>0</v>
      </c>
      <c r="T225" s="198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99" t="s">
        <v>130</v>
      </c>
      <c r="AT225" s="199" t="s">
        <v>126</v>
      </c>
      <c r="AU225" s="199" t="s">
        <v>83</v>
      </c>
      <c r="AY225" s="17" t="s">
        <v>124</v>
      </c>
      <c r="BE225" s="200">
        <f>IF(N225="základní",J225,0)</f>
        <v>0</v>
      </c>
      <c r="BF225" s="200">
        <f>IF(N225="snížená",J225,0)</f>
        <v>0</v>
      </c>
      <c r="BG225" s="200">
        <f>IF(N225="zákl. přenesená",J225,0)</f>
        <v>0</v>
      </c>
      <c r="BH225" s="200">
        <f>IF(N225="sníž. přenesená",J225,0)</f>
        <v>0</v>
      </c>
      <c r="BI225" s="200">
        <f>IF(N225="nulová",J225,0)</f>
        <v>0</v>
      </c>
      <c r="BJ225" s="17" t="s">
        <v>81</v>
      </c>
      <c r="BK225" s="200">
        <f>ROUND(I225*H225,2)</f>
        <v>0</v>
      </c>
      <c r="BL225" s="17" t="s">
        <v>130</v>
      </c>
      <c r="BM225" s="199" t="s">
        <v>273</v>
      </c>
    </row>
    <row r="226" spans="1:65" s="2" customFormat="1" ht="24.15" customHeight="1">
      <c r="A226" s="34"/>
      <c r="B226" s="35"/>
      <c r="C226" s="187" t="s">
        <v>274</v>
      </c>
      <c r="D226" s="187" t="s">
        <v>126</v>
      </c>
      <c r="E226" s="188" t="s">
        <v>275</v>
      </c>
      <c r="F226" s="189" t="s">
        <v>276</v>
      </c>
      <c r="G226" s="190" t="s">
        <v>143</v>
      </c>
      <c r="H226" s="191">
        <v>0.84199999999999997</v>
      </c>
      <c r="I226" s="192"/>
      <c r="J226" s="193">
        <f>ROUND(I226*H226,2)</f>
        <v>0</v>
      </c>
      <c r="K226" s="194"/>
      <c r="L226" s="39"/>
      <c r="M226" s="195" t="s">
        <v>1</v>
      </c>
      <c r="N226" s="196" t="s">
        <v>38</v>
      </c>
      <c r="O226" s="71"/>
      <c r="P226" s="197">
        <f>O226*H226</f>
        <v>0</v>
      </c>
      <c r="Q226" s="197">
        <v>0</v>
      </c>
      <c r="R226" s="197">
        <f>Q226*H226</f>
        <v>0</v>
      </c>
      <c r="S226" s="197">
        <v>2.2000000000000002</v>
      </c>
      <c r="T226" s="198">
        <f>S226*H226</f>
        <v>1.8524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99" t="s">
        <v>130</v>
      </c>
      <c r="AT226" s="199" t="s">
        <v>126</v>
      </c>
      <c r="AU226" s="199" t="s">
        <v>83</v>
      </c>
      <c r="AY226" s="17" t="s">
        <v>124</v>
      </c>
      <c r="BE226" s="200">
        <f>IF(N226="základní",J226,0)</f>
        <v>0</v>
      </c>
      <c r="BF226" s="200">
        <f>IF(N226="snížená",J226,0)</f>
        <v>0</v>
      </c>
      <c r="BG226" s="200">
        <f>IF(N226="zákl. přenesená",J226,0)</f>
        <v>0</v>
      </c>
      <c r="BH226" s="200">
        <f>IF(N226="sníž. přenesená",J226,0)</f>
        <v>0</v>
      </c>
      <c r="BI226" s="200">
        <f>IF(N226="nulová",J226,0)</f>
        <v>0</v>
      </c>
      <c r="BJ226" s="17" t="s">
        <v>81</v>
      </c>
      <c r="BK226" s="200">
        <f>ROUND(I226*H226,2)</f>
        <v>0</v>
      </c>
      <c r="BL226" s="17" t="s">
        <v>130</v>
      </c>
      <c r="BM226" s="199" t="s">
        <v>277</v>
      </c>
    </row>
    <row r="227" spans="1:65" s="13" customFormat="1" ht="10.199999999999999">
      <c r="B227" s="201"/>
      <c r="C227" s="202"/>
      <c r="D227" s="203" t="s">
        <v>132</v>
      </c>
      <c r="E227" s="204" t="s">
        <v>1</v>
      </c>
      <c r="F227" s="205" t="s">
        <v>278</v>
      </c>
      <c r="G227" s="202"/>
      <c r="H227" s="204" t="s">
        <v>1</v>
      </c>
      <c r="I227" s="206"/>
      <c r="J227" s="202"/>
      <c r="K227" s="202"/>
      <c r="L227" s="207"/>
      <c r="M227" s="208"/>
      <c r="N227" s="209"/>
      <c r="O227" s="209"/>
      <c r="P227" s="209"/>
      <c r="Q227" s="209"/>
      <c r="R227" s="209"/>
      <c r="S227" s="209"/>
      <c r="T227" s="210"/>
      <c r="AT227" s="211" t="s">
        <v>132</v>
      </c>
      <c r="AU227" s="211" t="s">
        <v>83</v>
      </c>
      <c r="AV227" s="13" t="s">
        <v>81</v>
      </c>
      <c r="AW227" s="13" t="s">
        <v>31</v>
      </c>
      <c r="AX227" s="13" t="s">
        <v>73</v>
      </c>
      <c r="AY227" s="211" t="s">
        <v>124</v>
      </c>
    </row>
    <row r="228" spans="1:65" s="14" customFormat="1" ht="10.199999999999999">
      <c r="B228" s="212"/>
      <c r="C228" s="213"/>
      <c r="D228" s="203" t="s">
        <v>132</v>
      </c>
      <c r="E228" s="214" t="s">
        <v>1</v>
      </c>
      <c r="F228" s="215" t="s">
        <v>279</v>
      </c>
      <c r="G228" s="213"/>
      <c r="H228" s="216">
        <v>0.84239999999999993</v>
      </c>
      <c r="I228" s="217"/>
      <c r="J228" s="213"/>
      <c r="K228" s="213"/>
      <c r="L228" s="218"/>
      <c r="M228" s="219"/>
      <c r="N228" s="220"/>
      <c r="O228" s="220"/>
      <c r="P228" s="220"/>
      <c r="Q228" s="220"/>
      <c r="R228" s="220"/>
      <c r="S228" s="220"/>
      <c r="T228" s="221"/>
      <c r="AT228" s="222" t="s">
        <v>132</v>
      </c>
      <c r="AU228" s="222" t="s">
        <v>83</v>
      </c>
      <c r="AV228" s="14" t="s">
        <v>83</v>
      </c>
      <c r="AW228" s="14" t="s">
        <v>31</v>
      </c>
      <c r="AX228" s="14" t="s">
        <v>73</v>
      </c>
      <c r="AY228" s="222" t="s">
        <v>124</v>
      </c>
    </row>
    <row r="229" spans="1:65" s="15" customFormat="1" ht="10.199999999999999">
      <c r="B229" s="223"/>
      <c r="C229" s="224"/>
      <c r="D229" s="203" t="s">
        <v>132</v>
      </c>
      <c r="E229" s="225" t="s">
        <v>1</v>
      </c>
      <c r="F229" s="226" t="s">
        <v>139</v>
      </c>
      <c r="G229" s="224"/>
      <c r="H229" s="227">
        <v>0.84239999999999993</v>
      </c>
      <c r="I229" s="228"/>
      <c r="J229" s="224"/>
      <c r="K229" s="224"/>
      <c r="L229" s="229"/>
      <c r="M229" s="230"/>
      <c r="N229" s="231"/>
      <c r="O229" s="231"/>
      <c r="P229" s="231"/>
      <c r="Q229" s="231"/>
      <c r="R229" s="231"/>
      <c r="S229" s="231"/>
      <c r="T229" s="232"/>
      <c r="AT229" s="233" t="s">
        <v>132</v>
      </c>
      <c r="AU229" s="233" t="s">
        <v>83</v>
      </c>
      <c r="AV229" s="15" t="s">
        <v>130</v>
      </c>
      <c r="AW229" s="15" t="s">
        <v>31</v>
      </c>
      <c r="AX229" s="15" t="s">
        <v>81</v>
      </c>
      <c r="AY229" s="233" t="s">
        <v>124</v>
      </c>
    </row>
    <row r="230" spans="1:65" s="2" customFormat="1" ht="24.15" customHeight="1">
      <c r="A230" s="34"/>
      <c r="B230" s="35"/>
      <c r="C230" s="187" t="s">
        <v>280</v>
      </c>
      <c r="D230" s="187" t="s">
        <v>126</v>
      </c>
      <c r="E230" s="188" t="s">
        <v>281</v>
      </c>
      <c r="F230" s="189" t="s">
        <v>282</v>
      </c>
      <c r="G230" s="190" t="s">
        <v>200</v>
      </c>
      <c r="H230" s="191">
        <v>6</v>
      </c>
      <c r="I230" s="192"/>
      <c r="J230" s="193">
        <f>ROUND(I230*H230,2)</f>
        <v>0</v>
      </c>
      <c r="K230" s="194"/>
      <c r="L230" s="39"/>
      <c r="M230" s="195" t="s">
        <v>1</v>
      </c>
      <c r="N230" s="196" t="s">
        <v>38</v>
      </c>
      <c r="O230" s="71"/>
      <c r="P230" s="197">
        <f>O230*H230</f>
        <v>0</v>
      </c>
      <c r="Q230" s="197">
        <v>0</v>
      </c>
      <c r="R230" s="197">
        <f>Q230*H230</f>
        <v>0</v>
      </c>
      <c r="S230" s="197">
        <v>0.16500000000000001</v>
      </c>
      <c r="T230" s="198">
        <f>S230*H230</f>
        <v>0.99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99" t="s">
        <v>130</v>
      </c>
      <c r="AT230" s="199" t="s">
        <v>126</v>
      </c>
      <c r="AU230" s="199" t="s">
        <v>83</v>
      </c>
      <c r="AY230" s="17" t="s">
        <v>124</v>
      </c>
      <c r="BE230" s="200">
        <f>IF(N230="základní",J230,0)</f>
        <v>0</v>
      </c>
      <c r="BF230" s="200">
        <f>IF(N230="snížená",J230,0)</f>
        <v>0</v>
      </c>
      <c r="BG230" s="200">
        <f>IF(N230="zákl. přenesená",J230,0)</f>
        <v>0</v>
      </c>
      <c r="BH230" s="200">
        <f>IF(N230="sníž. přenesená",J230,0)</f>
        <v>0</v>
      </c>
      <c r="BI230" s="200">
        <f>IF(N230="nulová",J230,0)</f>
        <v>0</v>
      </c>
      <c r="BJ230" s="17" t="s">
        <v>81</v>
      </c>
      <c r="BK230" s="200">
        <f>ROUND(I230*H230,2)</f>
        <v>0</v>
      </c>
      <c r="BL230" s="17" t="s">
        <v>130</v>
      </c>
      <c r="BM230" s="199" t="s">
        <v>283</v>
      </c>
    </row>
    <row r="231" spans="1:65" s="2" customFormat="1" ht="16.5" customHeight="1">
      <c r="A231" s="34"/>
      <c r="B231" s="35"/>
      <c r="C231" s="187" t="s">
        <v>284</v>
      </c>
      <c r="D231" s="187" t="s">
        <v>126</v>
      </c>
      <c r="E231" s="188" t="s">
        <v>285</v>
      </c>
      <c r="F231" s="189" t="s">
        <v>286</v>
      </c>
      <c r="G231" s="190" t="s">
        <v>231</v>
      </c>
      <c r="H231" s="191">
        <v>27.5</v>
      </c>
      <c r="I231" s="192"/>
      <c r="J231" s="193">
        <f>ROUND(I231*H231,2)</f>
        <v>0</v>
      </c>
      <c r="K231" s="194"/>
      <c r="L231" s="39"/>
      <c r="M231" s="195" t="s">
        <v>1</v>
      </c>
      <c r="N231" s="196" t="s">
        <v>38</v>
      </c>
      <c r="O231" s="71"/>
      <c r="P231" s="197">
        <f>O231*H231</f>
        <v>0</v>
      </c>
      <c r="Q231" s="197">
        <v>0</v>
      </c>
      <c r="R231" s="197">
        <f>Q231*H231</f>
        <v>0</v>
      </c>
      <c r="S231" s="197">
        <v>1E-4</v>
      </c>
      <c r="T231" s="198">
        <f>S231*H231</f>
        <v>2.7500000000000003E-3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99" t="s">
        <v>130</v>
      </c>
      <c r="AT231" s="199" t="s">
        <v>126</v>
      </c>
      <c r="AU231" s="199" t="s">
        <v>83</v>
      </c>
      <c r="AY231" s="17" t="s">
        <v>124</v>
      </c>
      <c r="BE231" s="200">
        <f>IF(N231="základní",J231,0)</f>
        <v>0</v>
      </c>
      <c r="BF231" s="200">
        <f>IF(N231="snížená",J231,0)</f>
        <v>0</v>
      </c>
      <c r="BG231" s="200">
        <f>IF(N231="zákl. přenesená",J231,0)</f>
        <v>0</v>
      </c>
      <c r="BH231" s="200">
        <f>IF(N231="sníž. přenesená",J231,0)</f>
        <v>0</v>
      </c>
      <c r="BI231" s="200">
        <f>IF(N231="nulová",J231,0)</f>
        <v>0</v>
      </c>
      <c r="BJ231" s="17" t="s">
        <v>81</v>
      </c>
      <c r="BK231" s="200">
        <f>ROUND(I231*H231,2)</f>
        <v>0</v>
      </c>
      <c r="BL231" s="17" t="s">
        <v>130</v>
      </c>
      <c r="BM231" s="199" t="s">
        <v>287</v>
      </c>
    </row>
    <row r="232" spans="1:65" s="14" customFormat="1" ht="10.199999999999999">
      <c r="B232" s="212"/>
      <c r="C232" s="213"/>
      <c r="D232" s="203" t="s">
        <v>132</v>
      </c>
      <c r="E232" s="214" t="s">
        <v>1</v>
      </c>
      <c r="F232" s="215" t="s">
        <v>288</v>
      </c>
      <c r="G232" s="213"/>
      <c r="H232" s="216">
        <v>27.5</v>
      </c>
      <c r="I232" s="217"/>
      <c r="J232" s="213"/>
      <c r="K232" s="213"/>
      <c r="L232" s="218"/>
      <c r="M232" s="219"/>
      <c r="N232" s="220"/>
      <c r="O232" s="220"/>
      <c r="P232" s="220"/>
      <c r="Q232" s="220"/>
      <c r="R232" s="220"/>
      <c r="S232" s="220"/>
      <c r="T232" s="221"/>
      <c r="AT232" s="222" t="s">
        <v>132</v>
      </c>
      <c r="AU232" s="222" t="s">
        <v>83</v>
      </c>
      <c r="AV232" s="14" t="s">
        <v>83</v>
      </c>
      <c r="AW232" s="14" t="s">
        <v>31</v>
      </c>
      <c r="AX232" s="14" t="s">
        <v>73</v>
      </c>
      <c r="AY232" s="222" t="s">
        <v>124</v>
      </c>
    </row>
    <row r="233" spans="1:65" s="15" customFormat="1" ht="10.199999999999999">
      <c r="B233" s="223"/>
      <c r="C233" s="224"/>
      <c r="D233" s="203" t="s">
        <v>132</v>
      </c>
      <c r="E233" s="225" t="s">
        <v>1</v>
      </c>
      <c r="F233" s="226" t="s">
        <v>139</v>
      </c>
      <c r="G233" s="224"/>
      <c r="H233" s="227">
        <v>27.5</v>
      </c>
      <c r="I233" s="228"/>
      <c r="J233" s="224"/>
      <c r="K233" s="224"/>
      <c r="L233" s="229"/>
      <c r="M233" s="230"/>
      <c r="N233" s="231"/>
      <c r="O233" s="231"/>
      <c r="P233" s="231"/>
      <c r="Q233" s="231"/>
      <c r="R233" s="231"/>
      <c r="S233" s="231"/>
      <c r="T233" s="232"/>
      <c r="AT233" s="233" t="s">
        <v>132</v>
      </c>
      <c r="AU233" s="233" t="s">
        <v>83</v>
      </c>
      <c r="AV233" s="15" t="s">
        <v>130</v>
      </c>
      <c r="AW233" s="15" t="s">
        <v>31</v>
      </c>
      <c r="AX233" s="15" t="s">
        <v>81</v>
      </c>
      <c r="AY233" s="233" t="s">
        <v>124</v>
      </c>
    </row>
    <row r="234" spans="1:65" s="2" customFormat="1" ht="24.15" customHeight="1">
      <c r="A234" s="34"/>
      <c r="B234" s="35"/>
      <c r="C234" s="187" t="s">
        <v>289</v>
      </c>
      <c r="D234" s="187" t="s">
        <v>126</v>
      </c>
      <c r="E234" s="188" t="s">
        <v>290</v>
      </c>
      <c r="F234" s="189" t="s">
        <v>291</v>
      </c>
      <c r="G234" s="190" t="s">
        <v>231</v>
      </c>
      <c r="H234" s="191">
        <v>10.16</v>
      </c>
      <c r="I234" s="192"/>
      <c r="J234" s="193">
        <f>ROUND(I234*H234,2)</f>
        <v>0</v>
      </c>
      <c r="K234" s="194"/>
      <c r="L234" s="39"/>
      <c r="M234" s="195" t="s">
        <v>1</v>
      </c>
      <c r="N234" s="196" t="s">
        <v>38</v>
      </c>
      <c r="O234" s="71"/>
      <c r="P234" s="197">
        <f>O234*H234</f>
        <v>0</v>
      </c>
      <c r="Q234" s="197">
        <v>0</v>
      </c>
      <c r="R234" s="197">
        <f>Q234*H234</f>
        <v>0</v>
      </c>
      <c r="S234" s="197">
        <v>2.5399999999999999E-2</v>
      </c>
      <c r="T234" s="198">
        <f>S234*H234</f>
        <v>0.25806400000000002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99" t="s">
        <v>130</v>
      </c>
      <c r="AT234" s="199" t="s">
        <v>126</v>
      </c>
      <c r="AU234" s="199" t="s">
        <v>83</v>
      </c>
      <c r="AY234" s="17" t="s">
        <v>124</v>
      </c>
      <c r="BE234" s="200">
        <f>IF(N234="základní",J234,0)</f>
        <v>0</v>
      </c>
      <c r="BF234" s="200">
        <f>IF(N234="snížená",J234,0)</f>
        <v>0</v>
      </c>
      <c r="BG234" s="200">
        <f>IF(N234="zákl. přenesená",J234,0)</f>
        <v>0</v>
      </c>
      <c r="BH234" s="200">
        <f>IF(N234="sníž. přenesená",J234,0)</f>
        <v>0</v>
      </c>
      <c r="BI234" s="200">
        <f>IF(N234="nulová",J234,0)</f>
        <v>0</v>
      </c>
      <c r="BJ234" s="17" t="s">
        <v>81</v>
      </c>
      <c r="BK234" s="200">
        <f>ROUND(I234*H234,2)</f>
        <v>0</v>
      </c>
      <c r="BL234" s="17" t="s">
        <v>130</v>
      </c>
      <c r="BM234" s="199" t="s">
        <v>292</v>
      </c>
    </row>
    <row r="235" spans="1:65" s="13" customFormat="1" ht="10.199999999999999">
      <c r="B235" s="201"/>
      <c r="C235" s="202"/>
      <c r="D235" s="203" t="s">
        <v>132</v>
      </c>
      <c r="E235" s="204" t="s">
        <v>1</v>
      </c>
      <c r="F235" s="205" t="s">
        <v>79</v>
      </c>
      <c r="G235" s="202"/>
      <c r="H235" s="204" t="s">
        <v>1</v>
      </c>
      <c r="I235" s="206"/>
      <c r="J235" s="202"/>
      <c r="K235" s="202"/>
      <c r="L235" s="207"/>
      <c r="M235" s="208"/>
      <c r="N235" s="209"/>
      <c r="O235" s="209"/>
      <c r="P235" s="209"/>
      <c r="Q235" s="209"/>
      <c r="R235" s="209"/>
      <c r="S235" s="209"/>
      <c r="T235" s="210"/>
      <c r="AT235" s="211" t="s">
        <v>132</v>
      </c>
      <c r="AU235" s="211" t="s">
        <v>83</v>
      </c>
      <c r="AV235" s="13" t="s">
        <v>81</v>
      </c>
      <c r="AW235" s="13" t="s">
        <v>31</v>
      </c>
      <c r="AX235" s="13" t="s">
        <v>73</v>
      </c>
      <c r="AY235" s="211" t="s">
        <v>124</v>
      </c>
    </row>
    <row r="236" spans="1:65" s="14" customFormat="1" ht="10.199999999999999">
      <c r="B236" s="212"/>
      <c r="C236" s="213"/>
      <c r="D236" s="203" t="s">
        <v>132</v>
      </c>
      <c r="E236" s="214" t="s">
        <v>1</v>
      </c>
      <c r="F236" s="215" t="s">
        <v>293</v>
      </c>
      <c r="G236" s="213"/>
      <c r="H236" s="216">
        <v>10.16</v>
      </c>
      <c r="I236" s="217"/>
      <c r="J236" s="213"/>
      <c r="K236" s="213"/>
      <c r="L236" s="218"/>
      <c r="M236" s="219"/>
      <c r="N236" s="220"/>
      <c r="O236" s="220"/>
      <c r="P236" s="220"/>
      <c r="Q236" s="220"/>
      <c r="R236" s="220"/>
      <c r="S236" s="220"/>
      <c r="T236" s="221"/>
      <c r="AT236" s="222" t="s">
        <v>132</v>
      </c>
      <c r="AU236" s="222" t="s">
        <v>83</v>
      </c>
      <c r="AV236" s="14" t="s">
        <v>83</v>
      </c>
      <c r="AW236" s="14" t="s">
        <v>31</v>
      </c>
      <c r="AX236" s="14" t="s">
        <v>73</v>
      </c>
      <c r="AY236" s="222" t="s">
        <v>124</v>
      </c>
    </row>
    <row r="237" spans="1:65" s="15" customFormat="1" ht="10.199999999999999">
      <c r="B237" s="223"/>
      <c r="C237" s="224"/>
      <c r="D237" s="203" t="s">
        <v>132</v>
      </c>
      <c r="E237" s="225" t="s">
        <v>1</v>
      </c>
      <c r="F237" s="226" t="s">
        <v>139</v>
      </c>
      <c r="G237" s="224"/>
      <c r="H237" s="227">
        <v>10.16</v>
      </c>
      <c r="I237" s="228"/>
      <c r="J237" s="224"/>
      <c r="K237" s="224"/>
      <c r="L237" s="229"/>
      <c r="M237" s="230"/>
      <c r="N237" s="231"/>
      <c r="O237" s="231"/>
      <c r="P237" s="231"/>
      <c r="Q237" s="231"/>
      <c r="R237" s="231"/>
      <c r="S237" s="231"/>
      <c r="T237" s="232"/>
      <c r="AT237" s="233" t="s">
        <v>132</v>
      </c>
      <c r="AU237" s="233" t="s">
        <v>83</v>
      </c>
      <c r="AV237" s="15" t="s">
        <v>130</v>
      </c>
      <c r="AW237" s="15" t="s">
        <v>31</v>
      </c>
      <c r="AX237" s="15" t="s">
        <v>81</v>
      </c>
      <c r="AY237" s="233" t="s">
        <v>124</v>
      </c>
    </row>
    <row r="238" spans="1:65" s="2" customFormat="1" ht="16.5" customHeight="1">
      <c r="A238" s="34"/>
      <c r="B238" s="35"/>
      <c r="C238" s="187" t="s">
        <v>294</v>
      </c>
      <c r="D238" s="187" t="s">
        <v>126</v>
      </c>
      <c r="E238" s="188" t="s">
        <v>295</v>
      </c>
      <c r="F238" s="189" t="s">
        <v>296</v>
      </c>
      <c r="G238" s="190" t="s">
        <v>200</v>
      </c>
      <c r="H238" s="191">
        <v>1</v>
      </c>
      <c r="I238" s="192"/>
      <c r="J238" s="193">
        <f>ROUND(I238*H238,2)</f>
        <v>0</v>
      </c>
      <c r="K238" s="194"/>
      <c r="L238" s="39"/>
      <c r="M238" s="195" t="s">
        <v>1</v>
      </c>
      <c r="N238" s="196" t="s">
        <v>38</v>
      </c>
      <c r="O238" s="71"/>
      <c r="P238" s="197">
        <f>O238*H238</f>
        <v>0</v>
      </c>
      <c r="Q238" s="197">
        <v>0</v>
      </c>
      <c r="R238" s="197">
        <f>Q238*H238</f>
        <v>0</v>
      </c>
      <c r="S238" s="197">
        <v>0.192</v>
      </c>
      <c r="T238" s="198">
        <f>S238*H238</f>
        <v>0.192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99" t="s">
        <v>130</v>
      </c>
      <c r="AT238" s="199" t="s">
        <v>126</v>
      </c>
      <c r="AU238" s="199" t="s">
        <v>83</v>
      </c>
      <c r="AY238" s="17" t="s">
        <v>124</v>
      </c>
      <c r="BE238" s="200">
        <f>IF(N238="základní",J238,0)</f>
        <v>0</v>
      </c>
      <c r="BF238" s="200">
        <f>IF(N238="snížená",J238,0)</f>
        <v>0</v>
      </c>
      <c r="BG238" s="200">
        <f>IF(N238="zákl. přenesená",J238,0)</f>
        <v>0</v>
      </c>
      <c r="BH238" s="200">
        <f>IF(N238="sníž. přenesená",J238,0)</f>
        <v>0</v>
      </c>
      <c r="BI238" s="200">
        <f>IF(N238="nulová",J238,0)</f>
        <v>0</v>
      </c>
      <c r="BJ238" s="17" t="s">
        <v>81</v>
      </c>
      <c r="BK238" s="200">
        <f>ROUND(I238*H238,2)</f>
        <v>0</v>
      </c>
      <c r="BL238" s="17" t="s">
        <v>130</v>
      </c>
      <c r="BM238" s="199" t="s">
        <v>297</v>
      </c>
    </row>
    <row r="239" spans="1:65" s="2" customFormat="1" ht="21.75" customHeight="1">
      <c r="A239" s="34"/>
      <c r="B239" s="35"/>
      <c r="C239" s="187" t="s">
        <v>298</v>
      </c>
      <c r="D239" s="187" t="s">
        <v>126</v>
      </c>
      <c r="E239" s="188" t="s">
        <v>299</v>
      </c>
      <c r="F239" s="189" t="s">
        <v>300</v>
      </c>
      <c r="G239" s="190" t="s">
        <v>200</v>
      </c>
      <c r="H239" s="191">
        <v>1</v>
      </c>
      <c r="I239" s="192"/>
      <c r="J239" s="193">
        <f>ROUND(I239*H239,2)</f>
        <v>0</v>
      </c>
      <c r="K239" s="194"/>
      <c r="L239" s="39"/>
      <c r="M239" s="195" t="s">
        <v>1</v>
      </c>
      <c r="N239" s="196" t="s">
        <v>38</v>
      </c>
      <c r="O239" s="71"/>
      <c r="P239" s="197">
        <f>O239*H239</f>
        <v>0</v>
      </c>
      <c r="Q239" s="197">
        <v>0</v>
      </c>
      <c r="R239" s="197">
        <f>Q239*H239</f>
        <v>0</v>
      </c>
      <c r="S239" s="197">
        <v>0.28499999999999998</v>
      </c>
      <c r="T239" s="198">
        <f>S239*H239</f>
        <v>0.28499999999999998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99" t="s">
        <v>130</v>
      </c>
      <c r="AT239" s="199" t="s">
        <v>126</v>
      </c>
      <c r="AU239" s="199" t="s">
        <v>83</v>
      </c>
      <c r="AY239" s="17" t="s">
        <v>124</v>
      </c>
      <c r="BE239" s="200">
        <f>IF(N239="základní",J239,0)</f>
        <v>0</v>
      </c>
      <c r="BF239" s="200">
        <f>IF(N239="snížená",J239,0)</f>
        <v>0</v>
      </c>
      <c r="BG239" s="200">
        <f>IF(N239="zákl. přenesená",J239,0)</f>
        <v>0</v>
      </c>
      <c r="BH239" s="200">
        <f>IF(N239="sníž. přenesená",J239,0)</f>
        <v>0</v>
      </c>
      <c r="BI239" s="200">
        <f>IF(N239="nulová",J239,0)</f>
        <v>0</v>
      </c>
      <c r="BJ239" s="17" t="s">
        <v>81</v>
      </c>
      <c r="BK239" s="200">
        <f>ROUND(I239*H239,2)</f>
        <v>0</v>
      </c>
      <c r="BL239" s="17" t="s">
        <v>130</v>
      </c>
      <c r="BM239" s="199" t="s">
        <v>301</v>
      </c>
    </row>
    <row r="240" spans="1:65" s="12" customFormat="1" ht="22.8" customHeight="1">
      <c r="B240" s="171"/>
      <c r="C240" s="172"/>
      <c r="D240" s="173" t="s">
        <v>72</v>
      </c>
      <c r="E240" s="185" t="s">
        <v>302</v>
      </c>
      <c r="F240" s="185" t="s">
        <v>303</v>
      </c>
      <c r="G240" s="172"/>
      <c r="H240" s="172"/>
      <c r="I240" s="175"/>
      <c r="J240" s="186">
        <f>BK240</f>
        <v>0</v>
      </c>
      <c r="K240" s="172"/>
      <c r="L240" s="177"/>
      <c r="M240" s="178"/>
      <c r="N240" s="179"/>
      <c r="O240" s="179"/>
      <c r="P240" s="180">
        <f>SUM(P241:P251)</f>
        <v>0</v>
      </c>
      <c r="Q240" s="179"/>
      <c r="R240" s="180">
        <f>SUM(R241:R251)</f>
        <v>0</v>
      </c>
      <c r="S240" s="179"/>
      <c r="T240" s="181">
        <f>SUM(T241:T251)</f>
        <v>0</v>
      </c>
      <c r="AR240" s="182" t="s">
        <v>81</v>
      </c>
      <c r="AT240" s="183" t="s">
        <v>72</v>
      </c>
      <c r="AU240" s="183" t="s">
        <v>81</v>
      </c>
      <c r="AY240" s="182" t="s">
        <v>124</v>
      </c>
      <c r="BK240" s="184">
        <f>SUM(BK241:BK251)</f>
        <v>0</v>
      </c>
    </row>
    <row r="241" spans="1:65" s="2" customFormat="1" ht="24.15" customHeight="1">
      <c r="A241" s="34"/>
      <c r="B241" s="35"/>
      <c r="C241" s="187" t="s">
        <v>304</v>
      </c>
      <c r="D241" s="187" t="s">
        <v>126</v>
      </c>
      <c r="E241" s="188" t="s">
        <v>305</v>
      </c>
      <c r="F241" s="189" t="s">
        <v>306</v>
      </c>
      <c r="G241" s="190" t="s">
        <v>160</v>
      </c>
      <c r="H241" s="191">
        <v>3.8849999999999998</v>
      </c>
      <c r="I241" s="192"/>
      <c r="J241" s="193">
        <f>ROUND(I241*H241,2)</f>
        <v>0</v>
      </c>
      <c r="K241" s="194"/>
      <c r="L241" s="39"/>
      <c r="M241" s="195" t="s">
        <v>1</v>
      </c>
      <c r="N241" s="196" t="s">
        <v>38</v>
      </c>
      <c r="O241" s="71"/>
      <c r="P241" s="197">
        <f>O241*H241</f>
        <v>0</v>
      </c>
      <c r="Q241" s="197">
        <v>0</v>
      </c>
      <c r="R241" s="197">
        <f>Q241*H241</f>
        <v>0</v>
      </c>
      <c r="S241" s="197">
        <v>0</v>
      </c>
      <c r="T241" s="198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99" t="s">
        <v>130</v>
      </c>
      <c r="AT241" s="199" t="s">
        <v>126</v>
      </c>
      <c r="AU241" s="199" t="s">
        <v>83</v>
      </c>
      <c r="AY241" s="17" t="s">
        <v>124</v>
      </c>
      <c r="BE241" s="200">
        <f>IF(N241="základní",J241,0)</f>
        <v>0</v>
      </c>
      <c r="BF241" s="200">
        <f>IF(N241="snížená",J241,0)</f>
        <v>0</v>
      </c>
      <c r="BG241" s="200">
        <f>IF(N241="zákl. přenesená",J241,0)</f>
        <v>0</v>
      </c>
      <c r="BH241" s="200">
        <f>IF(N241="sníž. přenesená",J241,0)</f>
        <v>0</v>
      </c>
      <c r="BI241" s="200">
        <f>IF(N241="nulová",J241,0)</f>
        <v>0</v>
      </c>
      <c r="BJ241" s="17" t="s">
        <v>81</v>
      </c>
      <c r="BK241" s="200">
        <f>ROUND(I241*H241,2)</f>
        <v>0</v>
      </c>
      <c r="BL241" s="17" t="s">
        <v>130</v>
      </c>
      <c r="BM241" s="199" t="s">
        <v>307</v>
      </c>
    </row>
    <row r="242" spans="1:65" s="2" customFormat="1" ht="24.15" customHeight="1">
      <c r="A242" s="34"/>
      <c r="B242" s="35"/>
      <c r="C242" s="187" t="s">
        <v>308</v>
      </c>
      <c r="D242" s="187" t="s">
        <v>126</v>
      </c>
      <c r="E242" s="188" t="s">
        <v>309</v>
      </c>
      <c r="F242" s="189" t="s">
        <v>310</v>
      </c>
      <c r="G242" s="190" t="s">
        <v>160</v>
      </c>
      <c r="H242" s="191">
        <v>3.8849999999999998</v>
      </c>
      <c r="I242" s="192"/>
      <c r="J242" s="193">
        <f>ROUND(I242*H242,2)</f>
        <v>0</v>
      </c>
      <c r="K242" s="194"/>
      <c r="L242" s="39"/>
      <c r="M242" s="195" t="s">
        <v>1</v>
      </c>
      <c r="N242" s="196" t="s">
        <v>38</v>
      </c>
      <c r="O242" s="71"/>
      <c r="P242" s="197">
        <f>O242*H242</f>
        <v>0</v>
      </c>
      <c r="Q242" s="197">
        <v>0</v>
      </c>
      <c r="R242" s="197">
        <f>Q242*H242</f>
        <v>0</v>
      </c>
      <c r="S242" s="197">
        <v>0</v>
      </c>
      <c r="T242" s="198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99" t="s">
        <v>130</v>
      </c>
      <c r="AT242" s="199" t="s">
        <v>126</v>
      </c>
      <c r="AU242" s="199" t="s">
        <v>83</v>
      </c>
      <c r="AY242" s="17" t="s">
        <v>124</v>
      </c>
      <c r="BE242" s="200">
        <f>IF(N242="základní",J242,0)</f>
        <v>0</v>
      </c>
      <c r="BF242" s="200">
        <f>IF(N242="snížená",J242,0)</f>
        <v>0</v>
      </c>
      <c r="BG242" s="200">
        <f>IF(N242="zákl. přenesená",J242,0)</f>
        <v>0</v>
      </c>
      <c r="BH242" s="200">
        <f>IF(N242="sníž. přenesená",J242,0)</f>
        <v>0</v>
      </c>
      <c r="BI242" s="200">
        <f>IF(N242="nulová",J242,0)</f>
        <v>0</v>
      </c>
      <c r="BJ242" s="17" t="s">
        <v>81</v>
      </c>
      <c r="BK242" s="200">
        <f>ROUND(I242*H242,2)</f>
        <v>0</v>
      </c>
      <c r="BL242" s="17" t="s">
        <v>130</v>
      </c>
      <c r="BM242" s="199" t="s">
        <v>311</v>
      </c>
    </row>
    <row r="243" spans="1:65" s="2" customFormat="1" ht="24.15" customHeight="1">
      <c r="A243" s="34"/>
      <c r="B243" s="35"/>
      <c r="C243" s="187" t="s">
        <v>312</v>
      </c>
      <c r="D243" s="187" t="s">
        <v>126</v>
      </c>
      <c r="E243" s="188" t="s">
        <v>313</v>
      </c>
      <c r="F243" s="189" t="s">
        <v>314</v>
      </c>
      <c r="G243" s="190" t="s">
        <v>160</v>
      </c>
      <c r="H243" s="191">
        <v>58.274999999999999</v>
      </c>
      <c r="I243" s="192"/>
      <c r="J243" s="193">
        <f>ROUND(I243*H243,2)</f>
        <v>0</v>
      </c>
      <c r="K243" s="194"/>
      <c r="L243" s="39"/>
      <c r="M243" s="195" t="s">
        <v>1</v>
      </c>
      <c r="N243" s="196" t="s">
        <v>38</v>
      </c>
      <c r="O243" s="71"/>
      <c r="P243" s="197">
        <f>O243*H243</f>
        <v>0</v>
      </c>
      <c r="Q243" s="197">
        <v>0</v>
      </c>
      <c r="R243" s="197">
        <f>Q243*H243</f>
        <v>0</v>
      </c>
      <c r="S243" s="197">
        <v>0</v>
      </c>
      <c r="T243" s="198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99" t="s">
        <v>130</v>
      </c>
      <c r="AT243" s="199" t="s">
        <v>126</v>
      </c>
      <c r="AU243" s="199" t="s">
        <v>83</v>
      </c>
      <c r="AY243" s="17" t="s">
        <v>124</v>
      </c>
      <c r="BE243" s="200">
        <f>IF(N243="základní",J243,0)</f>
        <v>0</v>
      </c>
      <c r="BF243" s="200">
        <f>IF(N243="snížená",J243,0)</f>
        <v>0</v>
      </c>
      <c r="BG243" s="200">
        <f>IF(N243="zákl. přenesená",J243,0)</f>
        <v>0</v>
      </c>
      <c r="BH243" s="200">
        <f>IF(N243="sníž. přenesená",J243,0)</f>
        <v>0</v>
      </c>
      <c r="BI243" s="200">
        <f>IF(N243="nulová",J243,0)</f>
        <v>0</v>
      </c>
      <c r="BJ243" s="17" t="s">
        <v>81</v>
      </c>
      <c r="BK243" s="200">
        <f>ROUND(I243*H243,2)</f>
        <v>0</v>
      </c>
      <c r="BL243" s="17" t="s">
        <v>130</v>
      </c>
      <c r="BM243" s="199" t="s">
        <v>315</v>
      </c>
    </row>
    <row r="244" spans="1:65" s="14" customFormat="1" ht="10.199999999999999">
      <c r="B244" s="212"/>
      <c r="C244" s="213"/>
      <c r="D244" s="203" t="s">
        <v>132</v>
      </c>
      <c r="E244" s="213"/>
      <c r="F244" s="215" t="s">
        <v>316</v>
      </c>
      <c r="G244" s="213"/>
      <c r="H244" s="216">
        <v>58.274999999999999</v>
      </c>
      <c r="I244" s="217"/>
      <c r="J244" s="213"/>
      <c r="K244" s="213"/>
      <c r="L244" s="218"/>
      <c r="M244" s="219"/>
      <c r="N244" s="220"/>
      <c r="O244" s="220"/>
      <c r="P244" s="220"/>
      <c r="Q244" s="220"/>
      <c r="R244" s="220"/>
      <c r="S244" s="220"/>
      <c r="T244" s="221"/>
      <c r="AT244" s="222" t="s">
        <v>132</v>
      </c>
      <c r="AU244" s="222" t="s">
        <v>83</v>
      </c>
      <c r="AV244" s="14" t="s">
        <v>83</v>
      </c>
      <c r="AW244" s="14" t="s">
        <v>4</v>
      </c>
      <c r="AX244" s="14" t="s">
        <v>81</v>
      </c>
      <c r="AY244" s="222" t="s">
        <v>124</v>
      </c>
    </row>
    <row r="245" spans="1:65" s="2" customFormat="1" ht="33" customHeight="1">
      <c r="A245" s="34"/>
      <c r="B245" s="35"/>
      <c r="C245" s="187" t="s">
        <v>317</v>
      </c>
      <c r="D245" s="187" t="s">
        <v>126</v>
      </c>
      <c r="E245" s="188" t="s">
        <v>318</v>
      </c>
      <c r="F245" s="189" t="s">
        <v>319</v>
      </c>
      <c r="G245" s="190" t="s">
        <v>160</v>
      </c>
      <c r="H245" s="191">
        <v>0.253</v>
      </c>
      <c r="I245" s="192"/>
      <c r="J245" s="193">
        <f>ROUND(I245*H245,2)</f>
        <v>0</v>
      </c>
      <c r="K245" s="194"/>
      <c r="L245" s="39"/>
      <c r="M245" s="195" t="s">
        <v>1</v>
      </c>
      <c r="N245" s="196" t="s">
        <v>38</v>
      </c>
      <c r="O245" s="71"/>
      <c r="P245" s="197">
        <f>O245*H245</f>
        <v>0</v>
      </c>
      <c r="Q245" s="197">
        <v>0</v>
      </c>
      <c r="R245" s="197">
        <f>Q245*H245</f>
        <v>0</v>
      </c>
      <c r="S245" s="197">
        <v>0</v>
      </c>
      <c r="T245" s="198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99" t="s">
        <v>130</v>
      </c>
      <c r="AT245" s="199" t="s">
        <v>126</v>
      </c>
      <c r="AU245" s="199" t="s">
        <v>83</v>
      </c>
      <c r="AY245" s="17" t="s">
        <v>124</v>
      </c>
      <c r="BE245" s="200">
        <f>IF(N245="základní",J245,0)</f>
        <v>0</v>
      </c>
      <c r="BF245" s="200">
        <f>IF(N245="snížená",J245,0)</f>
        <v>0</v>
      </c>
      <c r="BG245" s="200">
        <f>IF(N245="zákl. přenesená",J245,0)</f>
        <v>0</v>
      </c>
      <c r="BH245" s="200">
        <f>IF(N245="sníž. přenesená",J245,0)</f>
        <v>0</v>
      </c>
      <c r="BI245" s="200">
        <f>IF(N245="nulová",J245,0)</f>
        <v>0</v>
      </c>
      <c r="BJ245" s="17" t="s">
        <v>81</v>
      </c>
      <c r="BK245" s="200">
        <f>ROUND(I245*H245,2)</f>
        <v>0</v>
      </c>
      <c r="BL245" s="17" t="s">
        <v>130</v>
      </c>
      <c r="BM245" s="199" t="s">
        <v>320</v>
      </c>
    </row>
    <row r="246" spans="1:65" s="2" customFormat="1" ht="37.799999999999997" customHeight="1">
      <c r="A246" s="34"/>
      <c r="B246" s="35"/>
      <c r="C246" s="187" t="s">
        <v>321</v>
      </c>
      <c r="D246" s="187" t="s">
        <v>126</v>
      </c>
      <c r="E246" s="188" t="s">
        <v>322</v>
      </c>
      <c r="F246" s="189" t="s">
        <v>323</v>
      </c>
      <c r="G246" s="190" t="s">
        <v>160</v>
      </c>
      <c r="H246" s="191">
        <v>1.9039999999999999</v>
      </c>
      <c r="I246" s="192"/>
      <c r="J246" s="193">
        <f>ROUND(I246*H246,2)</f>
        <v>0</v>
      </c>
      <c r="K246" s="194"/>
      <c r="L246" s="39"/>
      <c r="M246" s="195" t="s">
        <v>1</v>
      </c>
      <c r="N246" s="196" t="s">
        <v>38</v>
      </c>
      <c r="O246" s="71"/>
      <c r="P246" s="197">
        <f>O246*H246</f>
        <v>0</v>
      </c>
      <c r="Q246" s="197">
        <v>0</v>
      </c>
      <c r="R246" s="197">
        <f>Q246*H246</f>
        <v>0</v>
      </c>
      <c r="S246" s="197">
        <v>0</v>
      </c>
      <c r="T246" s="198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199" t="s">
        <v>130</v>
      </c>
      <c r="AT246" s="199" t="s">
        <v>126</v>
      </c>
      <c r="AU246" s="199" t="s">
        <v>83</v>
      </c>
      <c r="AY246" s="17" t="s">
        <v>124</v>
      </c>
      <c r="BE246" s="200">
        <f>IF(N246="základní",J246,0)</f>
        <v>0</v>
      </c>
      <c r="BF246" s="200">
        <f>IF(N246="snížená",J246,0)</f>
        <v>0</v>
      </c>
      <c r="BG246" s="200">
        <f>IF(N246="zákl. přenesená",J246,0)</f>
        <v>0</v>
      </c>
      <c r="BH246" s="200">
        <f>IF(N246="sníž. přenesená",J246,0)</f>
        <v>0</v>
      </c>
      <c r="BI246" s="200">
        <f>IF(N246="nulová",J246,0)</f>
        <v>0</v>
      </c>
      <c r="BJ246" s="17" t="s">
        <v>81</v>
      </c>
      <c r="BK246" s="200">
        <f>ROUND(I246*H246,2)</f>
        <v>0</v>
      </c>
      <c r="BL246" s="17" t="s">
        <v>130</v>
      </c>
      <c r="BM246" s="199" t="s">
        <v>324</v>
      </c>
    </row>
    <row r="247" spans="1:65" s="14" customFormat="1" ht="10.199999999999999">
      <c r="B247" s="212"/>
      <c r="C247" s="213"/>
      <c r="D247" s="203" t="s">
        <v>132</v>
      </c>
      <c r="E247" s="214" t="s">
        <v>1</v>
      </c>
      <c r="F247" s="215" t="s">
        <v>325</v>
      </c>
      <c r="G247" s="213"/>
      <c r="H247" s="216">
        <v>1.9040000000000001</v>
      </c>
      <c r="I247" s="217"/>
      <c r="J247" s="213"/>
      <c r="K247" s="213"/>
      <c r="L247" s="218"/>
      <c r="M247" s="219"/>
      <c r="N247" s="220"/>
      <c r="O247" s="220"/>
      <c r="P247" s="220"/>
      <c r="Q247" s="220"/>
      <c r="R247" s="220"/>
      <c r="S247" s="220"/>
      <c r="T247" s="221"/>
      <c r="AT247" s="222" t="s">
        <v>132</v>
      </c>
      <c r="AU247" s="222" t="s">
        <v>83</v>
      </c>
      <c r="AV247" s="14" t="s">
        <v>83</v>
      </c>
      <c r="AW247" s="14" t="s">
        <v>31</v>
      </c>
      <c r="AX247" s="14" t="s">
        <v>73</v>
      </c>
      <c r="AY247" s="222" t="s">
        <v>124</v>
      </c>
    </row>
    <row r="248" spans="1:65" s="15" customFormat="1" ht="10.199999999999999">
      <c r="B248" s="223"/>
      <c r="C248" s="224"/>
      <c r="D248" s="203" t="s">
        <v>132</v>
      </c>
      <c r="E248" s="225" t="s">
        <v>1</v>
      </c>
      <c r="F248" s="226" t="s">
        <v>139</v>
      </c>
      <c r="G248" s="224"/>
      <c r="H248" s="227">
        <v>1.9040000000000001</v>
      </c>
      <c r="I248" s="228"/>
      <c r="J248" s="224"/>
      <c r="K248" s="224"/>
      <c r="L248" s="229"/>
      <c r="M248" s="230"/>
      <c r="N248" s="231"/>
      <c r="O248" s="231"/>
      <c r="P248" s="231"/>
      <c r="Q248" s="231"/>
      <c r="R248" s="231"/>
      <c r="S248" s="231"/>
      <c r="T248" s="232"/>
      <c r="AT248" s="233" t="s">
        <v>132</v>
      </c>
      <c r="AU248" s="233" t="s">
        <v>83</v>
      </c>
      <c r="AV248" s="15" t="s">
        <v>130</v>
      </c>
      <c r="AW248" s="15" t="s">
        <v>31</v>
      </c>
      <c r="AX248" s="15" t="s">
        <v>81</v>
      </c>
      <c r="AY248" s="233" t="s">
        <v>124</v>
      </c>
    </row>
    <row r="249" spans="1:65" s="2" customFormat="1" ht="16.5" customHeight="1">
      <c r="A249" s="34"/>
      <c r="B249" s="35"/>
      <c r="C249" s="187" t="s">
        <v>326</v>
      </c>
      <c r="D249" s="187" t="s">
        <v>126</v>
      </c>
      <c r="E249" s="188" t="s">
        <v>327</v>
      </c>
      <c r="F249" s="189" t="s">
        <v>328</v>
      </c>
      <c r="G249" s="190" t="s">
        <v>160</v>
      </c>
      <c r="H249" s="191">
        <v>1.758</v>
      </c>
      <c r="I249" s="192"/>
      <c r="J249" s="193">
        <f>ROUND(I249*H249,2)</f>
        <v>0</v>
      </c>
      <c r="K249" s="194"/>
      <c r="L249" s="39"/>
      <c r="M249" s="195" t="s">
        <v>1</v>
      </c>
      <c r="N249" s="196" t="s">
        <v>38</v>
      </c>
      <c r="O249" s="71"/>
      <c r="P249" s="197">
        <f>O249*H249</f>
        <v>0</v>
      </c>
      <c r="Q249" s="197">
        <v>0</v>
      </c>
      <c r="R249" s="197">
        <f>Q249*H249</f>
        <v>0</v>
      </c>
      <c r="S249" s="197">
        <v>0</v>
      </c>
      <c r="T249" s="198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99" t="s">
        <v>130</v>
      </c>
      <c r="AT249" s="199" t="s">
        <v>126</v>
      </c>
      <c r="AU249" s="199" t="s">
        <v>83</v>
      </c>
      <c r="AY249" s="17" t="s">
        <v>124</v>
      </c>
      <c r="BE249" s="200">
        <f>IF(N249="základní",J249,0)</f>
        <v>0</v>
      </c>
      <c r="BF249" s="200">
        <f>IF(N249="snížená",J249,0)</f>
        <v>0</v>
      </c>
      <c r="BG249" s="200">
        <f>IF(N249="zákl. přenesená",J249,0)</f>
        <v>0</v>
      </c>
      <c r="BH249" s="200">
        <f>IF(N249="sníž. přenesená",J249,0)</f>
        <v>0</v>
      </c>
      <c r="BI249" s="200">
        <f>IF(N249="nulová",J249,0)</f>
        <v>0</v>
      </c>
      <c r="BJ249" s="17" t="s">
        <v>81</v>
      </c>
      <c r="BK249" s="200">
        <f>ROUND(I249*H249,2)</f>
        <v>0</v>
      </c>
      <c r="BL249" s="17" t="s">
        <v>130</v>
      </c>
      <c r="BM249" s="199" t="s">
        <v>329</v>
      </c>
    </row>
    <row r="250" spans="1:65" s="14" customFormat="1" ht="10.199999999999999">
      <c r="B250" s="212"/>
      <c r="C250" s="213"/>
      <c r="D250" s="203" t="s">
        <v>132</v>
      </c>
      <c r="E250" s="214" t="s">
        <v>1</v>
      </c>
      <c r="F250" s="215" t="s">
        <v>330</v>
      </c>
      <c r="G250" s="213"/>
      <c r="H250" s="216">
        <v>1.7579999999999998</v>
      </c>
      <c r="I250" s="217"/>
      <c r="J250" s="213"/>
      <c r="K250" s="213"/>
      <c r="L250" s="218"/>
      <c r="M250" s="219"/>
      <c r="N250" s="220"/>
      <c r="O250" s="220"/>
      <c r="P250" s="220"/>
      <c r="Q250" s="220"/>
      <c r="R250" s="220"/>
      <c r="S250" s="220"/>
      <c r="T250" s="221"/>
      <c r="AT250" s="222" t="s">
        <v>132</v>
      </c>
      <c r="AU250" s="222" t="s">
        <v>83</v>
      </c>
      <c r="AV250" s="14" t="s">
        <v>83</v>
      </c>
      <c r="AW250" s="14" t="s">
        <v>31</v>
      </c>
      <c r="AX250" s="14" t="s">
        <v>73</v>
      </c>
      <c r="AY250" s="222" t="s">
        <v>124</v>
      </c>
    </row>
    <row r="251" spans="1:65" s="15" customFormat="1" ht="10.199999999999999">
      <c r="B251" s="223"/>
      <c r="C251" s="224"/>
      <c r="D251" s="203" t="s">
        <v>132</v>
      </c>
      <c r="E251" s="225" t="s">
        <v>1</v>
      </c>
      <c r="F251" s="226" t="s">
        <v>139</v>
      </c>
      <c r="G251" s="224"/>
      <c r="H251" s="227">
        <v>1.7579999999999998</v>
      </c>
      <c r="I251" s="228"/>
      <c r="J251" s="224"/>
      <c r="K251" s="224"/>
      <c r="L251" s="229"/>
      <c r="M251" s="230"/>
      <c r="N251" s="231"/>
      <c r="O251" s="231"/>
      <c r="P251" s="231"/>
      <c r="Q251" s="231"/>
      <c r="R251" s="231"/>
      <c r="S251" s="231"/>
      <c r="T251" s="232"/>
      <c r="AT251" s="233" t="s">
        <v>132</v>
      </c>
      <c r="AU251" s="233" t="s">
        <v>83</v>
      </c>
      <c r="AV251" s="15" t="s">
        <v>130</v>
      </c>
      <c r="AW251" s="15" t="s">
        <v>31</v>
      </c>
      <c r="AX251" s="15" t="s">
        <v>81</v>
      </c>
      <c r="AY251" s="233" t="s">
        <v>124</v>
      </c>
    </row>
    <row r="252" spans="1:65" s="12" customFormat="1" ht="22.8" customHeight="1">
      <c r="B252" s="171"/>
      <c r="C252" s="172"/>
      <c r="D252" s="173" t="s">
        <v>72</v>
      </c>
      <c r="E252" s="185" t="s">
        <v>331</v>
      </c>
      <c r="F252" s="185" t="s">
        <v>332</v>
      </c>
      <c r="G252" s="172"/>
      <c r="H252" s="172"/>
      <c r="I252" s="175"/>
      <c r="J252" s="186">
        <f>BK252</f>
        <v>0</v>
      </c>
      <c r="K252" s="172"/>
      <c r="L252" s="177"/>
      <c r="M252" s="178"/>
      <c r="N252" s="179"/>
      <c r="O252" s="179"/>
      <c r="P252" s="180">
        <f>P253</f>
        <v>0</v>
      </c>
      <c r="Q252" s="179"/>
      <c r="R252" s="180">
        <f>R253</f>
        <v>0</v>
      </c>
      <c r="S252" s="179"/>
      <c r="T252" s="181">
        <f>T253</f>
        <v>0</v>
      </c>
      <c r="AR252" s="182" t="s">
        <v>81</v>
      </c>
      <c r="AT252" s="183" t="s">
        <v>72</v>
      </c>
      <c r="AU252" s="183" t="s">
        <v>81</v>
      </c>
      <c r="AY252" s="182" t="s">
        <v>124</v>
      </c>
      <c r="BK252" s="184">
        <f>BK253</f>
        <v>0</v>
      </c>
    </row>
    <row r="253" spans="1:65" s="2" customFormat="1" ht="24.15" customHeight="1">
      <c r="A253" s="34"/>
      <c r="B253" s="35"/>
      <c r="C253" s="187" t="s">
        <v>333</v>
      </c>
      <c r="D253" s="187" t="s">
        <v>126</v>
      </c>
      <c r="E253" s="188" t="s">
        <v>334</v>
      </c>
      <c r="F253" s="189" t="s">
        <v>335</v>
      </c>
      <c r="G253" s="190" t="s">
        <v>160</v>
      </c>
      <c r="H253" s="191">
        <v>3.8069999999999999</v>
      </c>
      <c r="I253" s="192"/>
      <c r="J253" s="193">
        <f>ROUND(I253*H253,2)</f>
        <v>0</v>
      </c>
      <c r="K253" s="194"/>
      <c r="L253" s="39"/>
      <c r="M253" s="195" t="s">
        <v>1</v>
      </c>
      <c r="N253" s="196" t="s">
        <v>38</v>
      </c>
      <c r="O253" s="71"/>
      <c r="P253" s="197">
        <f>O253*H253</f>
        <v>0</v>
      </c>
      <c r="Q253" s="197">
        <v>0</v>
      </c>
      <c r="R253" s="197">
        <f>Q253*H253</f>
        <v>0</v>
      </c>
      <c r="S253" s="197">
        <v>0</v>
      </c>
      <c r="T253" s="198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99" t="s">
        <v>130</v>
      </c>
      <c r="AT253" s="199" t="s">
        <v>126</v>
      </c>
      <c r="AU253" s="199" t="s">
        <v>83</v>
      </c>
      <c r="AY253" s="17" t="s">
        <v>124</v>
      </c>
      <c r="BE253" s="200">
        <f>IF(N253="základní",J253,0)</f>
        <v>0</v>
      </c>
      <c r="BF253" s="200">
        <f>IF(N253="snížená",J253,0)</f>
        <v>0</v>
      </c>
      <c r="BG253" s="200">
        <f>IF(N253="zákl. přenesená",J253,0)</f>
        <v>0</v>
      </c>
      <c r="BH253" s="200">
        <f>IF(N253="sníž. přenesená",J253,0)</f>
        <v>0</v>
      </c>
      <c r="BI253" s="200">
        <f>IF(N253="nulová",J253,0)</f>
        <v>0</v>
      </c>
      <c r="BJ253" s="17" t="s">
        <v>81</v>
      </c>
      <c r="BK253" s="200">
        <f>ROUND(I253*H253,2)</f>
        <v>0</v>
      </c>
      <c r="BL253" s="17" t="s">
        <v>130</v>
      </c>
      <c r="BM253" s="199" t="s">
        <v>336</v>
      </c>
    </row>
    <row r="254" spans="1:65" s="12" customFormat="1" ht="25.95" customHeight="1">
      <c r="B254" s="171"/>
      <c r="C254" s="172"/>
      <c r="D254" s="173" t="s">
        <v>72</v>
      </c>
      <c r="E254" s="174" t="s">
        <v>337</v>
      </c>
      <c r="F254" s="174" t="s">
        <v>338</v>
      </c>
      <c r="G254" s="172"/>
      <c r="H254" s="172"/>
      <c r="I254" s="175"/>
      <c r="J254" s="176">
        <f>BK254</f>
        <v>0</v>
      </c>
      <c r="K254" s="172"/>
      <c r="L254" s="177"/>
      <c r="M254" s="178"/>
      <c r="N254" s="179"/>
      <c r="O254" s="179"/>
      <c r="P254" s="180">
        <f>P255</f>
        <v>0</v>
      </c>
      <c r="Q254" s="179"/>
      <c r="R254" s="180">
        <f>R255</f>
        <v>1.0852860000000001E-2</v>
      </c>
      <c r="S254" s="179"/>
      <c r="T254" s="181">
        <f>T255</f>
        <v>0</v>
      </c>
      <c r="AR254" s="182" t="s">
        <v>83</v>
      </c>
      <c r="AT254" s="183" t="s">
        <v>72</v>
      </c>
      <c r="AU254" s="183" t="s">
        <v>73</v>
      </c>
      <c r="AY254" s="182" t="s">
        <v>124</v>
      </c>
      <c r="BK254" s="184">
        <f>BK255</f>
        <v>0</v>
      </c>
    </row>
    <row r="255" spans="1:65" s="12" customFormat="1" ht="22.8" customHeight="1">
      <c r="B255" s="171"/>
      <c r="C255" s="172"/>
      <c r="D255" s="173" t="s">
        <v>72</v>
      </c>
      <c r="E255" s="185" t="s">
        <v>339</v>
      </c>
      <c r="F255" s="185" t="s">
        <v>340</v>
      </c>
      <c r="G255" s="172"/>
      <c r="H255" s="172"/>
      <c r="I255" s="175"/>
      <c r="J255" s="186">
        <f>BK255</f>
        <v>0</v>
      </c>
      <c r="K255" s="172"/>
      <c r="L255" s="177"/>
      <c r="M255" s="178"/>
      <c r="N255" s="179"/>
      <c r="O255" s="179"/>
      <c r="P255" s="180">
        <f>SUM(P256:P265)</f>
        <v>0</v>
      </c>
      <c r="Q255" s="179"/>
      <c r="R255" s="180">
        <f>SUM(R256:R265)</f>
        <v>1.0852860000000001E-2</v>
      </c>
      <c r="S255" s="179"/>
      <c r="T255" s="181">
        <f>SUM(T256:T265)</f>
        <v>0</v>
      </c>
      <c r="AR255" s="182" t="s">
        <v>83</v>
      </c>
      <c r="AT255" s="183" t="s">
        <v>72</v>
      </c>
      <c r="AU255" s="183" t="s">
        <v>81</v>
      </c>
      <c r="AY255" s="182" t="s">
        <v>124</v>
      </c>
      <c r="BK255" s="184">
        <f>SUM(BK256:BK265)</f>
        <v>0</v>
      </c>
    </row>
    <row r="256" spans="1:65" s="2" customFormat="1" ht="24.15" customHeight="1">
      <c r="A256" s="34"/>
      <c r="B256" s="35"/>
      <c r="C256" s="187" t="s">
        <v>341</v>
      </c>
      <c r="D256" s="187" t="s">
        <v>126</v>
      </c>
      <c r="E256" s="188" t="s">
        <v>342</v>
      </c>
      <c r="F256" s="189" t="s">
        <v>343</v>
      </c>
      <c r="G256" s="190" t="s">
        <v>207</v>
      </c>
      <c r="H256" s="191">
        <v>180.881</v>
      </c>
      <c r="I256" s="192"/>
      <c r="J256" s="193">
        <f>ROUND(I256*H256,2)</f>
        <v>0</v>
      </c>
      <c r="K256" s="194"/>
      <c r="L256" s="39"/>
      <c r="M256" s="195" t="s">
        <v>1</v>
      </c>
      <c r="N256" s="196" t="s">
        <v>38</v>
      </c>
      <c r="O256" s="71"/>
      <c r="P256" s="197">
        <f>O256*H256</f>
        <v>0</v>
      </c>
      <c r="Q256" s="197">
        <v>6.0000000000000002E-5</v>
      </c>
      <c r="R256" s="197">
        <f>Q256*H256</f>
        <v>1.0852860000000001E-2</v>
      </c>
      <c r="S256" s="197">
        <v>0</v>
      </c>
      <c r="T256" s="198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99" t="s">
        <v>224</v>
      </c>
      <c r="AT256" s="199" t="s">
        <v>126</v>
      </c>
      <c r="AU256" s="199" t="s">
        <v>83</v>
      </c>
      <c r="AY256" s="17" t="s">
        <v>124</v>
      </c>
      <c r="BE256" s="200">
        <f>IF(N256="základní",J256,0)</f>
        <v>0</v>
      </c>
      <c r="BF256" s="200">
        <f>IF(N256="snížená",J256,0)</f>
        <v>0</v>
      </c>
      <c r="BG256" s="200">
        <f>IF(N256="zákl. přenesená",J256,0)</f>
        <v>0</v>
      </c>
      <c r="BH256" s="200">
        <f>IF(N256="sníž. přenesená",J256,0)</f>
        <v>0</v>
      </c>
      <c r="BI256" s="200">
        <f>IF(N256="nulová",J256,0)</f>
        <v>0</v>
      </c>
      <c r="BJ256" s="17" t="s">
        <v>81</v>
      </c>
      <c r="BK256" s="200">
        <f>ROUND(I256*H256,2)</f>
        <v>0</v>
      </c>
      <c r="BL256" s="17" t="s">
        <v>224</v>
      </c>
      <c r="BM256" s="199" t="s">
        <v>344</v>
      </c>
    </row>
    <row r="257" spans="1:65" s="13" customFormat="1" ht="10.199999999999999">
      <c r="B257" s="201"/>
      <c r="C257" s="202"/>
      <c r="D257" s="203" t="s">
        <v>132</v>
      </c>
      <c r="E257" s="204" t="s">
        <v>1</v>
      </c>
      <c r="F257" s="205" t="s">
        <v>345</v>
      </c>
      <c r="G257" s="202"/>
      <c r="H257" s="204" t="s">
        <v>1</v>
      </c>
      <c r="I257" s="206"/>
      <c r="J257" s="202"/>
      <c r="K257" s="202"/>
      <c r="L257" s="207"/>
      <c r="M257" s="208"/>
      <c r="N257" s="209"/>
      <c r="O257" s="209"/>
      <c r="P257" s="209"/>
      <c r="Q257" s="209"/>
      <c r="R257" s="209"/>
      <c r="S257" s="209"/>
      <c r="T257" s="210"/>
      <c r="AT257" s="211" t="s">
        <v>132</v>
      </c>
      <c r="AU257" s="211" t="s">
        <v>83</v>
      </c>
      <c r="AV257" s="13" t="s">
        <v>81</v>
      </c>
      <c r="AW257" s="13" t="s">
        <v>31</v>
      </c>
      <c r="AX257" s="13" t="s">
        <v>73</v>
      </c>
      <c r="AY257" s="211" t="s">
        <v>124</v>
      </c>
    </row>
    <row r="258" spans="1:65" s="14" customFormat="1" ht="10.199999999999999">
      <c r="B258" s="212"/>
      <c r="C258" s="213"/>
      <c r="D258" s="203" t="s">
        <v>132</v>
      </c>
      <c r="E258" s="214" t="s">
        <v>1</v>
      </c>
      <c r="F258" s="215" t="s">
        <v>346</v>
      </c>
      <c r="G258" s="213"/>
      <c r="H258" s="216">
        <v>180.88083</v>
      </c>
      <c r="I258" s="217"/>
      <c r="J258" s="213"/>
      <c r="K258" s="213"/>
      <c r="L258" s="218"/>
      <c r="M258" s="219"/>
      <c r="N258" s="220"/>
      <c r="O258" s="220"/>
      <c r="P258" s="220"/>
      <c r="Q258" s="220"/>
      <c r="R258" s="220"/>
      <c r="S258" s="220"/>
      <c r="T258" s="221"/>
      <c r="AT258" s="222" t="s">
        <v>132</v>
      </c>
      <c r="AU258" s="222" t="s">
        <v>83</v>
      </c>
      <c r="AV258" s="14" t="s">
        <v>83</v>
      </c>
      <c r="AW258" s="14" t="s">
        <v>31</v>
      </c>
      <c r="AX258" s="14" t="s">
        <v>73</v>
      </c>
      <c r="AY258" s="222" t="s">
        <v>124</v>
      </c>
    </row>
    <row r="259" spans="1:65" s="15" customFormat="1" ht="10.199999999999999">
      <c r="B259" s="223"/>
      <c r="C259" s="224"/>
      <c r="D259" s="203" t="s">
        <v>132</v>
      </c>
      <c r="E259" s="225" t="s">
        <v>1</v>
      </c>
      <c r="F259" s="226" t="s">
        <v>139</v>
      </c>
      <c r="G259" s="224"/>
      <c r="H259" s="227">
        <v>180.88083</v>
      </c>
      <c r="I259" s="228"/>
      <c r="J259" s="224"/>
      <c r="K259" s="224"/>
      <c r="L259" s="229"/>
      <c r="M259" s="230"/>
      <c r="N259" s="231"/>
      <c r="O259" s="231"/>
      <c r="P259" s="231"/>
      <c r="Q259" s="231"/>
      <c r="R259" s="231"/>
      <c r="S259" s="231"/>
      <c r="T259" s="232"/>
      <c r="AT259" s="233" t="s">
        <v>132</v>
      </c>
      <c r="AU259" s="233" t="s">
        <v>83</v>
      </c>
      <c r="AV259" s="15" t="s">
        <v>130</v>
      </c>
      <c r="AW259" s="15" t="s">
        <v>31</v>
      </c>
      <c r="AX259" s="15" t="s">
        <v>81</v>
      </c>
      <c r="AY259" s="233" t="s">
        <v>124</v>
      </c>
    </row>
    <row r="260" spans="1:65" s="2" customFormat="1" ht="33" customHeight="1">
      <c r="A260" s="34"/>
      <c r="B260" s="35"/>
      <c r="C260" s="234" t="s">
        <v>347</v>
      </c>
      <c r="D260" s="234" t="s">
        <v>204</v>
      </c>
      <c r="E260" s="235" t="s">
        <v>348</v>
      </c>
      <c r="F260" s="236" t="s">
        <v>349</v>
      </c>
      <c r="G260" s="237" t="s">
        <v>207</v>
      </c>
      <c r="H260" s="238">
        <v>180.881</v>
      </c>
      <c r="I260" s="239"/>
      <c r="J260" s="240">
        <f>ROUND(I260*H260,2)</f>
        <v>0</v>
      </c>
      <c r="K260" s="241"/>
      <c r="L260" s="242"/>
      <c r="M260" s="243" t="s">
        <v>1</v>
      </c>
      <c r="N260" s="244" t="s">
        <v>38</v>
      </c>
      <c r="O260" s="71"/>
      <c r="P260" s="197">
        <f>O260*H260</f>
        <v>0</v>
      </c>
      <c r="Q260" s="197">
        <v>0</v>
      </c>
      <c r="R260" s="197">
        <f>Q260*H260</f>
        <v>0</v>
      </c>
      <c r="S260" s="197">
        <v>0</v>
      </c>
      <c r="T260" s="198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99" t="s">
        <v>304</v>
      </c>
      <c r="AT260" s="199" t="s">
        <v>204</v>
      </c>
      <c r="AU260" s="199" t="s">
        <v>83</v>
      </c>
      <c r="AY260" s="17" t="s">
        <v>124</v>
      </c>
      <c r="BE260" s="200">
        <f>IF(N260="základní",J260,0)</f>
        <v>0</v>
      </c>
      <c r="BF260" s="200">
        <f>IF(N260="snížená",J260,0)</f>
        <v>0</v>
      </c>
      <c r="BG260" s="200">
        <f>IF(N260="zákl. přenesená",J260,0)</f>
        <v>0</v>
      </c>
      <c r="BH260" s="200">
        <f>IF(N260="sníž. přenesená",J260,0)</f>
        <v>0</v>
      </c>
      <c r="BI260" s="200">
        <f>IF(N260="nulová",J260,0)</f>
        <v>0</v>
      </c>
      <c r="BJ260" s="17" t="s">
        <v>81</v>
      </c>
      <c r="BK260" s="200">
        <f>ROUND(I260*H260,2)</f>
        <v>0</v>
      </c>
      <c r="BL260" s="17" t="s">
        <v>224</v>
      </c>
      <c r="BM260" s="199" t="s">
        <v>350</v>
      </c>
    </row>
    <row r="261" spans="1:65" s="13" customFormat="1" ht="10.199999999999999">
      <c r="B261" s="201"/>
      <c r="C261" s="202"/>
      <c r="D261" s="203" t="s">
        <v>132</v>
      </c>
      <c r="E261" s="204" t="s">
        <v>1</v>
      </c>
      <c r="F261" s="205" t="s">
        <v>351</v>
      </c>
      <c r="G261" s="202"/>
      <c r="H261" s="204" t="s">
        <v>1</v>
      </c>
      <c r="I261" s="206"/>
      <c r="J261" s="202"/>
      <c r="K261" s="202"/>
      <c r="L261" s="207"/>
      <c r="M261" s="208"/>
      <c r="N261" s="209"/>
      <c r="O261" s="209"/>
      <c r="P261" s="209"/>
      <c r="Q261" s="209"/>
      <c r="R261" s="209"/>
      <c r="S261" s="209"/>
      <c r="T261" s="210"/>
      <c r="AT261" s="211" t="s">
        <v>132</v>
      </c>
      <c r="AU261" s="211" t="s">
        <v>83</v>
      </c>
      <c r="AV261" s="13" t="s">
        <v>81</v>
      </c>
      <c r="AW261" s="13" t="s">
        <v>31</v>
      </c>
      <c r="AX261" s="13" t="s">
        <v>73</v>
      </c>
      <c r="AY261" s="211" t="s">
        <v>124</v>
      </c>
    </row>
    <row r="262" spans="1:65" s="13" customFormat="1" ht="10.199999999999999">
      <c r="B262" s="201"/>
      <c r="C262" s="202"/>
      <c r="D262" s="203" t="s">
        <v>132</v>
      </c>
      <c r="E262" s="204" t="s">
        <v>1</v>
      </c>
      <c r="F262" s="205" t="s">
        <v>345</v>
      </c>
      <c r="G262" s="202"/>
      <c r="H262" s="204" t="s">
        <v>1</v>
      </c>
      <c r="I262" s="206"/>
      <c r="J262" s="202"/>
      <c r="K262" s="202"/>
      <c r="L262" s="207"/>
      <c r="M262" s="208"/>
      <c r="N262" s="209"/>
      <c r="O262" s="209"/>
      <c r="P262" s="209"/>
      <c r="Q262" s="209"/>
      <c r="R262" s="209"/>
      <c r="S262" s="209"/>
      <c r="T262" s="210"/>
      <c r="AT262" s="211" t="s">
        <v>132</v>
      </c>
      <c r="AU262" s="211" t="s">
        <v>83</v>
      </c>
      <c r="AV262" s="13" t="s">
        <v>81</v>
      </c>
      <c r="AW262" s="13" t="s">
        <v>31</v>
      </c>
      <c r="AX262" s="13" t="s">
        <v>73</v>
      </c>
      <c r="AY262" s="211" t="s">
        <v>124</v>
      </c>
    </row>
    <row r="263" spans="1:65" s="14" customFormat="1" ht="10.199999999999999">
      <c r="B263" s="212"/>
      <c r="C263" s="213"/>
      <c r="D263" s="203" t="s">
        <v>132</v>
      </c>
      <c r="E263" s="214" t="s">
        <v>1</v>
      </c>
      <c r="F263" s="215" t="s">
        <v>346</v>
      </c>
      <c r="G263" s="213"/>
      <c r="H263" s="216">
        <v>180.88083</v>
      </c>
      <c r="I263" s="217"/>
      <c r="J263" s="213"/>
      <c r="K263" s="213"/>
      <c r="L263" s="218"/>
      <c r="M263" s="219"/>
      <c r="N263" s="220"/>
      <c r="O263" s="220"/>
      <c r="P263" s="220"/>
      <c r="Q263" s="220"/>
      <c r="R263" s="220"/>
      <c r="S263" s="220"/>
      <c r="T263" s="221"/>
      <c r="AT263" s="222" t="s">
        <v>132</v>
      </c>
      <c r="AU263" s="222" t="s">
        <v>83</v>
      </c>
      <c r="AV263" s="14" t="s">
        <v>83</v>
      </c>
      <c r="AW263" s="14" t="s">
        <v>31</v>
      </c>
      <c r="AX263" s="14" t="s">
        <v>73</v>
      </c>
      <c r="AY263" s="222" t="s">
        <v>124</v>
      </c>
    </row>
    <row r="264" spans="1:65" s="15" customFormat="1" ht="10.199999999999999">
      <c r="B264" s="223"/>
      <c r="C264" s="224"/>
      <c r="D264" s="203" t="s">
        <v>132</v>
      </c>
      <c r="E264" s="225" t="s">
        <v>1</v>
      </c>
      <c r="F264" s="226" t="s">
        <v>139</v>
      </c>
      <c r="G264" s="224"/>
      <c r="H264" s="227">
        <v>180.88083</v>
      </c>
      <c r="I264" s="228"/>
      <c r="J264" s="224"/>
      <c r="K264" s="224"/>
      <c r="L264" s="229"/>
      <c r="M264" s="230"/>
      <c r="N264" s="231"/>
      <c r="O264" s="231"/>
      <c r="P264" s="231"/>
      <c r="Q264" s="231"/>
      <c r="R264" s="231"/>
      <c r="S264" s="231"/>
      <c r="T264" s="232"/>
      <c r="AT264" s="233" t="s">
        <v>132</v>
      </c>
      <c r="AU264" s="233" t="s">
        <v>83</v>
      </c>
      <c r="AV264" s="15" t="s">
        <v>130</v>
      </c>
      <c r="AW264" s="15" t="s">
        <v>31</v>
      </c>
      <c r="AX264" s="15" t="s">
        <v>81</v>
      </c>
      <c r="AY264" s="233" t="s">
        <v>124</v>
      </c>
    </row>
    <row r="265" spans="1:65" s="2" customFormat="1" ht="24.15" customHeight="1">
      <c r="A265" s="34"/>
      <c r="B265" s="35"/>
      <c r="C265" s="187" t="s">
        <v>352</v>
      </c>
      <c r="D265" s="187" t="s">
        <v>126</v>
      </c>
      <c r="E265" s="188" t="s">
        <v>353</v>
      </c>
      <c r="F265" s="189" t="s">
        <v>354</v>
      </c>
      <c r="G265" s="190" t="s">
        <v>355</v>
      </c>
      <c r="H265" s="245"/>
      <c r="I265" s="192"/>
      <c r="J265" s="193">
        <f>ROUND(I265*H265,2)</f>
        <v>0</v>
      </c>
      <c r="K265" s="194"/>
      <c r="L265" s="39"/>
      <c r="M265" s="195" t="s">
        <v>1</v>
      </c>
      <c r="N265" s="196" t="s">
        <v>38</v>
      </c>
      <c r="O265" s="71"/>
      <c r="P265" s="197">
        <f>O265*H265</f>
        <v>0</v>
      </c>
      <c r="Q265" s="197">
        <v>0</v>
      </c>
      <c r="R265" s="197">
        <f>Q265*H265</f>
        <v>0</v>
      </c>
      <c r="S265" s="197">
        <v>0</v>
      </c>
      <c r="T265" s="198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199" t="s">
        <v>224</v>
      </c>
      <c r="AT265" s="199" t="s">
        <v>126</v>
      </c>
      <c r="AU265" s="199" t="s">
        <v>83</v>
      </c>
      <c r="AY265" s="17" t="s">
        <v>124</v>
      </c>
      <c r="BE265" s="200">
        <f>IF(N265="základní",J265,0)</f>
        <v>0</v>
      </c>
      <c r="BF265" s="200">
        <f>IF(N265="snížená",J265,0)</f>
        <v>0</v>
      </c>
      <c r="BG265" s="200">
        <f>IF(N265="zákl. přenesená",J265,0)</f>
        <v>0</v>
      </c>
      <c r="BH265" s="200">
        <f>IF(N265="sníž. přenesená",J265,0)</f>
        <v>0</v>
      </c>
      <c r="BI265" s="200">
        <f>IF(N265="nulová",J265,0)</f>
        <v>0</v>
      </c>
      <c r="BJ265" s="17" t="s">
        <v>81</v>
      </c>
      <c r="BK265" s="200">
        <f>ROUND(I265*H265,2)</f>
        <v>0</v>
      </c>
      <c r="BL265" s="17" t="s">
        <v>224</v>
      </c>
      <c r="BM265" s="199" t="s">
        <v>356</v>
      </c>
    </row>
    <row r="266" spans="1:65" s="12" customFormat="1" ht="25.95" customHeight="1">
      <c r="B266" s="171"/>
      <c r="C266" s="172"/>
      <c r="D266" s="173" t="s">
        <v>72</v>
      </c>
      <c r="E266" s="174" t="s">
        <v>357</v>
      </c>
      <c r="F266" s="174" t="s">
        <v>358</v>
      </c>
      <c r="G266" s="172"/>
      <c r="H266" s="172"/>
      <c r="I266" s="175"/>
      <c r="J266" s="176">
        <f>BK266</f>
        <v>0</v>
      </c>
      <c r="K266" s="172"/>
      <c r="L266" s="177"/>
      <c r="M266" s="178"/>
      <c r="N266" s="179"/>
      <c r="O266" s="179"/>
      <c r="P266" s="180">
        <f>SUM(P267:P270)</f>
        <v>0</v>
      </c>
      <c r="Q266" s="179"/>
      <c r="R266" s="180">
        <f>SUM(R267:R270)</f>
        <v>0</v>
      </c>
      <c r="S266" s="179"/>
      <c r="T266" s="181">
        <f>SUM(T267:T270)</f>
        <v>0</v>
      </c>
      <c r="AR266" s="182" t="s">
        <v>130</v>
      </c>
      <c r="AT266" s="183" t="s">
        <v>72</v>
      </c>
      <c r="AU266" s="183" t="s">
        <v>73</v>
      </c>
      <c r="AY266" s="182" t="s">
        <v>124</v>
      </c>
      <c r="BK266" s="184">
        <f>SUM(BK267:BK270)</f>
        <v>0</v>
      </c>
    </row>
    <row r="267" spans="1:65" s="2" customFormat="1" ht="16.5" customHeight="1">
      <c r="A267" s="34"/>
      <c r="B267" s="35"/>
      <c r="C267" s="187" t="s">
        <v>359</v>
      </c>
      <c r="D267" s="187" t="s">
        <v>126</v>
      </c>
      <c r="E267" s="188" t="s">
        <v>360</v>
      </c>
      <c r="F267" s="189" t="s">
        <v>361</v>
      </c>
      <c r="G267" s="190" t="s">
        <v>362</v>
      </c>
      <c r="H267" s="191">
        <v>20</v>
      </c>
      <c r="I267" s="192"/>
      <c r="J267" s="193">
        <f>ROUND(I267*H267,2)</f>
        <v>0</v>
      </c>
      <c r="K267" s="194"/>
      <c r="L267" s="39"/>
      <c r="M267" s="195" t="s">
        <v>1</v>
      </c>
      <c r="N267" s="196" t="s">
        <v>38</v>
      </c>
      <c r="O267" s="71"/>
      <c r="P267" s="197">
        <f>O267*H267</f>
        <v>0</v>
      </c>
      <c r="Q267" s="197">
        <v>0</v>
      </c>
      <c r="R267" s="197">
        <f>Q267*H267</f>
        <v>0</v>
      </c>
      <c r="S267" s="197">
        <v>0</v>
      </c>
      <c r="T267" s="198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99" t="s">
        <v>363</v>
      </c>
      <c r="AT267" s="199" t="s">
        <v>126</v>
      </c>
      <c r="AU267" s="199" t="s">
        <v>81</v>
      </c>
      <c r="AY267" s="17" t="s">
        <v>124</v>
      </c>
      <c r="BE267" s="200">
        <f>IF(N267="základní",J267,0)</f>
        <v>0</v>
      </c>
      <c r="BF267" s="200">
        <f>IF(N267="snížená",J267,0)</f>
        <v>0</v>
      </c>
      <c r="BG267" s="200">
        <f>IF(N267="zákl. přenesená",J267,0)</f>
        <v>0</v>
      </c>
      <c r="BH267" s="200">
        <f>IF(N267="sníž. přenesená",J267,0)</f>
        <v>0</v>
      </c>
      <c r="BI267" s="200">
        <f>IF(N267="nulová",J267,0)</f>
        <v>0</v>
      </c>
      <c r="BJ267" s="17" t="s">
        <v>81</v>
      </c>
      <c r="BK267" s="200">
        <f>ROUND(I267*H267,2)</f>
        <v>0</v>
      </c>
      <c r="BL267" s="17" t="s">
        <v>363</v>
      </c>
      <c r="BM267" s="199" t="s">
        <v>364</v>
      </c>
    </row>
    <row r="268" spans="1:65" s="13" customFormat="1" ht="10.199999999999999">
      <c r="B268" s="201"/>
      <c r="C268" s="202"/>
      <c r="D268" s="203" t="s">
        <v>132</v>
      </c>
      <c r="E268" s="204" t="s">
        <v>1</v>
      </c>
      <c r="F268" s="205" t="s">
        <v>365</v>
      </c>
      <c r="G268" s="202"/>
      <c r="H268" s="204" t="s">
        <v>1</v>
      </c>
      <c r="I268" s="206"/>
      <c r="J268" s="202"/>
      <c r="K268" s="202"/>
      <c r="L268" s="207"/>
      <c r="M268" s="208"/>
      <c r="N268" s="209"/>
      <c r="O268" s="209"/>
      <c r="P268" s="209"/>
      <c r="Q268" s="209"/>
      <c r="R268" s="209"/>
      <c r="S268" s="209"/>
      <c r="T268" s="210"/>
      <c r="AT268" s="211" t="s">
        <v>132</v>
      </c>
      <c r="AU268" s="211" t="s">
        <v>81</v>
      </c>
      <c r="AV268" s="13" t="s">
        <v>81</v>
      </c>
      <c r="AW268" s="13" t="s">
        <v>31</v>
      </c>
      <c r="AX268" s="13" t="s">
        <v>73</v>
      </c>
      <c r="AY268" s="211" t="s">
        <v>124</v>
      </c>
    </row>
    <row r="269" spans="1:65" s="14" customFormat="1" ht="10.199999999999999">
      <c r="B269" s="212"/>
      <c r="C269" s="213"/>
      <c r="D269" s="203" t="s">
        <v>132</v>
      </c>
      <c r="E269" s="214" t="s">
        <v>1</v>
      </c>
      <c r="F269" s="215" t="s">
        <v>366</v>
      </c>
      <c r="G269" s="213"/>
      <c r="H269" s="216">
        <v>20</v>
      </c>
      <c r="I269" s="217"/>
      <c r="J269" s="213"/>
      <c r="K269" s="213"/>
      <c r="L269" s="218"/>
      <c r="M269" s="219"/>
      <c r="N269" s="220"/>
      <c r="O269" s="220"/>
      <c r="P269" s="220"/>
      <c r="Q269" s="220"/>
      <c r="R269" s="220"/>
      <c r="S269" s="220"/>
      <c r="T269" s="221"/>
      <c r="AT269" s="222" t="s">
        <v>132</v>
      </c>
      <c r="AU269" s="222" t="s">
        <v>81</v>
      </c>
      <c r="AV269" s="14" t="s">
        <v>83</v>
      </c>
      <c r="AW269" s="14" t="s">
        <v>31</v>
      </c>
      <c r="AX269" s="14" t="s">
        <v>73</v>
      </c>
      <c r="AY269" s="222" t="s">
        <v>124</v>
      </c>
    </row>
    <row r="270" spans="1:65" s="15" customFormat="1" ht="10.199999999999999">
      <c r="B270" s="223"/>
      <c r="C270" s="224"/>
      <c r="D270" s="203" t="s">
        <v>132</v>
      </c>
      <c r="E270" s="225" t="s">
        <v>1</v>
      </c>
      <c r="F270" s="226" t="s">
        <v>139</v>
      </c>
      <c r="G270" s="224"/>
      <c r="H270" s="227">
        <v>20</v>
      </c>
      <c r="I270" s="228"/>
      <c r="J270" s="224"/>
      <c r="K270" s="224"/>
      <c r="L270" s="229"/>
      <c r="M270" s="246"/>
      <c r="N270" s="247"/>
      <c r="O270" s="247"/>
      <c r="P270" s="247"/>
      <c r="Q270" s="247"/>
      <c r="R270" s="247"/>
      <c r="S270" s="247"/>
      <c r="T270" s="248"/>
      <c r="AT270" s="233" t="s">
        <v>132</v>
      </c>
      <c r="AU270" s="233" t="s">
        <v>81</v>
      </c>
      <c r="AV270" s="15" t="s">
        <v>130</v>
      </c>
      <c r="AW270" s="15" t="s">
        <v>31</v>
      </c>
      <c r="AX270" s="15" t="s">
        <v>81</v>
      </c>
      <c r="AY270" s="233" t="s">
        <v>124</v>
      </c>
    </row>
    <row r="271" spans="1:65" s="2" customFormat="1" ht="6.9" customHeight="1">
      <c r="A271" s="34"/>
      <c r="B271" s="54"/>
      <c r="C271" s="55"/>
      <c r="D271" s="55"/>
      <c r="E271" s="55"/>
      <c r="F271" s="55"/>
      <c r="G271" s="55"/>
      <c r="H271" s="55"/>
      <c r="I271" s="55"/>
      <c r="J271" s="55"/>
      <c r="K271" s="55"/>
      <c r="L271" s="39"/>
      <c r="M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</row>
  </sheetData>
  <sheetProtection algorithmName="SHA-512" hashValue="iNrNHcxiVzEX7uKfLE9VJHw51ynUCtKeCkKZIuhiPNxa8kXelhYtrkM1/UCzAAeM+YtPZmOkcliPDMsjz/sSRg==" saltValue="+SjvB456WEdMyWl805gGxfbhQqvU2NZu8SO9nO6f9hKl01fk/DBQKyn6aprmm1zjqohbZ7K5B+nImDmRoR9I7w==" spinCount="100000" sheet="1" objects="1" scenarios="1" formatColumns="0" formatRows="0" autoFilter="0"/>
  <autoFilter ref="C126:K270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226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7" t="s">
        <v>86</v>
      </c>
    </row>
    <row r="3" spans="1:46" s="1" customFormat="1" ht="6.9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83</v>
      </c>
    </row>
    <row r="4" spans="1:46" s="1" customFormat="1" ht="24.9" customHeight="1">
      <c r="B4" s="20"/>
      <c r="D4" s="110" t="s">
        <v>90</v>
      </c>
      <c r="L4" s="20"/>
      <c r="M4" s="111" t="s">
        <v>10</v>
      </c>
      <c r="AT4" s="17" t="s">
        <v>4</v>
      </c>
    </row>
    <row r="5" spans="1:46" s="1" customFormat="1" ht="6.9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295" t="str">
        <f>'Rekapitulace stavby'!K6</f>
        <v>Bohušovice - oplocení kontejrerového stání</v>
      </c>
      <c r="F7" s="296"/>
      <c r="G7" s="296"/>
      <c r="H7" s="296"/>
      <c r="L7" s="20"/>
    </row>
    <row r="8" spans="1:46" s="2" customFormat="1" ht="12" customHeight="1">
      <c r="A8" s="34"/>
      <c r="B8" s="39"/>
      <c r="C8" s="34"/>
      <c r="D8" s="112" t="s">
        <v>91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297" t="s">
        <v>367</v>
      </c>
      <c r="F9" s="298"/>
      <c r="G9" s="298"/>
      <c r="H9" s="298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0.199999999999999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10. 9. 2024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8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tr">
        <f>IF('Rekapitulace stavby'!E11="","",'Rekapitulace stavby'!E11)</f>
        <v xml:space="preserve"> </v>
      </c>
      <c r="F15" s="34"/>
      <c r="G15" s="34"/>
      <c r="H15" s="34"/>
      <c r="I15" s="112" t="s">
        <v>26</v>
      </c>
      <c r="J15" s="113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27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299" t="str">
        <f>'Rekapitulace stavby'!E14</f>
        <v>Vyplň údaj</v>
      </c>
      <c r="F18" s="300"/>
      <c r="G18" s="300"/>
      <c r="H18" s="300"/>
      <c r="I18" s="112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29</v>
      </c>
      <c r="E20" s="34"/>
      <c r="F20" s="34"/>
      <c r="G20" s="34"/>
      <c r="H20" s="34"/>
      <c r="I20" s="112" t="s">
        <v>25</v>
      </c>
      <c r="J20" s="11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tr">
        <f>IF('Rekapitulace stavby'!E17="","",'Rekapitulace stavby'!E17)</f>
        <v xml:space="preserve"> </v>
      </c>
      <c r="F21" s="34"/>
      <c r="G21" s="34"/>
      <c r="H21" s="34"/>
      <c r="I21" s="112" t="s">
        <v>26</v>
      </c>
      <c r="J21" s="11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30</v>
      </c>
      <c r="E23" s="34"/>
      <c r="F23" s="34"/>
      <c r="G23" s="34"/>
      <c r="H23" s="34"/>
      <c r="I23" s="112" t="s">
        <v>25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26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32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1" t="s">
        <v>1</v>
      </c>
      <c r="F27" s="301"/>
      <c r="G27" s="301"/>
      <c r="H27" s="301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33</v>
      </c>
      <c r="E30" s="34"/>
      <c r="F30" s="34"/>
      <c r="G30" s="34"/>
      <c r="H30" s="34"/>
      <c r="I30" s="34"/>
      <c r="J30" s="120">
        <f>ROUND(J121,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" customHeight="1">
      <c r="A32" s="34"/>
      <c r="B32" s="39"/>
      <c r="C32" s="34"/>
      <c r="D32" s="34"/>
      <c r="E32" s="34"/>
      <c r="F32" s="121" t="s">
        <v>35</v>
      </c>
      <c r="G32" s="34"/>
      <c r="H32" s="34"/>
      <c r="I32" s="121" t="s">
        <v>34</v>
      </c>
      <c r="J32" s="121" t="s">
        <v>36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" customHeight="1">
      <c r="A33" s="34"/>
      <c r="B33" s="39"/>
      <c r="C33" s="34"/>
      <c r="D33" s="122" t="s">
        <v>37</v>
      </c>
      <c r="E33" s="112" t="s">
        <v>38</v>
      </c>
      <c r="F33" s="123">
        <f>ROUND((SUM(BE121:BE225)),  2)</f>
        <v>0</v>
      </c>
      <c r="G33" s="34"/>
      <c r="H33" s="34"/>
      <c r="I33" s="124">
        <v>0.21</v>
      </c>
      <c r="J33" s="123">
        <f>ROUND(((SUM(BE121:BE225))*I33),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" customHeight="1">
      <c r="A34" s="34"/>
      <c r="B34" s="39"/>
      <c r="C34" s="34"/>
      <c r="D34" s="34"/>
      <c r="E34" s="112" t="s">
        <v>39</v>
      </c>
      <c r="F34" s="123">
        <f>ROUND((SUM(BF121:BF225)),  2)</f>
        <v>0</v>
      </c>
      <c r="G34" s="34"/>
      <c r="H34" s="34"/>
      <c r="I34" s="124">
        <v>0.12</v>
      </c>
      <c r="J34" s="123">
        <f>ROUND(((SUM(BF121:BF225))*I34),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" hidden="1" customHeight="1">
      <c r="A35" s="34"/>
      <c r="B35" s="39"/>
      <c r="C35" s="34"/>
      <c r="D35" s="34"/>
      <c r="E35" s="112" t="s">
        <v>40</v>
      </c>
      <c r="F35" s="123">
        <f>ROUND((SUM(BG121:BG225)),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" hidden="1" customHeight="1">
      <c r="A36" s="34"/>
      <c r="B36" s="39"/>
      <c r="C36" s="34"/>
      <c r="D36" s="34"/>
      <c r="E36" s="112" t="s">
        <v>41</v>
      </c>
      <c r="F36" s="123">
        <f>ROUND((SUM(BH121:BH225)),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" hidden="1" customHeight="1">
      <c r="A37" s="34"/>
      <c r="B37" s="39"/>
      <c r="C37" s="34"/>
      <c r="D37" s="34"/>
      <c r="E37" s="112" t="s">
        <v>42</v>
      </c>
      <c r="F37" s="123">
        <f>ROUND((SUM(BI121:BI225)),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43</v>
      </c>
      <c r="E39" s="127"/>
      <c r="F39" s="127"/>
      <c r="G39" s="128" t="s">
        <v>44</v>
      </c>
      <c r="H39" s="129" t="s">
        <v>45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" customHeight="1">
      <c r="B41" s="20"/>
      <c r="L41" s="20"/>
    </row>
    <row r="42" spans="1:31" s="1" customFormat="1" ht="14.4" customHeight="1">
      <c r="B42" s="20"/>
      <c r="L42" s="20"/>
    </row>
    <row r="43" spans="1:31" s="1" customFormat="1" ht="14.4" customHeight="1">
      <c r="B43" s="20"/>
      <c r="L43" s="20"/>
    </row>
    <row r="44" spans="1:31" s="1" customFormat="1" ht="14.4" customHeight="1">
      <c r="B44" s="20"/>
      <c r="L44" s="20"/>
    </row>
    <row r="45" spans="1:31" s="1" customFormat="1" ht="14.4" customHeight="1">
      <c r="B45" s="20"/>
      <c r="L45" s="20"/>
    </row>
    <row r="46" spans="1:31" s="1" customFormat="1" ht="14.4" customHeight="1">
      <c r="B46" s="20"/>
      <c r="L46" s="20"/>
    </row>
    <row r="47" spans="1:31" s="1" customFormat="1" ht="14.4" customHeight="1">
      <c r="B47" s="20"/>
      <c r="L47" s="20"/>
    </row>
    <row r="48" spans="1:31" s="1" customFormat="1" ht="14.4" customHeight="1">
      <c r="B48" s="20"/>
      <c r="L48" s="20"/>
    </row>
    <row r="49" spans="1:31" s="1" customFormat="1" ht="14.4" customHeight="1">
      <c r="B49" s="20"/>
      <c r="L49" s="20"/>
    </row>
    <row r="50" spans="1:31" s="2" customFormat="1" ht="14.4" customHeight="1">
      <c r="B50" s="51"/>
      <c r="D50" s="132" t="s">
        <v>46</v>
      </c>
      <c r="E50" s="133"/>
      <c r="F50" s="133"/>
      <c r="G50" s="132" t="s">
        <v>47</v>
      </c>
      <c r="H50" s="133"/>
      <c r="I50" s="133"/>
      <c r="J50" s="133"/>
      <c r="K50" s="133"/>
      <c r="L50" s="51"/>
    </row>
    <row r="51" spans="1:31" ht="10.199999999999999">
      <c r="B51" s="20"/>
      <c r="L51" s="20"/>
    </row>
    <row r="52" spans="1:31" ht="10.199999999999999">
      <c r="B52" s="20"/>
      <c r="L52" s="20"/>
    </row>
    <row r="53" spans="1:31" ht="10.199999999999999">
      <c r="B53" s="20"/>
      <c r="L53" s="20"/>
    </row>
    <row r="54" spans="1:31" ht="10.199999999999999">
      <c r="B54" s="20"/>
      <c r="L54" s="20"/>
    </row>
    <row r="55" spans="1:31" ht="10.199999999999999">
      <c r="B55" s="20"/>
      <c r="L55" s="20"/>
    </row>
    <row r="56" spans="1:31" ht="10.199999999999999">
      <c r="B56" s="20"/>
      <c r="L56" s="20"/>
    </row>
    <row r="57" spans="1:31" ht="10.199999999999999">
      <c r="B57" s="20"/>
      <c r="L57" s="20"/>
    </row>
    <row r="58" spans="1:31" ht="10.199999999999999">
      <c r="B58" s="20"/>
      <c r="L58" s="20"/>
    </row>
    <row r="59" spans="1:31" ht="10.199999999999999">
      <c r="B59" s="20"/>
      <c r="L59" s="20"/>
    </row>
    <row r="60" spans="1:31" ht="10.199999999999999">
      <c r="B60" s="20"/>
      <c r="L60" s="20"/>
    </row>
    <row r="61" spans="1:31" s="2" customFormat="1" ht="13.2">
      <c r="A61" s="34"/>
      <c r="B61" s="39"/>
      <c r="C61" s="34"/>
      <c r="D61" s="134" t="s">
        <v>48</v>
      </c>
      <c r="E61" s="135"/>
      <c r="F61" s="136" t="s">
        <v>49</v>
      </c>
      <c r="G61" s="134" t="s">
        <v>48</v>
      </c>
      <c r="H61" s="135"/>
      <c r="I61" s="135"/>
      <c r="J61" s="137" t="s">
        <v>49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0.199999999999999">
      <c r="B62" s="20"/>
      <c r="L62" s="20"/>
    </row>
    <row r="63" spans="1:31" ht="10.199999999999999">
      <c r="B63" s="20"/>
      <c r="L63" s="20"/>
    </row>
    <row r="64" spans="1:31" ht="10.199999999999999">
      <c r="B64" s="20"/>
      <c r="L64" s="20"/>
    </row>
    <row r="65" spans="1:31" s="2" customFormat="1" ht="13.2">
      <c r="A65" s="34"/>
      <c r="B65" s="39"/>
      <c r="C65" s="34"/>
      <c r="D65" s="132" t="s">
        <v>50</v>
      </c>
      <c r="E65" s="138"/>
      <c r="F65" s="138"/>
      <c r="G65" s="132" t="s">
        <v>51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0.199999999999999">
      <c r="B66" s="20"/>
      <c r="L66" s="20"/>
    </row>
    <row r="67" spans="1:31" ht="10.199999999999999">
      <c r="B67" s="20"/>
      <c r="L67" s="20"/>
    </row>
    <row r="68" spans="1:31" ht="10.199999999999999">
      <c r="B68" s="20"/>
      <c r="L68" s="20"/>
    </row>
    <row r="69" spans="1:31" ht="10.199999999999999">
      <c r="B69" s="20"/>
      <c r="L69" s="20"/>
    </row>
    <row r="70" spans="1:31" ht="10.199999999999999">
      <c r="B70" s="20"/>
      <c r="L70" s="20"/>
    </row>
    <row r="71" spans="1:31" ht="10.199999999999999">
      <c r="B71" s="20"/>
      <c r="L71" s="20"/>
    </row>
    <row r="72" spans="1:31" ht="10.199999999999999">
      <c r="B72" s="20"/>
      <c r="L72" s="20"/>
    </row>
    <row r="73" spans="1:31" ht="10.199999999999999">
      <c r="B73" s="20"/>
      <c r="L73" s="20"/>
    </row>
    <row r="74" spans="1:31" ht="10.199999999999999">
      <c r="B74" s="20"/>
      <c r="L74" s="20"/>
    </row>
    <row r="75" spans="1:31" ht="10.199999999999999">
      <c r="B75" s="20"/>
      <c r="L75" s="20"/>
    </row>
    <row r="76" spans="1:31" s="2" customFormat="1" ht="13.2">
      <c r="A76" s="34"/>
      <c r="B76" s="39"/>
      <c r="C76" s="34"/>
      <c r="D76" s="134" t="s">
        <v>48</v>
      </c>
      <c r="E76" s="135"/>
      <c r="F76" s="136" t="s">
        <v>49</v>
      </c>
      <c r="G76" s="134" t="s">
        <v>48</v>
      </c>
      <c r="H76" s="135"/>
      <c r="I76" s="135"/>
      <c r="J76" s="137" t="s">
        <v>49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" customHeight="1">
      <c r="A82" s="34"/>
      <c r="B82" s="35"/>
      <c r="C82" s="23" t="s">
        <v>93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302" t="str">
        <f>E7</f>
        <v>Bohušovice - oplocení kontejrerového stání</v>
      </c>
      <c r="F85" s="303"/>
      <c r="G85" s="303"/>
      <c r="H85" s="303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91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73" t="str">
        <f>E9</f>
        <v>02 - doplnění asfaltové plochy</v>
      </c>
      <c r="F87" s="304"/>
      <c r="G87" s="304"/>
      <c r="H87" s="304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 t="str">
        <f>IF(J12="","",J12)</f>
        <v>10. 9. 2024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15" customHeight="1">
      <c r="A91" s="34"/>
      <c r="B91" s="35"/>
      <c r="C91" s="29" t="s">
        <v>24</v>
      </c>
      <c r="D91" s="36"/>
      <c r="E91" s="36"/>
      <c r="F91" s="27" t="str">
        <f>E15</f>
        <v xml:space="preserve"> </v>
      </c>
      <c r="G91" s="36"/>
      <c r="H91" s="36"/>
      <c r="I91" s="29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15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29" t="s">
        <v>30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94</v>
      </c>
      <c r="D94" s="144"/>
      <c r="E94" s="144"/>
      <c r="F94" s="144"/>
      <c r="G94" s="144"/>
      <c r="H94" s="144"/>
      <c r="I94" s="144"/>
      <c r="J94" s="145" t="s">
        <v>95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8" customHeight="1">
      <c r="A96" s="34"/>
      <c r="B96" s="35"/>
      <c r="C96" s="146" t="s">
        <v>96</v>
      </c>
      <c r="D96" s="36"/>
      <c r="E96" s="36"/>
      <c r="F96" s="36"/>
      <c r="G96" s="36"/>
      <c r="H96" s="36"/>
      <c r="I96" s="36"/>
      <c r="J96" s="84">
        <f>J121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97</v>
      </c>
    </row>
    <row r="97" spans="1:31" s="9" customFormat="1" ht="24.9" customHeight="1">
      <c r="B97" s="147"/>
      <c r="C97" s="148"/>
      <c r="D97" s="149" t="s">
        <v>98</v>
      </c>
      <c r="E97" s="150"/>
      <c r="F97" s="150"/>
      <c r="G97" s="150"/>
      <c r="H97" s="150"/>
      <c r="I97" s="150"/>
      <c r="J97" s="151">
        <f>J122</f>
        <v>0</v>
      </c>
      <c r="K97" s="148"/>
      <c r="L97" s="152"/>
    </row>
    <row r="98" spans="1:31" s="10" customFormat="1" ht="19.95" customHeight="1">
      <c r="B98" s="153"/>
      <c r="C98" s="154"/>
      <c r="D98" s="155" t="s">
        <v>99</v>
      </c>
      <c r="E98" s="156"/>
      <c r="F98" s="156"/>
      <c r="G98" s="156"/>
      <c r="H98" s="156"/>
      <c r="I98" s="156"/>
      <c r="J98" s="157">
        <f>J123</f>
        <v>0</v>
      </c>
      <c r="K98" s="154"/>
      <c r="L98" s="158"/>
    </row>
    <row r="99" spans="1:31" s="10" customFormat="1" ht="19.95" customHeight="1">
      <c r="B99" s="153"/>
      <c r="C99" s="154"/>
      <c r="D99" s="155" t="s">
        <v>368</v>
      </c>
      <c r="E99" s="156"/>
      <c r="F99" s="156"/>
      <c r="G99" s="156"/>
      <c r="H99" s="156"/>
      <c r="I99" s="156"/>
      <c r="J99" s="157">
        <f>J183</f>
        <v>0</v>
      </c>
      <c r="K99" s="154"/>
      <c r="L99" s="158"/>
    </row>
    <row r="100" spans="1:31" s="10" customFormat="1" ht="19.95" customHeight="1">
      <c r="B100" s="153"/>
      <c r="C100" s="154"/>
      <c r="D100" s="155" t="s">
        <v>103</v>
      </c>
      <c r="E100" s="156"/>
      <c r="F100" s="156"/>
      <c r="G100" s="156"/>
      <c r="H100" s="156"/>
      <c r="I100" s="156"/>
      <c r="J100" s="157">
        <f>J208</f>
        <v>0</v>
      </c>
      <c r="K100" s="154"/>
      <c r="L100" s="158"/>
    </row>
    <row r="101" spans="1:31" s="10" customFormat="1" ht="19.95" customHeight="1">
      <c r="B101" s="153"/>
      <c r="C101" s="154"/>
      <c r="D101" s="155" t="s">
        <v>104</v>
      </c>
      <c r="E101" s="156"/>
      <c r="F101" s="156"/>
      <c r="G101" s="156"/>
      <c r="H101" s="156"/>
      <c r="I101" s="156"/>
      <c r="J101" s="157">
        <f>J213</f>
        <v>0</v>
      </c>
      <c r="K101" s="154"/>
      <c r="L101" s="158"/>
    </row>
    <row r="102" spans="1:31" s="2" customFormat="1" ht="21.75" customHeight="1">
      <c r="A102" s="34"/>
      <c r="B102" s="35"/>
      <c r="C102" s="36"/>
      <c r="D102" s="36"/>
      <c r="E102" s="36"/>
      <c r="F102" s="36"/>
      <c r="G102" s="36"/>
      <c r="H102" s="36"/>
      <c r="I102" s="36"/>
      <c r="J102" s="36"/>
      <c r="K102" s="36"/>
      <c r="L102" s="51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spans="1:31" s="2" customFormat="1" ht="6.9" customHeight="1">
      <c r="A103" s="34"/>
      <c r="B103" s="54"/>
      <c r="C103" s="55"/>
      <c r="D103" s="55"/>
      <c r="E103" s="55"/>
      <c r="F103" s="55"/>
      <c r="G103" s="55"/>
      <c r="H103" s="55"/>
      <c r="I103" s="55"/>
      <c r="J103" s="55"/>
      <c r="K103" s="55"/>
      <c r="L103" s="51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7" spans="1:31" s="2" customFormat="1" ht="6.9" customHeight="1">
      <c r="A107" s="34"/>
      <c r="B107" s="56"/>
      <c r="C107" s="57"/>
      <c r="D107" s="57"/>
      <c r="E107" s="57"/>
      <c r="F107" s="57"/>
      <c r="G107" s="57"/>
      <c r="H107" s="57"/>
      <c r="I107" s="57"/>
      <c r="J107" s="57"/>
      <c r="K107" s="57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24.9" customHeight="1">
      <c r="A108" s="34"/>
      <c r="B108" s="35"/>
      <c r="C108" s="23" t="s">
        <v>109</v>
      </c>
      <c r="D108" s="36"/>
      <c r="E108" s="36"/>
      <c r="F108" s="36"/>
      <c r="G108" s="36"/>
      <c r="H108" s="3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6.9" customHeight="1">
      <c r="A109" s="34"/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2" customHeight="1">
      <c r="A110" s="34"/>
      <c r="B110" s="35"/>
      <c r="C110" s="29" t="s">
        <v>16</v>
      </c>
      <c r="D110" s="36"/>
      <c r="E110" s="36"/>
      <c r="F110" s="36"/>
      <c r="G110" s="36"/>
      <c r="H110" s="36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6.5" customHeight="1">
      <c r="A111" s="34"/>
      <c r="B111" s="35"/>
      <c r="C111" s="36"/>
      <c r="D111" s="36"/>
      <c r="E111" s="302" t="str">
        <f>E7</f>
        <v>Bohušovice - oplocení kontejrerového stání</v>
      </c>
      <c r="F111" s="303"/>
      <c r="G111" s="303"/>
      <c r="H111" s="303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2" customHeight="1">
      <c r="A112" s="34"/>
      <c r="B112" s="35"/>
      <c r="C112" s="29" t="s">
        <v>91</v>
      </c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6.5" customHeight="1">
      <c r="A113" s="34"/>
      <c r="B113" s="35"/>
      <c r="C113" s="36"/>
      <c r="D113" s="36"/>
      <c r="E113" s="273" t="str">
        <f>E9</f>
        <v>02 - doplnění asfaltové plochy</v>
      </c>
      <c r="F113" s="304"/>
      <c r="G113" s="304"/>
      <c r="H113" s="304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6.9" customHeight="1">
      <c r="A114" s="34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2" customHeight="1">
      <c r="A115" s="34"/>
      <c r="B115" s="35"/>
      <c r="C115" s="29" t="s">
        <v>20</v>
      </c>
      <c r="D115" s="36"/>
      <c r="E115" s="36"/>
      <c r="F115" s="27" t="str">
        <f>F12</f>
        <v xml:space="preserve"> </v>
      </c>
      <c r="G115" s="36"/>
      <c r="H115" s="36"/>
      <c r="I115" s="29" t="s">
        <v>22</v>
      </c>
      <c r="J115" s="66" t="str">
        <f>IF(J12="","",J12)</f>
        <v>10. 9. 2024</v>
      </c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6.9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5.15" customHeight="1">
      <c r="A117" s="34"/>
      <c r="B117" s="35"/>
      <c r="C117" s="29" t="s">
        <v>24</v>
      </c>
      <c r="D117" s="36"/>
      <c r="E117" s="36"/>
      <c r="F117" s="27" t="str">
        <f>E15</f>
        <v xml:space="preserve"> </v>
      </c>
      <c r="G117" s="36"/>
      <c r="H117" s="36"/>
      <c r="I117" s="29" t="s">
        <v>29</v>
      </c>
      <c r="J117" s="32" t="str">
        <f>E21</f>
        <v xml:space="preserve"> </v>
      </c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15.15" customHeight="1">
      <c r="A118" s="34"/>
      <c r="B118" s="35"/>
      <c r="C118" s="29" t="s">
        <v>27</v>
      </c>
      <c r="D118" s="36"/>
      <c r="E118" s="36"/>
      <c r="F118" s="27" t="str">
        <f>IF(E18="","",E18)</f>
        <v>Vyplň údaj</v>
      </c>
      <c r="G118" s="36"/>
      <c r="H118" s="36"/>
      <c r="I118" s="29" t="s">
        <v>30</v>
      </c>
      <c r="J118" s="32" t="str">
        <f>E24</f>
        <v xml:space="preserve"> </v>
      </c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10.35" customHeight="1">
      <c r="A119" s="34"/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11" customFormat="1" ht="29.25" customHeight="1">
      <c r="A120" s="159"/>
      <c r="B120" s="160"/>
      <c r="C120" s="161" t="s">
        <v>110</v>
      </c>
      <c r="D120" s="162" t="s">
        <v>58</v>
      </c>
      <c r="E120" s="162" t="s">
        <v>54</v>
      </c>
      <c r="F120" s="162" t="s">
        <v>55</v>
      </c>
      <c r="G120" s="162" t="s">
        <v>111</v>
      </c>
      <c r="H120" s="162" t="s">
        <v>112</v>
      </c>
      <c r="I120" s="162" t="s">
        <v>113</v>
      </c>
      <c r="J120" s="163" t="s">
        <v>95</v>
      </c>
      <c r="K120" s="164" t="s">
        <v>114</v>
      </c>
      <c r="L120" s="165"/>
      <c r="M120" s="75" t="s">
        <v>1</v>
      </c>
      <c r="N120" s="76" t="s">
        <v>37</v>
      </c>
      <c r="O120" s="76" t="s">
        <v>115</v>
      </c>
      <c r="P120" s="76" t="s">
        <v>116</v>
      </c>
      <c r="Q120" s="76" t="s">
        <v>117</v>
      </c>
      <c r="R120" s="76" t="s">
        <v>118</v>
      </c>
      <c r="S120" s="76" t="s">
        <v>119</v>
      </c>
      <c r="T120" s="77" t="s">
        <v>120</v>
      </c>
      <c r="U120" s="159"/>
      <c r="V120" s="159"/>
      <c r="W120" s="159"/>
      <c r="X120" s="159"/>
      <c r="Y120" s="159"/>
      <c r="Z120" s="159"/>
      <c r="AA120" s="159"/>
      <c r="AB120" s="159"/>
      <c r="AC120" s="159"/>
      <c r="AD120" s="159"/>
      <c r="AE120" s="159"/>
    </row>
    <row r="121" spans="1:65" s="2" customFormat="1" ht="22.8" customHeight="1">
      <c r="A121" s="34"/>
      <c r="B121" s="35"/>
      <c r="C121" s="82" t="s">
        <v>121</v>
      </c>
      <c r="D121" s="36"/>
      <c r="E121" s="36"/>
      <c r="F121" s="36"/>
      <c r="G121" s="36"/>
      <c r="H121" s="36"/>
      <c r="I121" s="36"/>
      <c r="J121" s="166">
        <f>BK121</f>
        <v>0</v>
      </c>
      <c r="K121" s="36"/>
      <c r="L121" s="39"/>
      <c r="M121" s="78"/>
      <c r="N121" s="167"/>
      <c r="O121" s="79"/>
      <c r="P121" s="168">
        <f>P122</f>
        <v>0</v>
      </c>
      <c r="Q121" s="79"/>
      <c r="R121" s="168">
        <f>R122</f>
        <v>0</v>
      </c>
      <c r="S121" s="79"/>
      <c r="T121" s="169">
        <f>T122</f>
        <v>2.46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T121" s="17" t="s">
        <v>72</v>
      </c>
      <c r="AU121" s="17" t="s">
        <v>97</v>
      </c>
      <c r="BK121" s="170">
        <f>BK122</f>
        <v>0</v>
      </c>
    </row>
    <row r="122" spans="1:65" s="12" customFormat="1" ht="25.95" customHeight="1">
      <c r="B122" s="171"/>
      <c r="C122" s="172"/>
      <c r="D122" s="173" t="s">
        <v>72</v>
      </c>
      <c r="E122" s="174" t="s">
        <v>122</v>
      </c>
      <c r="F122" s="174" t="s">
        <v>123</v>
      </c>
      <c r="G122" s="172"/>
      <c r="H122" s="172"/>
      <c r="I122" s="175"/>
      <c r="J122" s="176">
        <f>BK122</f>
        <v>0</v>
      </c>
      <c r="K122" s="172"/>
      <c r="L122" s="177"/>
      <c r="M122" s="178"/>
      <c r="N122" s="179"/>
      <c r="O122" s="179"/>
      <c r="P122" s="180">
        <f>P123+P183+P208+P213</f>
        <v>0</v>
      </c>
      <c r="Q122" s="179"/>
      <c r="R122" s="180">
        <f>R123+R183+R208+R213</f>
        <v>0</v>
      </c>
      <c r="S122" s="179"/>
      <c r="T122" s="181">
        <f>T123+T183+T208+T213</f>
        <v>2.46</v>
      </c>
      <c r="AR122" s="182" t="s">
        <v>81</v>
      </c>
      <c r="AT122" s="183" t="s">
        <v>72</v>
      </c>
      <c r="AU122" s="183" t="s">
        <v>73</v>
      </c>
      <c r="AY122" s="182" t="s">
        <v>124</v>
      </c>
      <c r="BK122" s="184">
        <f>BK123+BK183+BK208+BK213</f>
        <v>0</v>
      </c>
    </row>
    <row r="123" spans="1:65" s="12" customFormat="1" ht="22.8" customHeight="1">
      <c r="B123" s="171"/>
      <c r="C123" s="172"/>
      <c r="D123" s="173" t="s">
        <v>72</v>
      </c>
      <c r="E123" s="185" t="s">
        <v>81</v>
      </c>
      <c r="F123" s="185" t="s">
        <v>125</v>
      </c>
      <c r="G123" s="172"/>
      <c r="H123" s="172"/>
      <c r="I123" s="175"/>
      <c r="J123" s="186">
        <f>BK123</f>
        <v>0</v>
      </c>
      <c r="K123" s="172"/>
      <c r="L123" s="177"/>
      <c r="M123" s="178"/>
      <c r="N123" s="179"/>
      <c r="O123" s="179"/>
      <c r="P123" s="180">
        <f>SUM(P124:P182)</f>
        <v>0</v>
      </c>
      <c r="Q123" s="179"/>
      <c r="R123" s="180">
        <f>SUM(R124:R182)</f>
        <v>0</v>
      </c>
      <c r="S123" s="179"/>
      <c r="T123" s="181">
        <f>SUM(T124:T182)</f>
        <v>2.46</v>
      </c>
      <c r="AR123" s="182" t="s">
        <v>81</v>
      </c>
      <c r="AT123" s="183" t="s">
        <v>72</v>
      </c>
      <c r="AU123" s="183" t="s">
        <v>81</v>
      </c>
      <c r="AY123" s="182" t="s">
        <v>124</v>
      </c>
      <c r="BK123" s="184">
        <f>SUM(BK124:BK182)</f>
        <v>0</v>
      </c>
    </row>
    <row r="124" spans="1:65" s="2" customFormat="1" ht="33" customHeight="1">
      <c r="A124" s="34"/>
      <c r="B124" s="35"/>
      <c r="C124" s="187" t="s">
        <v>81</v>
      </c>
      <c r="D124" s="187" t="s">
        <v>126</v>
      </c>
      <c r="E124" s="188" t="s">
        <v>369</v>
      </c>
      <c r="F124" s="189" t="s">
        <v>370</v>
      </c>
      <c r="G124" s="190" t="s">
        <v>200</v>
      </c>
      <c r="H124" s="191">
        <v>1</v>
      </c>
      <c r="I124" s="192"/>
      <c r="J124" s="193">
        <f>ROUND(I124*H124,2)</f>
        <v>0</v>
      </c>
      <c r="K124" s="194"/>
      <c r="L124" s="39"/>
      <c r="M124" s="195" t="s">
        <v>1</v>
      </c>
      <c r="N124" s="196" t="s">
        <v>38</v>
      </c>
      <c r="O124" s="71"/>
      <c r="P124" s="197">
        <f>O124*H124</f>
        <v>0</v>
      </c>
      <c r="Q124" s="197">
        <v>0</v>
      </c>
      <c r="R124" s="197">
        <f>Q124*H124</f>
        <v>0</v>
      </c>
      <c r="S124" s="197">
        <v>0</v>
      </c>
      <c r="T124" s="198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99" t="s">
        <v>130</v>
      </c>
      <c r="AT124" s="199" t="s">
        <v>126</v>
      </c>
      <c r="AU124" s="199" t="s">
        <v>83</v>
      </c>
      <c r="AY124" s="17" t="s">
        <v>124</v>
      </c>
      <c r="BE124" s="200">
        <f>IF(N124="základní",J124,0)</f>
        <v>0</v>
      </c>
      <c r="BF124" s="200">
        <f>IF(N124="snížená",J124,0)</f>
        <v>0</v>
      </c>
      <c r="BG124" s="200">
        <f>IF(N124="zákl. přenesená",J124,0)</f>
        <v>0</v>
      </c>
      <c r="BH124" s="200">
        <f>IF(N124="sníž. přenesená",J124,0)</f>
        <v>0</v>
      </c>
      <c r="BI124" s="200">
        <f>IF(N124="nulová",J124,0)</f>
        <v>0</v>
      </c>
      <c r="BJ124" s="17" t="s">
        <v>81</v>
      </c>
      <c r="BK124" s="200">
        <f>ROUND(I124*H124,2)</f>
        <v>0</v>
      </c>
      <c r="BL124" s="17" t="s">
        <v>130</v>
      </c>
      <c r="BM124" s="199" t="s">
        <v>371</v>
      </c>
    </row>
    <row r="125" spans="1:65" s="13" customFormat="1" ht="10.199999999999999">
      <c r="B125" s="201"/>
      <c r="C125" s="202"/>
      <c r="D125" s="203" t="s">
        <v>132</v>
      </c>
      <c r="E125" s="204" t="s">
        <v>1</v>
      </c>
      <c r="F125" s="205" t="s">
        <v>372</v>
      </c>
      <c r="G125" s="202"/>
      <c r="H125" s="204" t="s">
        <v>1</v>
      </c>
      <c r="I125" s="206"/>
      <c r="J125" s="202"/>
      <c r="K125" s="202"/>
      <c r="L125" s="207"/>
      <c r="M125" s="208"/>
      <c r="N125" s="209"/>
      <c r="O125" s="209"/>
      <c r="P125" s="209"/>
      <c r="Q125" s="209"/>
      <c r="R125" s="209"/>
      <c r="S125" s="209"/>
      <c r="T125" s="210"/>
      <c r="AT125" s="211" t="s">
        <v>132</v>
      </c>
      <c r="AU125" s="211" t="s">
        <v>83</v>
      </c>
      <c r="AV125" s="13" t="s">
        <v>81</v>
      </c>
      <c r="AW125" s="13" t="s">
        <v>31</v>
      </c>
      <c r="AX125" s="13" t="s">
        <v>73</v>
      </c>
      <c r="AY125" s="211" t="s">
        <v>124</v>
      </c>
    </row>
    <row r="126" spans="1:65" s="14" customFormat="1" ht="10.199999999999999">
      <c r="B126" s="212"/>
      <c r="C126" s="213"/>
      <c r="D126" s="203" t="s">
        <v>132</v>
      </c>
      <c r="E126" s="214" t="s">
        <v>1</v>
      </c>
      <c r="F126" s="215" t="s">
        <v>81</v>
      </c>
      <c r="G126" s="213"/>
      <c r="H126" s="216">
        <v>1</v>
      </c>
      <c r="I126" s="217"/>
      <c r="J126" s="213"/>
      <c r="K126" s="213"/>
      <c r="L126" s="218"/>
      <c r="M126" s="219"/>
      <c r="N126" s="220"/>
      <c r="O126" s="220"/>
      <c r="P126" s="220"/>
      <c r="Q126" s="220"/>
      <c r="R126" s="220"/>
      <c r="S126" s="220"/>
      <c r="T126" s="221"/>
      <c r="AT126" s="222" t="s">
        <v>132</v>
      </c>
      <c r="AU126" s="222" t="s">
        <v>83</v>
      </c>
      <c r="AV126" s="14" t="s">
        <v>83</v>
      </c>
      <c r="AW126" s="14" t="s">
        <v>31</v>
      </c>
      <c r="AX126" s="14" t="s">
        <v>73</v>
      </c>
      <c r="AY126" s="222" t="s">
        <v>124</v>
      </c>
    </row>
    <row r="127" spans="1:65" s="15" customFormat="1" ht="10.199999999999999">
      <c r="B127" s="223"/>
      <c r="C127" s="224"/>
      <c r="D127" s="203" t="s">
        <v>132</v>
      </c>
      <c r="E127" s="225" t="s">
        <v>1</v>
      </c>
      <c r="F127" s="226" t="s">
        <v>139</v>
      </c>
      <c r="G127" s="224"/>
      <c r="H127" s="227">
        <v>1</v>
      </c>
      <c r="I127" s="228"/>
      <c r="J127" s="224"/>
      <c r="K127" s="224"/>
      <c r="L127" s="229"/>
      <c r="M127" s="230"/>
      <c r="N127" s="231"/>
      <c r="O127" s="231"/>
      <c r="P127" s="231"/>
      <c r="Q127" s="231"/>
      <c r="R127" s="231"/>
      <c r="S127" s="231"/>
      <c r="T127" s="232"/>
      <c r="AT127" s="233" t="s">
        <v>132</v>
      </c>
      <c r="AU127" s="233" t="s">
        <v>83</v>
      </c>
      <c r="AV127" s="15" t="s">
        <v>130</v>
      </c>
      <c r="AW127" s="15" t="s">
        <v>31</v>
      </c>
      <c r="AX127" s="15" t="s">
        <v>81</v>
      </c>
      <c r="AY127" s="233" t="s">
        <v>124</v>
      </c>
    </row>
    <row r="128" spans="1:65" s="2" customFormat="1" ht="33" customHeight="1">
      <c r="A128" s="34"/>
      <c r="B128" s="35"/>
      <c r="C128" s="187" t="s">
        <v>83</v>
      </c>
      <c r="D128" s="187" t="s">
        <v>126</v>
      </c>
      <c r="E128" s="188" t="s">
        <v>373</v>
      </c>
      <c r="F128" s="189" t="s">
        <v>374</v>
      </c>
      <c r="G128" s="190" t="s">
        <v>200</v>
      </c>
      <c r="H128" s="191">
        <v>1</v>
      </c>
      <c r="I128" s="192"/>
      <c r="J128" s="193">
        <f>ROUND(I128*H128,2)</f>
        <v>0</v>
      </c>
      <c r="K128" s="194"/>
      <c r="L128" s="39"/>
      <c r="M128" s="195" t="s">
        <v>1</v>
      </c>
      <c r="N128" s="196" t="s">
        <v>38</v>
      </c>
      <c r="O128" s="71"/>
      <c r="P128" s="197">
        <f>O128*H128</f>
        <v>0</v>
      </c>
      <c r="Q128" s="197">
        <v>0</v>
      </c>
      <c r="R128" s="197">
        <f>Q128*H128</f>
        <v>0</v>
      </c>
      <c r="S128" s="197">
        <v>0</v>
      </c>
      <c r="T128" s="198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9" t="s">
        <v>130</v>
      </c>
      <c r="AT128" s="199" t="s">
        <v>126</v>
      </c>
      <c r="AU128" s="199" t="s">
        <v>83</v>
      </c>
      <c r="AY128" s="17" t="s">
        <v>124</v>
      </c>
      <c r="BE128" s="200">
        <f>IF(N128="základní",J128,0)</f>
        <v>0</v>
      </c>
      <c r="BF128" s="200">
        <f>IF(N128="snížená",J128,0)</f>
        <v>0</v>
      </c>
      <c r="BG128" s="200">
        <f>IF(N128="zákl. přenesená",J128,0)</f>
        <v>0</v>
      </c>
      <c r="BH128" s="200">
        <f>IF(N128="sníž. přenesená",J128,0)</f>
        <v>0</v>
      </c>
      <c r="BI128" s="200">
        <f>IF(N128="nulová",J128,0)</f>
        <v>0</v>
      </c>
      <c r="BJ128" s="17" t="s">
        <v>81</v>
      </c>
      <c r="BK128" s="200">
        <f>ROUND(I128*H128,2)</f>
        <v>0</v>
      </c>
      <c r="BL128" s="17" t="s">
        <v>130</v>
      </c>
      <c r="BM128" s="199" t="s">
        <v>375</v>
      </c>
    </row>
    <row r="129" spans="1:65" s="13" customFormat="1" ht="10.199999999999999">
      <c r="B129" s="201"/>
      <c r="C129" s="202"/>
      <c r="D129" s="203" t="s">
        <v>132</v>
      </c>
      <c r="E129" s="204" t="s">
        <v>1</v>
      </c>
      <c r="F129" s="205" t="s">
        <v>372</v>
      </c>
      <c r="G129" s="202"/>
      <c r="H129" s="204" t="s">
        <v>1</v>
      </c>
      <c r="I129" s="206"/>
      <c r="J129" s="202"/>
      <c r="K129" s="202"/>
      <c r="L129" s="207"/>
      <c r="M129" s="208"/>
      <c r="N129" s="209"/>
      <c r="O129" s="209"/>
      <c r="P129" s="209"/>
      <c r="Q129" s="209"/>
      <c r="R129" s="209"/>
      <c r="S129" s="209"/>
      <c r="T129" s="210"/>
      <c r="AT129" s="211" t="s">
        <v>132</v>
      </c>
      <c r="AU129" s="211" t="s">
        <v>83</v>
      </c>
      <c r="AV129" s="13" t="s">
        <v>81</v>
      </c>
      <c r="AW129" s="13" t="s">
        <v>31</v>
      </c>
      <c r="AX129" s="13" t="s">
        <v>73</v>
      </c>
      <c r="AY129" s="211" t="s">
        <v>124</v>
      </c>
    </row>
    <row r="130" spans="1:65" s="14" customFormat="1" ht="10.199999999999999">
      <c r="B130" s="212"/>
      <c r="C130" s="213"/>
      <c r="D130" s="203" t="s">
        <v>132</v>
      </c>
      <c r="E130" s="214" t="s">
        <v>1</v>
      </c>
      <c r="F130" s="215" t="s">
        <v>81</v>
      </c>
      <c r="G130" s="213"/>
      <c r="H130" s="216">
        <v>1</v>
      </c>
      <c r="I130" s="217"/>
      <c r="J130" s="213"/>
      <c r="K130" s="213"/>
      <c r="L130" s="218"/>
      <c r="M130" s="219"/>
      <c r="N130" s="220"/>
      <c r="O130" s="220"/>
      <c r="P130" s="220"/>
      <c r="Q130" s="220"/>
      <c r="R130" s="220"/>
      <c r="S130" s="220"/>
      <c r="T130" s="221"/>
      <c r="AT130" s="222" t="s">
        <v>132</v>
      </c>
      <c r="AU130" s="222" t="s">
        <v>83</v>
      </c>
      <c r="AV130" s="14" t="s">
        <v>83</v>
      </c>
      <c r="AW130" s="14" t="s">
        <v>31</v>
      </c>
      <c r="AX130" s="14" t="s">
        <v>73</v>
      </c>
      <c r="AY130" s="222" t="s">
        <v>124</v>
      </c>
    </row>
    <row r="131" spans="1:65" s="15" customFormat="1" ht="10.199999999999999">
      <c r="B131" s="223"/>
      <c r="C131" s="224"/>
      <c r="D131" s="203" t="s">
        <v>132</v>
      </c>
      <c r="E131" s="225" t="s">
        <v>1</v>
      </c>
      <c r="F131" s="226" t="s">
        <v>139</v>
      </c>
      <c r="G131" s="224"/>
      <c r="H131" s="227">
        <v>1</v>
      </c>
      <c r="I131" s="228"/>
      <c r="J131" s="224"/>
      <c r="K131" s="224"/>
      <c r="L131" s="229"/>
      <c r="M131" s="230"/>
      <c r="N131" s="231"/>
      <c r="O131" s="231"/>
      <c r="P131" s="231"/>
      <c r="Q131" s="231"/>
      <c r="R131" s="231"/>
      <c r="S131" s="231"/>
      <c r="T131" s="232"/>
      <c r="AT131" s="233" t="s">
        <v>132</v>
      </c>
      <c r="AU131" s="233" t="s">
        <v>83</v>
      </c>
      <c r="AV131" s="15" t="s">
        <v>130</v>
      </c>
      <c r="AW131" s="15" t="s">
        <v>31</v>
      </c>
      <c r="AX131" s="15" t="s">
        <v>81</v>
      </c>
      <c r="AY131" s="233" t="s">
        <v>124</v>
      </c>
    </row>
    <row r="132" spans="1:65" s="2" customFormat="1" ht="16.5" customHeight="1">
      <c r="A132" s="34"/>
      <c r="B132" s="35"/>
      <c r="C132" s="187" t="s">
        <v>140</v>
      </c>
      <c r="D132" s="187" t="s">
        <v>126</v>
      </c>
      <c r="E132" s="188" t="s">
        <v>376</v>
      </c>
      <c r="F132" s="189" t="s">
        <v>377</v>
      </c>
      <c r="G132" s="190" t="s">
        <v>231</v>
      </c>
      <c r="H132" s="191">
        <v>12</v>
      </c>
      <c r="I132" s="192"/>
      <c r="J132" s="193">
        <f>ROUND(I132*H132,2)</f>
        <v>0</v>
      </c>
      <c r="K132" s="194"/>
      <c r="L132" s="39"/>
      <c r="M132" s="195" t="s">
        <v>1</v>
      </c>
      <c r="N132" s="196" t="s">
        <v>38</v>
      </c>
      <c r="O132" s="71"/>
      <c r="P132" s="197">
        <f>O132*H132</f>
        <v>0</v>
      </c>
      <c r="Q132" s="197">
        <v>0</v>
      </c>
      <c r="R132" s="197">
        <f>Q132*H132</f>
        <v>0</v>
      </c>
      <c r="S132" s="197">
        <v>0.20499999999999999</v>
      </c>
      <c r="T132" s="198">
        <f>S132*H132</f>
        <v>2.46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9" t="s">
        <v>130</v>
      </c>
      <c r="AT132" s="199" t="s">
        <v>126</v>
      </c>
      <c r="AU132" s="199" t="s">
        <v>83</v>
      </c>
      <c r="AY132" s="17" t="s">
        <v>124</v>
      </c>
      <c r="BE132" s="200">
        <f>IF(N132="základní",J132,0)</f>
        <v>0</v>
      </c>
      <c r="BF132" s="200">
        <f>IF(N132="snížená",J132,0)</f>
        <v>0</v>
      </c>
      <c r="BG132" s="200">
        <f>IF(N132="zákl. přenesená",J132,0)</f>
        <v>0</v>
      </c>
      <c r="BH132" s="200">
        <f>IF(N132="sníž. přenesená",J132,0)</f>
        <v>0</v>
      </c>
      <c r="BI132" s="200">
        <f>IF(N132="nulová",J132,0)</f>
        <v>0</v>
      </c>
      <c r="BJ132" s="17" t="s">
        <v>81</v>
      </c>
      <c r="BK132" s="200">
        <f>ROUND(I132*H132,2)</f>
        <v>0</v>
      </c>
      <c r="BL132" s="17" t="s">
        <v>130</v>
      </c>
      <c r="BM132" s="199" t="s">
        <v>378</v>
      </c>
    </row>
    <row r="133" spans="1:65" s="13" customFormat="1" ht="10.199999999999999">
      <c r="B133" s="201"/>
      <c r="C133" s="202"/>
      <c r="D133" s="203" t="s">
        <v>132</v>
      </c>
      <c r="E133" s="204" t="s">
        <v>1</v>
      </c>
      <c r="F133" s="205" t="s">
        <v>379</v>
      </c>
      <c r="G133" s="202"/>
      <c r="H133" s="204" t="s">
        <v>1</v>
      </c>
      <c r="I133" s="206"/>
      <c r="J133" s="202"/>
      <c r="K133" s="202"/>
      <c r="L133" s="207"/>
      <c r="M133" s="208"/>
      <c r="N133" s="209"/>
      <c r="O133" s="209"/>
      <c r="P133" s="209"/>
      <c r="Q133" s="209"/>
      <c r="R133" s="209"/>
      <c r="S133" s="209"/>
      <c r="T133" s="210"/>
      <c r="AT133" s="211" t="s">
        <v>132</v>
      </c>
      <c r="AU133" s="211" t="s">
        <v>83</v>
      </c>
      <c r="AV133" s="13" t="s">
        <v>81</v>
      </c>
      <c r="AW133" s="13" t="s">
        <v>31</v>
      </c>
      <c r="AX133" s="13" t="s">
        <v>73</v>
      </c>
      <c r="AY133" s="211" t="s">
        <v>124</v>
      </c>
    </row>
    <row r="134" spans="1:65" s="14" customFormat="1" ht="10.199999999999999">
      <c r="B134" s="212"/>
      <c r="C134" s="213"/>
      <c r="D134" s="203" t="s">
        <v>132</v>
      </c>
      <c r="E134" s="214" t="s">
        <v>1</v>
      </c>
      <c r="F134" s="215" t="s">
        <v>380</v>
      </c>
      <c r="G134" s="213"/>
      <c r="H134" s="216">
        <v>12</v>
      </c>
      <c r="I134" s="217"/>
      <c r="J134" s="213"/>
      <c r="K134" s="213"/>
      <c r="L134" s="218"/>
      <c r="M134" s="219"/>
      <c r="N134" s="220"/>
      <c r="O134" s="220"/>
      <c r="P134" s="220"/>
      <c r="Q134" s="220"/>
      <c r="R134" s="220"/>
      <c r="S134" s="220"/>
      <c r="T134" s="221"/>
      <c r="AT134" s="222" t="s">
        <v>132</v>
      </c>
      <c r="AU134" s="222" t="s">
        <v>83</v>
      </c>
      <c r="AV134" s="14" t="s">
        <v>83</v>
      </c>
      <c r="AW134" s="14" t="s">
        <v>31</v>
      </c>
      <c r="AX134" s="14" t="s">
        <v>73</v>
      </c>
      <c r="AY134" s="222" t="s">
        <v>124</v>
      </c>
    </row>
    <row r="135" spans="1:65" s="15" customFormat="1" ht="10.199999999999999">
      <c r="B135" s="223"/>
      <c r="C135" s="224"/>
      <c r="D135" s="203" t="s">
        <v>132</v>
      </c>
      <c r="E135" s="225" t="s">
        <v>1</v>
      </c>
      <c r="F135" s="226" t="s">
        <v>139</v>
      </c>
      <c r="G135" s="224"/>
      <c r="H135" s="227">
        <v>12</v>
      </c>
      <c r="I135" s="228"/>
      <c r="J135" s="224"/>
      <c r="K135" s="224"/>
      <c r="L135" s="229"/>
      <c r="M135" s="230"/>
      <c r="N135" s="231"/>
      <c r="O135" s="231"/>
      <c r="P135" s="231"/>
      <c r="Q135" s="231"/>
      <c r="R135" s="231"/>
      <c r="S135" s="231"/>
      <c r="T135" s="232"/>
      <c r="AT135" s="233" t="s">
        <v>132</v>
      </c>
      <c r="AU135" s="233" t="s">
        <v>83</v>
      </c>
      <c r="AV135" s="15" t="s">
        <v>130</v>
      </c>
      <c r="AW135" s="15" t="s">
        <v>31</v>
      </c>
      <c r="AX135" s="15" t="s">
        <v>81</v>
      </c>
      <c r="AY135" s="233" t="s">
        <v>124</v>
      </c>
    </row>
    <row r="136" spans="1:65" s="2" customFormat="1" ht="24.15" customHeight="1">
      <c r="A136" s="34"/>
      <c r="B136" s="35"/>
      <c r="C136" s="187" t="s">
        <v>130</v>
      </c>
      <c r="D136" s="187" t="s">
        <v>126</v>
      </c>
      <c r="E136" s="188" t="s">
        <v>381</v>
      </c>
      <c r="F136" s="189" t="s">
        <v>382</v>
      </c>
      <c r="G136" s="190" t="s">
        <v>129</v>
      </c>
      <c r="H136" s="191">
        <v>30</v>
      </c>
      <c r="I136" s="192"/>
      <c r="J136" s="193">
        <f>ROUND(I136*H136,2)</f>
        <v>0</v>
      </c>
      <c r="K136" s="194"/>
      <c r="L136" s="39"/>
      <c r="M136" s="195" t="s">
        <v>1</v>
      </c>
      <c r="N136" s="196" t="s">
        <v>38</v>
      </c>
      <c r="O136" s="71"/>
      <c r="P136" s="197">
        <f>O136*H136</f>
        <v>0</v>
      </c>
      <c r="Q136" s="197">
        <v>0</v>
      </c>
      <c r="R136" s="197">
        <f>Q136*H136</f>
        <v>0</v>
      </c>
      <c r="S136" s="197">
        <v>0</v>
      </c>
      <c r="T136" s="198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9" t="s">
        <v>130</v>
      </c>
      <c r="AT136" s="199" t="s">
        <v>126</v>
      </c>
      <c r="AU136" s="199" t="s">
        <v>83</v>
      </c>
      <c r="AY136" s="17" t="s">
        <v>124</v>
      </c>
      <c r="BE136" s="200">
        <f>IF(N136="základní",J136,0)</f>
        <v>0</v>
      </c>
      <c r="BF136" s="200">
        <f>IF(N136="snížená",J136,0)</f>
        <v>0</v>
      </c>
      <c r="BG136" s="200">
        <f>IF(N136="zákl. přenesená",J136,0)</f>
        <v>0</v>
      </c>
      <c r="BH136" s="200">
        <f>IF(N136="sníž. přenesená",J136,0)</f>
        <v>0</v>
      </c>
      <c r="BI136" s="200">
        <f>IF(N136="nulová",J136,0)</f>
        <v>0</v>
      </c>
      <c r="BJ136" s="17" t="s">
        <v>81</v>
      </c>
      <c r="BK136" s="200">
        <f>ROUND(I136*H136,2)</f>
        <v>0</v>
      </c>
      <c r="BL136" s="17" t="s">
        <v>130</v>
      </c>
      <c r="BM136" s="199" t="s">
        <v>383</v>
      </c>
    </row>
    <row r="137" spans="1:65" s="13" customFormat="1" ht="10.199999999999999">
      <c r="B137" s="201"/>
      <c r="C137" s="202"/>
      <c r="D137" s="203" t="s">
        <v>132</v>
      </c>
      <c r="E137" s="204" t="s">
        <v>1</v>
      </c>
      <c r="F137" s="205" t="s">
        <v>384</v>
      </c>
      <c r="G137" s="202"/>
      <c r="H137" s="204" t="s">
        <v>1</v>
      </c>
      <c r="I137" s="206"/>
      <c r="J137" s="202"/>
      <c r="K137" s="202"/>
      <c r="L137" s="207"/>
      <c r="M137" s="208"/>
      <c r="N137" s="209"/>
      <c r="O137" s="209"/>
      <c r="P137" s="209"/>
      <c r="Q137" s="209"/>
      <c r="R137" s="209"/>
      <c r="S137" s="209"/>
      <c r="T137" s="210"/>
      <c r="AT137" s="211" t="s">
        <v>132</v>
      </c>
      <c r="AU137" s="211" t="s">
        <v>83</v>
      </c>
      <c r="AV137" s="13" t="s">
        <v>81</v>
      </c>
      <c r="AW137" s="13" t="s">
        <v>31</v>
      </c>
      <c r="AX137" s="13" t="s">
        <v>73</v>
      </c>
      <c r="AY137" s="211" t="s">
        <v>124</v>
      </c>
    </row>
    <row r="138" spans="1:65" s="14" customFormat="1" ht="10.199999999999999">
      <c r="B138" s="212"/>
      <c r="C138" s="213"/>
      <c r="D138" s="203" t="s">
        <v>132</v>
      </c>
      <c r="E138" s="214" t="s">
        <v>1</v>
      </c>
      <c r="F138" s="215" t="s">
        <v>385</v>
      </c>
      <c r="G138" s="213"/>
      <c r="H138" s="216">
        <v>30</v>
      </c>
      <c r="I138" s="217"/>
      <c r="J138" s="213"/>
      <c r="K138" s="213"/>
      <c r="L138" s="218"/>
      <c r="M138" s="219"/>
      <c r="N138" s="220"/>
      <c r="O138" s="220"/>
      <c r="P138" s="220"/>
      <c r="Q138" s="220"/>
      <c r="R138" s="220"/>
      <c r="S138" s="220"/>
      <c r="T138" s="221"/>
      <c r="AT138" s="222" t="s">
        <v>132</v>
      </c>
      <c r="AU138" s="222" t="s">
        <v>83</v>
      </c>
      <c r="AV138" s="14" t="s">
        <v>83</v>
      </c>
      <c r="AW138" s="14" t="s">
        <v>31</v>
      </c>
      <c r="AX138" s="14" t="s">
        <v>73</v>
      </c>
      <c r="AY138" s="222" t="s">
        <v>124</v>
      </c>
    </row>
    <row r="139" spans="1:65" s="15" customFormat="1" ht="10.199999999999999">
      <c r="B139" s="223"/>
      <c r="C139" s="224"/>
      <c r="D139" s="203" t="s">
        <v>132</v>
      </c>
      <c r="E139" s="225" t="s">
        <v>1</v>
      </c>
      <c r="F139" s="226" t="s">
        <v>139</v>
      </c>
      <c r="G139" s="224"/>
      <c r="H139" s="227">
        <v>30</v>
      </c>
      <c r="I139" s="228"/>
      <c r="J139" s="224"/>
      <c r="K139" s="224"/>
      <c r="L139" s="229"/>
      <c r="M139" s="230"/>
      <c r="N139" s="231"/>
      <c r="O139" s="231"/>
      <c r="P139" s="231"/>
      <c r="Q139" s="231"/>
      <c r="R139" s="231"/>
      <c r="S139" s="231"/>
      <c r="T139" s="232"/>
      <c r="AT139" s="233" t="s">
        <v>132</v>
      </c>
      <c r="AU139" s="233" t="s">
        <v>83</v>
      </c>
      <c r="AV139" s="15" t="s">
        <v>130</v>
      </c>
      <c r="AW139" s="15" t="s">
        <v>31</v>
      </c>
      <c r="AX139" s="15" t="s">
        <v>81</v>
      </c>
      <c r="AY139" s="233" t="s">
        <v>124</v>
      </c>
    </row>
    <row r="140" spans="1:65" s="2" customFormat="1" ht="33" customHeight="1">
      <c r="A140" s="34"/>
      <c r="B140" s="35"/>
      <c r="C140" s="187" t="s">
        <v>152</v>
      </c>
      <c r="D140" s="187" t="s">
        <v>126</v>
      </c>
      <c r="E140" s="188" t="s">
        <v>386</v>
      </c>
      <c r="F140" s="189" t="s">
        <v>387</v>
      </c>
      <c r="G140" s="190" t="s">
        <v>143</v>
      </c>
      <c r="H140" s="191">
        <v>15.038</v>
      </c>
      <c r="I140" s="192"/>
      <c r="J140" s="193">
        <f>ROUND(I140*H140,2)</f>
        <v>0</v>
      </c>
      <c r="K140" s="194"/>
      <c r="L140" s="39"/>
      <c r="M140" s="195" t="s">
        <v>1</v>
      </c>
      <c r="N140" s="196" t="s">
        <v>38</v>
      </c>
      <c r="O140" s="71"/>
      <c r="P140" s="197">
        <f>O140*H140</f>
        <v>0</v>
      </c>
      <c r="Q140" s="197">
        <v>0</v>
      </c>
      <c r="R140" s="197">
        <f>Q140*H140</f>
        <v>0</v>
      </c>
      <c r="S140" s="197">
        <v>0</v>
      </c>
      <c r="T140" s="198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9" t="s">
        <v>130</v>
      </c>
      <c r="AT140" s="199" t="s">
        <v>126</v>
      </c>
      <c r="AU140" s="199" t="s">
        <v>83</v>
      </c>
      <c r="AY140" s="17" t="s">
        <v>124</v>
      </c>
      <c r="BE140" s="200">
        <f>IF(N140="základní",J140,0)</f>
        <v>0</v>
      </c>
      <c r="BF140" s="200">
        <f>IF(N140="snížená",J140,0)</f>
        <v>0</v>
      </c>
      <c r="BG140" s="200">
        <f>IF(N140="zákl. přenesená",J140,0)</f>
        <v>0</v>
      </c>
      <c r="BH140" s="200">
        <f>IF(N140="sníž. přenesená",J140,0)</f>
        <v>0</v>
      </c>
      <c r="BI140" s="200">
        <f>IF(N140="nulová",J140,0)</f>
        <v>0</v>
      </c>
      <c r="BJ140" s="17" t="s">
        <v>81</v>
      </c>
      <c r="BK140" s="200">
        <f>ROUND(I140*H140,2)</f>
        <v>0</v>
      </c>
      <c r="BL140" s="17" t="s">
        <v>130</v>
      </c>
      <c r="BM140" s="199" t="s">
        <v>388</v>
      </c>
    </row>
    <row r="141" spans="1:65" s="13" customFormat="1" ht="10.199999999999999">
      <c r="B141" s="201"/>
      <c r="C141" s="202"/>
      <c r="D141" s="203" t="s">
        <v>132</v>
      </c>
      <c r="E141" s="204" t="s">
        <v>1</v>
      </c>
      <c r="F141" s="205" t="s">
        <v>389</v>
      </c>
      <c r="G141" s="202"/>
      <c r="H141" s="204" t="s">
        <v>1</v>
      </c>
      <c r="I141" s="206"/>
      <c r="J141" s="202"/>
      <c r="K141" s="202"/>
      <c r="L141" s="207"/>
      <c r="M141" s="208"/>
      <c r="N141" s="209"/>
      <c r="O141" s="209"/>
      <c r="P141" s="209"/>
      <c r="Q141" s="209"/>
      <c r="R141" s="209"/>
      <c r="S141" s="209"/>
      <c r="T141" s="210"/>
      <c r="AT141" s="211" t="s">
        <v>132</v>
      </c>
      <c r="AU141" s="211" t="s">
        <v>83</v>
      </c>
      <c r="AV141" s="13" t="s">
        <v>81</v>
      </c>
      <c r="AW141" s="13" t="s">
        <v>31</v>
      </c>
      <c r="AX141" s="13" t="s">
        <v>73</v>
      </c>
      <c r="AY141" s="211" t="s">
        <v>124</v>
      </c>
    </row>
    <row r="142" spans="1:65" s="14" customFormat="1" ht="10.199999999999999">
      <c r="B142" s="212"/>
      <c r="C142" s="213"/>
      <c r="D142" s="203" t="s">
        <v>132</v>
      </c>
      <c r="E142" s="214" t="s">
        <v>1</v>
      </c>
      <c r="F142" s="215" t="s">
        <v>390</v>
      </c>
      <c r="G142" s="213"/>
      <c r="H142" s="216">
        <v>8.4</v>
      </c>
      <c r="I142" s="217"/>
      <c r="J142" s="213"/>
      <c r="K142" s="213"/>
      <c r="L142" s="218"/>
      <c r="M142" s="219"/>
      <c r="N142" s="220"/>
      <c r="O142" s="220"/>
      <c r="P142" s="220"/>
      <c r="Q142" s="220"/>
      <c r="R142" s="220"/>
      <c r="S142" s="220"/>
      <c r="T142" s="221"/>
      <c r="AT142" s="222" t="s">
        <v>132</v>
      </c>
      <c r="AU142" s="222" t="s">
        <v>83</v>
      </c>
      <c r="AV142" s="14" t="s">
        <v>83</v>
      </c>
      <c r="AW142" s="14" t="s">
        <v>31</v>
      </c>
      <c r="AX142" s="14" t="s">
        <v>73</v>
      </c>
      <c r="AY142" s="222" t="s">
        <v>124</v>
      </c>
    </row>
    <row r="143" spans="1:65" s="13" customFormat="1" ht="10.199999999999999">
      <c r="B143" s="201"/>
      <c r="C143" s="202"/>
      <c r="D143" s="203" t="s">
        <v>132</v>
      </c>
      <c r="E143" s="204" t="s">
        <v>1</v>
      </c>
      <c r="F143" s="205" t="s">
        <v>391</v>
      </c>
      <c r="G143" s="202"/>
      <c r="H143" s="204" t="s">
        <v>1</v>
      </c>
      <c r="I143" s="206"/>
      <c r="J143" s="202"/>
      <c r="K143" s="202"/>
      <c r="L143" s="207"/>
      <c r="M143" s="208"/>
      <c r="N143" s="209"/>
      <c r="O143" s="209"/>
      <c r="P143" s="209"/>
      <c r="Q143" s="209"/>
      <c r="R143" s="209"/>
      <c r="S143" s="209"/>
      <c r="T143" s="210"/>
      <c r="AT143" s="211" t="s">
        <v>132</v>
      </c>
      <c r="AU143" s="211" t="s">
        <v>83</v>
      </c>
      <c r="AV143" s="13" t="s">
        <v>81</v>
      </c>
      <c r="AW143" s="13" t="s">
        <v>31</v>
      </c>
      <c r="AX143" s="13" t="s">
        <v>73</v>
      </c>
      <c r="AY143" s="211" t="s">
        <v>124</v>
      </c>
    </row>
    <row r="144" spans="1:65" s="14" customFormat="1" ht="10.199999999999999">
      <c r="B144" s="212"/>
      <c r="C144" s="213"/>
      <c r="D144" s="203" t="s">
        <v>132</v>
      </c>
      <c r="E144" s="214" t="s">
        <v>1</v>
      </c>
      <c r="F144" s="215" t="s">
        <v>392</v>
      </c>
      <c r="G144" s="213"/>
      <c r="H144" s="216">
        <v>6.6375000000000011</v>
      </c>
      <c r="I144" s="217"/>
      <c r="J144" s="213"/>
      <c r="K144" s="213"/>
      <c r="L144" s="218"/>
      <c r="M144" s="219"/>
      <c r="N144" s="220"/>
      <c r="O144" s="220"/>
      <c r="P144" s="220"/>
      <c r="Q144" s="220"/>
      <c r="R144" s="220"/>
      <c r="S144" s="220"/>
      <c r="T144" s="221"/>
      <c r="AT144" s="222" t="s">
        <v>132</v>
      </c>
      <c r="AU144" s="222" t="s">
        <v>83</v>
      </c>
      <c r="AV144" s="14" t="s">
        <v>83</v>
      </c>
      <c r="AW144" s="14" t="s">
        <v>31</v>
      </c>
      <c r="AX144" s="14" t="s">
        <v>73</v>
      </c>
      <c r="AY144" s="222" t="s">
        <v>124</v>
      </c>
    </row>
    <row r="145" spans="1:65" s="15" customFormat="1" ht="10.199999999999999">
      <c r="B145" s="223"/>
      <c r="C145" s="224"/>
      <c r="D145" s="203" t="s">
        <v>132</v>
      </c>
      <c r="E145" s="225" t="s">
        <v>1</v>
      </c>
      <c r="F145" s="226" t="s">
        <v>139</v>
      </c>
      <c r="G145" s="224"/>
      <c r="H145" s="227">
        <v>15.037500000000001</v>
      </c>
      <c r="I145" s="228"/>
      <c r="J145" s="224"/>
      <c r="K145" s="224"/>
      <c r="L145" s="229"/>
      <c r="M145" s="230"/>
      <c r="N145" s="231"/>
      <c r="O145" s="231"/>
      <c r="P145" s="231"/>
      <c r="Q145" s="231"/>
      <c r="R145" s="231"/>
      <c r="S145" s="231"/>
      <c r="T145" s="232"/>
      <c r="AT145" s="233" t="s">
        <v>132</v>
      </c>
      <c r="AU145" s="233" t="s">
        <v>83</v>
      </c>
      <c r="AV145" s="15" t="s">
        <v>130</v>
      </c>
      <c r="AW145" s="15" t="s">
        <v>31</v>
      </c>
      <c r="AX145" s="15" t="s">
        <v>81</v>
      </c>
      <c r="AY145" s="233" t="s">
        <v>124</v>
      </c>
    </row>
    <row r="146" spans="1:65" s="2" customFormat="1" ht="24.15" customHeight="1">
      <c r="A146" s="34"/>
      <c r="B146" s="35"/>
      <c r="C146" s="187" t="s">
        <v>157</v>
      </c>
      <c r="D146" s="187" t="s">
        <v>126</v>
      </c>
      <c r="E146" s="188" t="s">
        <v>393</v>
      </c>
      <c r="F146" s="189" t="s">
        <v>394</v>
      </c>
      <c r="G146" s="190" t="s">
        <v>200</v>
      </c>
      <c r="H146" s="191">
        <v>1</v>
      </c>
      <c r="I146" s="192"/>
      <c r="J146" s="193">
        <f>ROUND(I146*H146,2)</f>
        <v>0</v>
      </c>
      <c r="K146" s="194"/>
      <c r="L146" s="39"/>
      <c r="M146" s="195" t="s">
        <v>1</v>
      </c>
      <c r="N146" s="196" t="s">
        <v>38</v>
      </c>
      <c r="O146" s="71"/>
      <c r="P146" s="197">
        <f>O146*H146</f>
        <v>0</v>
      </c>
      <c r="Q146" s="197">
        <v>0</v>
      </c>
      <c r="R146" s="197">
        <f>Q146*H146</f>
        <v>0</v>
      </c>
      <c r="S146" s="197">
        <v>0</v>
      </c>
      <c r="T146" s="198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9" t="s">
        <v>130</v>
      </c>
      <c r="AT146" s="199" t="s">
        <v>126</v>
      </c>
      <c r="AU146" s="199" t="s">
        <v>83</v>
      </c>
      <c r="AY146" s="17" t="s">
        <v>124</v>
      </c>
      <c r="BE146" s="200">
        <f>IF(N146="základní",J146,0)</f>
        <v>0</v>
      </c>
      <c r="BF146" s="200">
        <f>IF(N146="snížená",J146,0)</f>
        <v>0</v>
      </c>
      <c r="BG146" s="200">
        <f>IF(N146="zákl. přenesená",J146,0)</f>
        <v>0</v>
      </c>
      <c r="BH146" s="200">
        <f>IF(N146="sníž. přenesená",J146,0)</f>
        <v>0</v>
      </c>
      <c r="BI146" s="200">
        <f>IF(N146="nulová",J146,0)</f>
        <v>0</v>
      </c>
      <c r="BJ146" s="17" t="s">
        <v>81</v>
      </c>
      <c r="BK146" s="200">
        <f>ROUND(I146*H146,2)</f>
        <v>0</v>
      </c>
      <c r="BL146" s="17" t="s">
        <v>130</v>
      </c>
      <c r="BM146" s="199" t="s">
        <v>395</v>
      </c>
    </row>
    <row r="147" spans="1:65" s="2" customFormat="1" ht="24.15" customHeight="1">
      <c r="A147" s="34"/>
      <c r="B147" s="35"/>
      <c r="C147" s="187" t="s">
        <v>164</v>
      </c>
      <c r="D147" s="187" t="s">
        <v>126</v>
      </c>
      <c r="E147" s="188" t="s">
        <v>396</v>
      </c>
      <c r="F147" s="189" t="s">
        <v>397</v>
      </c>
      <c r="G147" s="190" t="s">
        <v>200</v>
      </c>
      <c r="H147" s="191">
        <v>1</v>
      </c>
      <c r="I147" s="192"/>
      <c r="J147" s="193">
        <f>ROUND(I147*H147,2)</f>
        <v>0</v>
      </c>
      <c r="K147" s="194"/>
      <c r="L147" s="39"/>
      <c r="M147" s="195" t="s">
        <v>1</v>
      </c>
      <c r="N147" s="196" t="s">
        <v>38</v>
      </c>
      <c r="O147" s="71"/>
      <c r="P147" s="197">
        <f>O147*H147</f>
        <v>0</v>
      </c>
      <c r="Q147" s="197">
        <v>0</v>
      </c>
      <c r="R147" s="197">
        <f>Q147*H147</f>
        <v>0</v>
      </c>
      <c r="S147" s="197">
        <v>0</v>
      </c>
      <c r="T147" s="198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9" t="s">
        <v>130</v>
      </c>
      <c r="AT147" s="199" t="s">
        <v>126</v>
      </c>
      <c r="AU147" s="199" t="s">
        <v>83</v>
      </c>
      <c r="AY147" s="17" t="s">
        <v>124</v>
      </c>
      <c r="BE147" s="200">
        <f>IF(N147="základní",J147,0)</f>
        <v>0</v>
      </c>
      <c r="BF147" s="200">
        <f>IF(N147="snížená",J147,0)</f>
        <v>0</v>
      </c>
      <c r="BG147" s="200">
        <f>IF(N147="zákl. přenesená",J147,0)</f>
        <v>0</v>
      </c>
      <c r="BH147" s="200">
        <f>IF(N147="sníž. přenesená",J147,0)</f>
        <v>0</v>
      </c>
      <c r="BI147" s="200">
        <f>IF(N147="nulová",J147,0)</f>
        <v>0</v>
      </c>
      <c r="BJ147" s="17" t="s">
        <v>81</v>
      </c>
      <c r="BK147" s="200">
        <f>ROUND(I147*H147,2)</f>
        <v>0</v>
      </c>
      <c r="BL147" s="17" t="s">
        <v>130</v>
      </c>
      <c r="BM147" s="199" t="s">
        <v>398</v>
      </c>
    </row>
    <row r="148" spans="1:65" s="2" customFormat="1" ht="24.15" customHeight="1">
      <c r="A148" s="34"/>
      <c r="B148" s="35"/>
      <c r="C148" s="187" t="s">
        <v>170</v>
      </c>
      <c r="D148" s="187" t="s">
        <v>126</v>
      </c>
      <c r="E148" s="188" t="s">
        <v>399</v>
      </c>
      <c r="F148" s="189" t="s">
        <v>400</v>
      </c>
      <c r="G148" s="190" t="s">
        <v>200</v>
      </c>
      <c r="H148" s="191">
        <v>15</v>
      </c>
      <c r="I148" s="192"/>
      <c r="J148" s="193">
        <f>ROUND(I148*H148,2)</f>
        <v>0</v>
      </c>
      <c r="K148" s="194"/>
      <c r="L148" s="39"/>
      <c r="M148" s="195" t="s">
        <v>1</v>
      </c>
      <c r="N148" s="196" t="s">
        <v>38</v>
      </c>
      <c r="O148" s="71"/>
      <c r="P148" s="197">
        <f>O148*H148</f>
        <v>0</v>
      </c>
      <c r="Q148" s="197">
        <v>0</v>
      </c>
      <c r="R148" s="197">
        <f>Q148*H148</f>
        <v>0</v>
      </c>
      <c r="S148" s="197">
        <v>0</v>
      </c>
      <c r="T148" s="198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9" t="s">
        <v>130</v>
      </c>
      <c r="AT148" s="199" t="s">
        <v>126</v>
      </c>
      <c r="AU148" s="199" t="s">
        <v>83</v>
      </c>
      <c r="AY148" s="17" t="s">
        <v>124</v>
      </c>
      <c r="BE148" s="200">
        <f>IF(N148="základní",J148,0)</f>
        <v>0</v>
      </c>
      <c r="BF148" s="200">
        <f>IF(N148="snížená",J148,0)</f>
        <v>0</v>
      </c>
      <c r="BG148" s="200">
        <f>IF(N148="zákl. přenesená",J148,0)</f>
        <v>0</v>
      </c>
      <c r="BH148" s="200">
        <f>IF(N148="sníž. přenesená",J148,0)</f>
        <v>0</v>
      </c>
      <c r="BI148" s="200">
        <f>IF(N148="nulová",J148,0)</f>
        <v>0</v>
      </c>
      <c r="BJ148" s="17" t="s">
        <v>81</v>
      </c>
      <c r="BK148" s="200">
        <f>ROUND(I148*H148,2)</f>
        <v>0</v>
      </c>
      <c r="BL148" s="17" t="s">
        <v>130</v>
      </c>
      <c r="BM148" s="199" t="s">
        <v>401</v>
      </c>
    </row>
    <row r="149" spans="1:65" s="14" customFormat="1" ht="10.199999999999999">
      <c r="B149" s="212"/>
      <c r="C149" s="213"/>
      <c r="D149" s="203" t="s">
        <v>132</v>
      </c>
      <c r="E149" s="213"/>
      <c r="F149" s="215" t="s">
        <v>402</v>
      </c>
      <c r="G149" s="213"/>
      <c r="H149" s="216">
        <v>15</v>
      </c>
      <c r="I149" s="217"/>
      <c r="J149" s="213"/>
      <c r="K149" s="213"/>
      <c r="L149" s="218"/>
      <c r="M149" s="219"/>
      <c r="N149" s="220"/>
      <c r="O149" s="220"/>
      <c r="P149" s="220"/>
      <c r="Q149" s="220"/>
      <c r="R149" s="220"/>
      <c r="S149" s="220"/>
      <c r="T149" s="221"/>
      <c r="AT149" s="222" t="s">
        <v>132</v>
      </c>
      <c r="AU149" s="222" t="s">
        <v>83</v>
      </c>
      <c r="AV149" s="14" t="s">
        <v>83</v>
      </c>
      <c r="AW149" s="14" t="s">
        <v>4</v>
      </c>
      <c r="AX149" s="14" t="s">
        <v>81</v>
      </c>
      <c r="AY149" s="222" t="s">
        <v>124</v>
      </c>
    </row>
    <row r="150" spans="1:65" s="2" customFormat="1" ht="24.15" customHeight="1">
      <c r="A150" s="34"/>
      <c r="B150" s="35"/>
      <c r="C150" s="187" t="s">
        <v>175</v>
      </c>
      <c r="D150" s="187" t="s">
        <v>126</v>
      </c>
      <c r="E150" s="188" t="s">
        <v>403</v>
      </c>
      <c r="F150" s="189" t="s">
        <v>404</v>
      </c>
      <c r="G150" s="190" t="s">
        <v>200</v>
      </c>
      <c r="H150" s="191">
        <v>15</v>
      </c>
      <c r="I150" s="192"/>
      <c r="J150" s="193">
        <f>ROUND(I150*H150,2)</f>
        <v>0</v>
      </c>
      <c r="K150" s="194"/>
      <c r="L150" s="39"/>
      <c r="M150" s="195" t="s">
        <v>1</v>
      </c>
      <c r="N150" s="196" t="s">
        <v>38</v>
      </c>
      <c r="O150" s="71"/>
      <c r="P150" s="197">
        <f>O150*H150</f>
        <v>0</v>
      </c>
      <c r="Q150" s="197">
        <v>0</v>
      </c>
      <c r="R150" s="197">
        <f>Q150*H150</f>
        <v>0</v>
      </c>
      <c r="S150" s="197">
        <v>0</v>
      </c>
      <c r="T150" s="198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9" t="s">
        <v>130</v>
      </c>
      <c r="AT150" s="199" t="s">
        <v>126</v>
      </c>
      <c r="AU150" s="199" t="s">
        <v>83</v>
      </c>
      <c r="AY150" s="17" t="s">
        <v>124</v>
      </c>
      <c r="BE150" s="200">
        <f>IF(N150="základní",J150,0)</f>
        <v>0</v>
      </c>
      <c r="BF150" s="200">
        <f>IF(N150="snížená",J150,0)</f>
        <v>0</v>
      </c>
      <c r="BG150" s="200">
        <f>IF(N150="zákl. přenesená",J150,0)</f>
        <v>0</v>
      </c>
      <c r="BH150" s="200">
        <f>IF(N150="sníž. přenesená",J150,0)</f>
        <v>0</v>
      </c>
      <c r="BI150" s="200">
        <f>IF(N150="nulová",J150,0)</f>
        <v>0</v>
      </c>
      <c r="BJ150" s="17" t="s">
        <v>81</v>
      </c>
      <c r="BK150" s="200">
        <f>ROUND(I150*H150,2)</f>
        <v>0</v>
      </c>
      <c r="BL150" s="17" t="s">
        <v>130</v>
      </c>
      <c r="BM150" s="199" t="s">
        <v>405</v>
      </c>
    </row>
    <row r="151" spans="1:65" s="14" customFormat="1" ht="10.199999999999999">
      <c r="B151" s="212"/>
      <c r="C151" s="213"/>
      <c r="D151" s="203" t="s">
        <v>132</v>
      </c>
      <c r="E151" s="213"/>
      <c r="F151" s="215" t="s">
        <v>402</v>
      </c>
      <c r="G151" s="213"/>
      <c r="H151" s="216">
        <v>15</v>
      </c>
      <c r="I151" s="217"/>
      <c r="J151" s="213"/>
      <c r="K151" s="213"/>
      <c r="L151" s="218"/>
      <c r="M151" s="219"/>
      <c r="N151" s="220"/>
      <c r="O151" s="220"/>
      <c r="P151" s="220"/>
      <c r="Q151" s="220"/>
      <c r="R151" s="220"/>
      <c r="S151" s="220"/>
      <c r="T151" s="221"/>
      <c r="AT151" s="222" t="s">
        <v>132</v>
      </c>
      <c r="AU151" s="222" t="s">
        <v>83</v>
      </c>
      <c r="AV151" s="14" t="s">
        <v>83</v>
      </c>
      <c r="AW151" s="14" t="s">
        <v>4</v>
      </c>
      <c r="AX151" s="14" t="s">
        <v>81</v>
      </c>
      <c r="AY151" s="222" t="s">
        <v>124</v>
      </c>
    </row>
    <row r="152" spans="1:65" s="2" customFormat="1" ht="24.15" customHeight="1">
      <c r="A152" s="34"/>
      <c r="B152" s="35"/>
      <c r="C152" s="234" t="s">
        <v>180</v>
      </c>
      <c r="D152" s="234" t="s">
        <v>204</v>
      </c>
      <c r="E152" s="235" t="s">
        <v>406</v>
      </c>
      <c r="F152" s="236" t="s">
        <v>407</v>
      </c>
      <c r="G152" s="237" t="s">
        <v>160</v>
      </c>
      <c r="H152" s="238">
        <v>22.5</v>
      </c>
      <c r="I152" s="239"/>
      <c r="J152" s="240">
        <f>ROUND(I152*H152,2)</f>
        <v>0</v>
      </c>
      <c r="K152" s="241"/>
      <c r="L152" s="242"/>
      <c r="M152" s="243" t="s">
        <v>1</v>
      </c>
      <c r="N152" s="244" t="s">
        <v>38</v>
      </c>
      <c r="O152" s="71"/>
      <c r="P152" s="197">
        <f>O152*H152</f>
        <v>0</v>
      </c>
      <c r="Q152" s="197">
        <v>0</v>
      </c>
      <c r="R152" s="197">
        <f>Q152*H152</f>
        <v>0</v>
      </c>
      <c r="S152" s="197">
        <v>0</v>
      </c>
      <c r="T152" s="198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9" t="s">
        <v>170</v>
      </c>
      <c r="AT152" s="199" t="s">
        <v>204</v>
      </c>
      <c r="AU152" s="199" t="s">
        <v>83</v>
      </c>
      <c r="AY152" s="17" t="s">
        <v>124</v>
      </c>
      <c r="BE152" s="200">
        <f>IF(N152="základní",J152,0)</f>
        <v>0</v>
      </c>
      <c r="BF152" s="200">
        <f>IF(N152="snížená",J152,0)</f>
        <v>0</v>
      </c>
      <c r="BG152" s="200">
        <f>IF(N152="zákl. přenesená",J152,0)</f>
        <v>0</v>
      </c>
      <c r="BH152" s="200">
        <f>IF(N152="sníž. přenesená",J152,0)</f>
        <v>0</v>
      </c>
      <c r="BI152" s="200">
        <f>IF(N152="nulová",J152,0)</f>
        <v>0</v>
      </c>
      <c r="BJ152" s="17" t="s">
        <v>81</v>
      </c>
      <c r="BK152" s="200">
        <f>ROUND(I152*H152,2)</f>
        <v>0</v>
      </c>
      <c r="BL152" s="17" t="s">
        <v>130</v>
      </c>
      <c r="BM152" s="199" t="s">
        <v>408</v>
      </c>
    </row>
    <row r="153" spans="1:65" s="14" customFormat="1" ht="10.199999999999999">
      <c r="B153" s="212"/>
      <c r="C153" s="213"/>
      <c r="D153" s="203" t="s">
        <v>132</v>
      </c>
      <c r="E153" s="213"/>
      <c r="F153" s="215" t="s">
        <v>409</v>
      </c>
      <c r="G153" s="213"/>
      <c r="H153" s="216">
        <v>22.5</v>
      </c>
      <c r="I153" s="217"/>
      <c r="J153" s="213"/>
      <c r="K153" s="213"/>
      <c r="L153" s="218"/>
      <c r="M153" s="219"/>
      <c r="N153" s="220"/>
      <c r="O153" s="220"/>
      <c r="P153" s="220"/>
      <c r="Q153" s="220"/>
      <c r="R153" s="220"/>
      <c r="S153" s="220"/>
      <c r="T153" s="221"/>
      <c r="AT153" s="222" t="s">
        <v>132</v>
      </c>
      <c r="AU153" s="222" t="s">
        <v>83</v>
      </c>
      <c r="AV153" s="14" t="s">
        <v>83</v>
      </c>
      <c r="AW153" s="14" t="s">
        <v>4</v>
      </c>
      <c r="AX153" s="14" t="s">
        <v>81</v>
      </c>
      <c r="AY153" s="222" t="s">
        <v>124</v>
      </c>
    </row>
    <row r="154" spans="1:65" s="2" customFormat="1" ht="37.799999999999997" customHeight="1">
      <c r="A154" s="34"/>
      <c r="B154" s="35"/>
      <c r="C154" s="187" t="s">
        <v>184</v>
      </c>
      <c r="D154" s="187" t="s">
        <v>126</v>
      </c>
      <c r="E154" s="188" t="s">
        <v>410</v>
      </c>
      <c r="F154" s="189" t="s">
        <v>411</v>
      </c>
      <c r="G154" s="190" t="s">
        <v>143</v>
      </c>
      <c r="H154" s="191">
        <v>6</v>
      </c>
      <c r="I154" s="192"/>
      <c r="J154" s="193">
        <f>ROUND(I154*H154,2)</f>
        <v>0</v>
      </c>
      <c r="K154" s="194"/>
      <c r="L154" s="39"/>
      <c r="M154" s="195" t="s">
        <v>1</v>
      </c>
      <c r="N154" s="196" t="s">
        <v>38</v>
      </c>
      <c r="O154" s="71"/>
      <c r="P154" s="197">
        <f>O154*H154</f>
        <v>0</v>
      </c>
      <c r="Q154" s="197">
        <v>0</v>
      </c>
      <c r="R154" s="197">
        <f>Q154*H154</f>
        <v>0</v>
      </c>
      <c r="S154" s="197">
        <v>0</v>
      </c>
      <c r="T154" s="198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9" t="s">
        <v>130</v>
      </c>
      <c r="AT154" s="199" t="s">
        <v>126</v>
      </c>
      <c r="AU154" s="199" t="s">
        <v>83</v>
      </c>
      <c r="AY154" s="17" t="s">
        <v>124</v>
      </c>
      <c r="BE154" s="200">
        <f>IF(N154="základní",J154,0)</f>
        <v>0</v>
      </c>
      <c r="BF154" s="200">
        <f>IF(N154="snížená",J154,0)</f>
        <v>0</v>
      </c>
      <c r="BG154" s="200">
        <f>IF(N154="zákl. přenesená",J154,0)</f>
        <v>0</v>
      </c>
      <c r="BH154" s="200">
        <f>IF(N154="sníž. přenesená",J154,0)</f>
        <v>0</v>
      </c>
      <c r="BI154" s="200">
        <f>IF(N154="nulová",J154,0)</f>
        <v>0</v>
      </c>
      <c r="BJ154" s="17" t="s">
        <v>81</v>
      </c>
      <c r="BK154" s="200">
        <f>ROUND(I154*H154,2)</f>
        <v>0</v>
      </c>
      <c r="BL154" s="17" t="s">
        <v>130</v>
      </c>
      <c r="BM154" s="199" t="s">
        <v>412</v>
      </c>
    </row>
    <row r="155" spans="1:65" s="13" customFormat="1" ht="10.199999999999999">
      <c r="B155" s="201"/>
      <c r="C155" s="202"/>
      <c r="D155" s="203" t="s">
        <v>132</v>
      </c>
      <c r="E155" s="204" t="s">
        <v>1</v>
      </c>
      <c r="F155" s="205" t="s">
        <v>413</v>
      </c>
      <c r="G155" s="202"/>
      <c r="H155" s="204" t="s">
        <v>1</v>
      </c>
      <c r="I155" s="206"/>
      <c r="J155" s="202"/>
      <c r="K155" s="202"/>
      <c r="L155" s="207"/>
      <c r="M155" s="208"/>
      <c r="N155" s="209"/>
      <c r="O155" s="209"/>
      <c r="P155" s="209"/>
      <c r="Q155" s="209"/>
      <c r="R155" s="209"/>
      <c r="S155" s="209"/>
      <c r="T155" s="210"/>
      <c r="AT155" s="211" t="s">
        <v>132</v>
      </c>
      <c r="AU155" s="211" t="s">
        <v>83</v>
      </c>
      <c r="AV155" s="13" t="s">
        <v>81</v>
      </c>
      <c r="AW155" s="13" t="s">
        <v>31</v>
      </c>
      <c r="AX155" s="13" t="s">
        <v>73</v>
      </c>
      <c r="AY155" s="211" t="s">
        <v>124</v>
      </c>
    </row>
    <row r="156" spans="1:65" s="14" customFormat="1" ht="10.199999999999999">
      <c r="B156" s="212"/>
      <c r="C156" s="213"/>
      <c r="D156" s="203" t="s">
        <v>132</v>
      </c>
      <c r="E156" s="214" t="s">
        <v>1</v>
      </c>
      <c r="F156" s="215" t="s">
        <v>414</v>
      </c>
      <c r="G156" s="213"/>
      <c r="H156" s="216">
        <v>6</v>
      </c>
      <c r="I156" s="217"/>
      <c r="J156" s="213"/>
      <c r="K156" s="213"/>
      <c r="L156" s="218"/>
      <c r="M156" s="219"/>
      <c r="N156" s="220"/>
      <c r="O156" s="220"/>
      <c r="P156" s="220"/>
      <c r="Q156" s="220"/>
      <c r="R156" s="220"/>
      <c r="S156" s="220"/>
      <c r="T156" s="221"/>
      <c r="AT156" s="222" t="s">
        <v>132</v>
      </c>
      <c r="AU156" s="222" t="s">
        <v>83</v>
      </c>
      <c r="AV156" s="14" t="s">
        <v>83</v>
      </c>
      <c r="AW156" s="14" t="s">
        <v>31</v>
      </c>
      <c r="AX156" s="14" t="s">
        <v>73</v>
      </c>
      <c r="AY156" s="222" t="s">
        <v>124</v>
      </c>
    </row>
    <row r="157" spans="1:65" s="15" customFormat="1" ht="10.199999999999999">
      <c r="B157" s="223"/>
      <c r="C157" s="224"/>
      <c r="D157" s="203" t="s">
        <v>132</v>
      </c>
      <c r="E157" s="225" t="s">
        <v>1</v>
      </c>
      <c r="F157" s="226" t="s">
        <v>139</v>
      </c>
      <c r="G157" s="224"/>
      <c r="H157" s="227">
        <v>6</v>
      </c>
      <c r="I157" s="228"/>
      <c r="J157" s="224"/>
      <c r="K157" s="224"/>
      <c r="L157" s="229"/>
      <c r="M157" s="230"/>
      <c r="N157" s="231"/>
      <c r="O157" s="231"/>
      <c r="P157" s="231"/>
      <c r="Q157" s="231"/>
      <c r="R157" s="231"/>
      <c r="S157" s="231"/>
      <c r="T157" s="232"/>
      <c r="AT157" s="233" t="s">
        <v>132</v>
      </c>
      <c r="AU157" s="233" t="s">
        <v>83</v>
      </c>
      <c r="AV157" s="15" t="s">
        <v>130</v>
      </c>
      <c r="AW157" s="15" t="s">
        <v>31</v>
      </c>
      <c r="AX157" s="15" t="s">
        <v>81</v>
      </c>
      <c r="AY157" s="233" t="s">
        <v>124</v>
      </c>
    </row>
    <row r="158" spans="1:65" s="2" customFormat="1" ht="37.799999999999997" customHeight="1">
      <c r="A158" s="34"/>
      <c r="B158" s="35"/>
      <c r="C158" s="187" t="s">
        <v>8</v>
      </c>
      <c r="D158" s="187" t="s">
        <v>126</v>
      </c>
      <c r="E158" s="188" t="s">
        <v>148</v>
      </c>
      <c r="F158" s="189" t="s">
        <v>149</v>
      </c>
      <c r="G158" s="190" t="s">
        <v>143</v>
      </c>
      <c r="H158" s="191">
        <v>15.038</v>
      </c>
      <c r="I158" s="192"/>
      <c r="J158" s="193">
        <f>ROUND(I158*H158,2)</f>
        <v>0</v>
      </c>
      <c r="K158" s="194"/>
      <c r="L158" s="39"/>
      <c r="M158" s="195" t="s">
        <v>1</v>
      </c>
      <c r="N158" s="196" t="s">
        <v>38</v>
      </c>
      <c r="O158" s="71"/>
      <c r="P158" s="197">
        <f>O158*H158</f>
        <v>0</v>
      </c>
      <c r="Q158" s="197">
        <v>0</v>
      </c>
      <c r="R158" s="197">
        <f>Q158*H158</f>
        <v>0</v>
      </c>
      <c r="S158" s="197">
        <v>0</v>
      </c>
      <c r="T158" s="198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9" t="s">
        <v>130</v>
      </c>
      <c r="AT158" s="199" t="s">
        <v>126</v>
      </c>
      <c r="AU158" s="199" t="s">
        <v>83</v>
      </c>
      <c r="AY158" s="17" t="s">
        <v>124</v>
      </c>
      <c r="BE158" s="200">
        <f>IF(N158="základní",J158,0)</f>
        <v>0</v>
      </c>
      <c r="BF158" s="200">
        <f>IF(N158="snížená",J158,0)</f>
        <v>0</v>
      </c>
      <c r="BG158" s="200">
        <f>IF(N158="zákl. přenesená",J158,0)</f>
        <v>0</v>
      </c>
      <c r="BH158" s="200">
        <f>IF(N158="sníž. přenesená",J158,0)</f>
        <v>0</v>
      </c>
      <c r="BI158" s="200">
        <f>IF(N158="nulová",J158,0)</f>
        <v>0</v>
      </c>
      <c r="BJ158" s="17" t="s">
        <v>81</v>
      </c>
      <c r="BK158" s="200">
        <f>ROUND(I158*H158,2)</f>
        <v>0</v>
      </c>
      <c r="BL158" s="17" t="s">
        <v>130</v>
      </c>
      <c r="BM158" s="199" t="s">
        <v>415</v>
      </c>
    </row>
    <row r="159" spans="1:65" s="14" customFormat="1" ht="10.199999999999999">
      <c r="B159" s="212"/>
      <c r="C159" s="213"/>
      <c r="D159" s="203" t="s">
        <v>132</v>
      </c>
      <c r="E159" s="214" t="s">
        <v>1</v>
      </c>
      <c r="F159" s="215" t="s">
        <v>416</v>
      </c>
      <c r="G159" s="213"/>
      <c r="H159" s="216">
        <v>15.038</v>
      </c>
      <c r="I159" s="217"/>
      <c r="J159" s="213"/>
      <c r="K159" s="213"/>
      <c r="L159" s="218"/>
      <c r="M159" s="219"/>
      <c r="N159" s="220"/>
      <c r="O159" s="220"/>
      <c r="P159" s="220"/>
      <c r="Q159" s="220"/>
      <c r="R159" s="220"/>
      <c r="S159" s="220"/>
      <c r="T159" s="221"/>
      <c r="AT159" s="222" t="s">
        <v>132</v>
      </c>
      <c r="AU159" s="222" t="s">
        <v>83</v>
      </c>
      <c r="AV159" s="14" t="s">
        <v>83</v>
      </c>
      <c r="AW159" s="14" t="s">
        <v>31</v>
      </c>
      <c r="AX159" s="14" t="s">
        <v>73</v>
      </c>
      <c r="AY159" s="222" t="s">
        <v>124</v>
      </c>
    </row>
    <row r="160" spans="1:65" s="15" customFormat="1" ht="10.199999999999999">
      <c r="B160" s="223"/>
      <c r="C160" s="224"/>
      <c r="D160" s="203" t="s">
        <v>132</v>
      </c>
      <c r="E160" s="225" t="s">
        <v>1</v>
      </c>
      <c r="F160" s="226" t="s">
        <v>139</v>
      </c>
      <c r="G160" s="224"/>
      <c r="H160" s="227">
        <v>15.038</v>
      </c>
      <c r="I160" s="228"/>
      <c r="J160" s="224"/>
      <c r="K160" s="224"/>
      <c r="L160" s="229"/>
      <c r="M160" s="230"/>
      <c r="N160" s="231"/>
      <c r="O160" s="231"/>
      <c r="P160" s="231"/>
      <c r="Q160" s="231"/>
      <c r="R160" s="231"/>
      <c r="S160" s="231"/>
      <c r="T160" s="232"/>
      <c r="AT160" s="233" t="s">
        <v>132</v>
      </c>
      <c r="AU160" s="233" t="s">
        <v>83</v>
      </c>
      <c r="AV160" s="15" t="s">
        <v>130</v>
      </c>
      <c r="AW160" s="15" t="s">
        <v>31</v>
      </c>
      <c r="AX160" s="15" t="s">
        <v>81</v>
      </c>
      <c r="AY160" s="233" t="s">
        <v>124</v>
      </c>
    </row>
    <row r="161" spans="1:65" s="2" customFormat="1" ht="37.799999999999997" customHeight="1">
      <c r="A161" s="34"/>
      <c r="B161" s="35"/>
      <c r="C161" s="187" t="s">
        <v>197</v>
      </c>
      <c r="D161" s="187" t="s">
        <v>126</v>
      </c>
      <c r="E161" s="188" t="s">
        <v>153</v>
      </c>
      <c r="F161" s="189" t="s">
        <v>154</v>
      </c>
      <c r="G161" s="190" t="s">
        <v>143</v>
      </c>
      <c r="H161" s="191">
        <v>75.19</v>
      </c>
      <c r="I161" s="192"/>
      <c r="J161" s="193">
        <f>ROUND(I161*H161,2)</f>
        <v>0</v>
      </c>
      <c r="K161" s="194"/>
      <c r="L161" s="39"/>
      <c r="M161" s="195" t="s">
        <v>1</v>
      </c>
      <c r="N161" s="196" t="s">
        <v>38</v>
      </c>
      <c r="O161" s="71"/>
      <c r="P161" s="197">
        <f>O161*H161</f>
        <v>0</v>
      </c>
      <c r="Q161" s="197">
        <v>0</v>
      </c>
      <c r="R161" s="197">
        <f>Q161*H161</f>
        <v>0</v>
      </c>
      <c r="S161" s="197">
        <v>0</v>
      </c>
      <c r="T161" s="198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9" t="s">
        <v>130</v>
      </c>
      <c r="AT161" s="199" t="s">
        <v>126</v>
      </c>
      <c r="AU161" s="199" t="s">
        <v>83</v>
      </c>
      <c r="AY161" s="17" t="s">
        <v>124</v>
      </c>
      <c r="BE161" s="200">
        <f>IF(N161="základní",J161,0)</f>
        <v>0</v>
      </c>
      <c r="BF161" s="200">
        <f>IF(N161="snížená",J161,0)</f>
        <v>0</v>
      </c>
      <c r="BG161" s="200">
        <f>IF(N161="zákl. přenesená",J161,0)</f>
        <v>0</v>
      </c>
      <c r="BH161" s="200">
        <f>IF(N161="sníž. přenesená",J161,0)</f>
        <v>0</v>
      </c>
      <c r="BI161" s="200">
        <f>IF(N161="nulová",J161,0)</f>
        <v>0</v>
      </c>
      <c r="BJ161" s="17" t="s">
        <v>81</v>
      </c>
      <c r="BK161" s="200">
        <f>ROUND(I161*H161,2)</f>
        <v>0</v>
      </c>
      <c r="BL161" s="17" t="s">
        <v>130</v>
      </c>
      <c r="BM161" s="199" t="s">
        <v>417</v>
      </c>
    </row>
    <row r="162" spans="1:65" s="14" customFormat="1" ht="10.199999999999999">
      <c r="B162" s="212"/>
      <c r="C162" s="213"/>
      <c r="D162" s="203" t="s">
        <v>132</v>
      </c>
      <c r="E162" s="213"/>
      <c r="F162" s="215" t="s">
        <v>418</v>
      </c>
      <c r="G162" s="213"/>
      <c r="H162" s="216">
        <v>75.19</v>
      </c>
      <c r="I162" s="217"/>
      <c r="J162" s="213"/>
      <c r="K162" s="213"/>
      <c r="L162" s="218"/>
      <c r="M162" s="219"/>
      <c r="N162" s="220"/>
      <c r="O162" s="220"/>
      <c r="P162" s="220"/>
      <c r="Q162" s="220"/>
      <c r="R162" s="220"/>
      <c r="S162" s="220"/>
      <c r="T162" s="221"/>
      <c r="AT162" s="222" t="s">
        <v>132</v>
      </c>
      <c r="AU162" s="222" t="s">
        <v>83</v>
      </c>
      <c r="AV162" s="14" t="s">
        <v>83</v>
      </c>
      <c r="AW162" s="14" t="s">
        <v>4</v>
      </c>
      <c r="AX162" s="14" t="s">
        <v>81</v>
      </c>
      <c r="AY162" s="222" t="s">
        <v>124</v>
      </c>
    </row>
    <row r="163" spans="1:65" s="2" customFormat="1" ht="24.15" customHeight="1">
      <c r="A163" s="34"/>
      <c r="B163" s="35"/>
      <c r="C163" s="187" t="s">
        <v>203</v>
      </c>
      <c r="D163" s="187" t="s">
        <v>126</v>
      </c>
      <c r="E163" s="188" t="s">
        <v>158</v>
      </c>
      <c r="F163" s="189" t="s">
        <v>159</v>
      </c>
      <c r="G163" s="190" t="s">
        <v>160</v>
      </c>
      <c r="H163" s="191">
        <v>8.1210000000000004</v>
      </c>
      <c r="I163" s="192"/>
      <c r="J163" s="193">
        <f>ROUND(I163*H163,2)</f>
        <v>0</v>
      </c>
      <c r="K163" s="194"/>
      <c r="L163" s="39"/>
      <c r="M163" s="195" t="s">
        <v>1</v>
      </c>
      <c r="N163" s="196" t="s">
        <v>38</v>
      </c>
      <c r="O163" s="71"/>
      <c r="P163" s="197">
        <f>O163*H163</f>
        <v>0</v>
      </c>
      <c r="Q163" s="197">
        <v>0</v>
      </c>
      <c r="R163" s="197">
        <f>Q163*H163</f>
        <v>0</v>
      </c>
      <c r="S163" s="197">
        <v>0</v>
      </c>
      <c r="T163" s="198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9" t="s">
        <v>130</v>
      </c>
      <c r="AT163" s="199" t="s">
        <v>126</v>
      </c>
      <c r="AU163" s="199" t="s">
        <v>83</v>
      </c>
      <c r="AY163" s="17" t="s">
        <v>124</v>
      </c>
      <c r="BE163" s="200">
        <f>IF(N163="základní",J163,0)</f>
        <v>0</v>
      </c>
      <c r="BF163" s="200">
        <f>IF(N163="snížená",J163,0)</f>
        <v>0</v>
      </c>
      <c r="BG163" s="200">
        <f>IF(N163="zákl. přenesená",J163,0)</f>
        <v>0</v>
      </c>
      <c r="BH163" s="200">
        <f>IF(N163="sníž. přenesená",J163,0)</f>
        <v>0</v>
      </c>
      <c r="BI163" s="200">
        <f>IF(N163="nulová",J163,0)</f>
        <v>0</v>
      </c>
      <c r="BJ163" s="17" t="s">
        <v>81</v>
      </c>
      <c r="BK163" s="200">
        <f>ROUND(I163*H163,2)</f>
        <v>0</v>
      </c>
      <c r="BL163" s="17" t="s">
        <v>130</v>
      </c>
      <c r="BM163" s="199" t="s">
        <v>419</v>
      </c>
    </row>
    <row r="164" spans="1:65" s="13" customFormat="1" ht="10.199999999999999">
      <c r="B164" s="201"/>
      <c r="C164" s="202"/>
      <c r="D164" s="203" t="s">
        <v>132</v>
      </c>
      <c r="E164" s="204" t="s">
        <v>1</v>
      </c>
      <c r="F164" s="205" t="s">
        <v>162</v>
      </c>
      <c r="G164" s="202"/>
      <c r="H164" s="204" t="s">
        <v>1</v>
      </c>
      <c r="I164" s="206"/>
      <c r="J164" s="202"/>
      <c r="K164" s="202"/>
      <c r="L164" s="207"/>
      <c r="M164" s="208"/>
      <c r="N164" s="209"/>
      <c r="O164" s="209"/>
      <c r="P164" s="209"/>
      <c r="Q164" s="209"/>
      <c r="R164" s="209"/>
      <c r="S164" s="209"/>
      <c r="T164" s="210"/>
      <c r="AT164" s="211" t="s">
        <v>132</v>
      </c>
      <c r="AU164" s="211" t="s">
        <v>83</v>
      </c>
      <c r="AV164" s="13" t="s">
        <v>81</v>
      </c>
      <c r="AW164" s="13" t="s">
        <v>31</v>
      </c>
      <c r="AX164" s="13" t="s">
        <v>73</v>
      </c>
      <c r="AY164" s="211" t="s">
        <v>124</v>
      </c>
    </row>
    <row r="165" spans="1:65" s="13" customFormat="1" ht="10.199999999999999">
      <c r="B165" s="201"/>
      <c r="C165" s="202"/>
      <c r="D165" s="203" t="s">
        <v>132</v>
      </c>
      <c r="E165" s="204" t="s">
        <v>1</v>
      </c>
      <c r="F165" s="205" t="s">
        <v>420</v>
      </c>
      <c r="G165" s="202"/>
      <c r="H165" s="204" t="s">
        <v>1</v>
      </c>
      <c r="I165" s="206"/>
      <c r="J165" s="202"/>
      <c r="K165" s="202"/>
      <c r="L165" s="207"/>
      <c r="M165" s="208"/>
      <c r="N165" s="209"/>
      <c r="O165" s="209"/>
      <c r="P165" s="209"/>
      <c r="Q165" s="209"/>
      <c r="R165" s="209"/>
      <c r="S165" s="209"/>
      <c r="T165" s="210"/>
      <c r="AT165" s="211" t="s">
        <v>132</v>
      </c>
      <c r="AU165" s="211" t="s">
        <v>83</v>
      </c>
      <c r="AV165" s="13" t="s">
        <v>81</v>
      </c>
      <c r="AW165" s="13" t="s">
        <v>31</v>
      </c>
      <c r="AX165" s="13" t="s">
        <v>73</v>
      </c>
      <c r="AY165" s="211" t="s">
        <v>124</v>
      </c>
    </row>
    <row r="166" spans="1:65" s="14" customFormat="1" ht="10.199999999999999">
      <c r="B166" s="212"/>
      <c r="C166" s="213"/>
      <c r="D166" s="203" t="s">
        <v>132</v>
      </c>
      <c r="E166" s="214" t="s">
        <v>1</v>
      </c>
      <c r="F166" s="215" t="s">
        <v>421</v>
      </c>
      <c r="G166" s="213"/>
      <c r="H166" s="216">
        <v>8.1205200000000008</v>
      </c>
      <c r="I166" s="217"/>
      <c r="J166" s="213"/>
      <c r="K166" s="213"/>
      <c r="L166" s="218"/>
      <c r="M166" s="219"/>
      <c r="N166" s="220"/>
      <c r="O166" s="220"/>
      <c r="P166" s="220"/>
      <c r="Q166" s="220"/>
      <c r="R166" s="220"/>
      <c r="S166" s="220"/>
      <c r="T166" s="221"/>
      <c r="AT166" s="222" t="s">
        <v>132</v>
      </c>
      <c r="AU166" s="222" t="s">
        <v>83</v>
      </c>
      <c r="AV166" s="14" t="s">
        <v>83</v>
      </c>
      <c r="AW166" s="14" t="s">
        <v>31</v>
      </c>
      <c r="AX166" s="14" t="s">
        <v>73</v>
      </c>
      <c r="AY166" s="222" t="s">
        <v>124</v>
      </c>
    </row>
    <row r="167" spans="1:65" s="15" customFormat="1" ht="10.199999999999999">
      <c r="B167" s="223"/>
      <c r="C167" s="224"/>
      <c r="D167" s="203" t="s">
        <v>132</v>
      </c>
      <c r="E167" s="225" t="s">
        <v>1</v>
      </c>
      <c r="F167" s="226" t="s">
        <v>139</v>
      </c>
      <c r="G167" s="224"/>
      <c r="H167" s="227">
        <v>8.1205200000000008</v>
      </c>
      <c r="I167" s="228"/>
      <c r="J167" s="224"/>
      <c r="K167" s="224"/>
      <c r="L167" s="229"/>
      <c r="M167" s="230"/>
      <c r="N167" s="231"/>
      <c r="O167" s="231"/>
      <c r="P167" s="231"/>
      <c r="Q167" s="231"/>
      <c r="R167" s="231"/>
      <c r="S167" s="231"/>
      <c r="T167" s="232"/>
      <c r="AT167" s="233" t="s">
        <v>132</v>
      </c>
      <c r="AU167" s="233" t="s">
        <v>83</v>
      </c>
      <c r="AV167" s="15" t="s">
        <v>130</v>
      </c>
      <c r="AW167" s="15" t="s">
        <v>31</v>
      </c>
      <c r="AX167" s="15" t="s">
        <v>81</v>
      </c>
      <c r="AY167" s="233" t="s">
        <v>124</v>
      </c>
    </row>
    <row r="168" spans="1:65" s="2" customFormat="1" ht="33" customHeight="1">
      <c r="A168" s="34"/>
      <c r="B168" s="35"/>
      <c r="C168" s="187" t="s">
        <v>219</v>
      </c>
      <c r="D168" s="187" t="s">
        <v>126</v>
      </c>
      <c r="E168" s="188" t="s">
        <v>165</v>
      </c>
      <c r="F168" s="189" t="s">
        <v>166</v>
      </c>
      <c r="G168" s="190" t="s">
        <v>160</v>
      </c>
      <c r="H168" s="191">
        <v>18.948</v>
      </c>
      <c r="I168" s="192"/>
      <c r="J168" s="193">
        <f>ROUND(I168*H168,2)</f>
        <v>0</v>
      </c>
      <c r="K168" s="194"/>
      <c r="L168" s="39"/>
      <c r="M168" s="195" t="s">
        <v>1</v>
      </c>
      <c r="N168" s="196" t="s">
        <v>38</v>
      </c>
      <c r="O168" s="71"/>
      <c r="P168" s="197">
        <f>O168*H168</f>
        <v>0</v>
      </c>
      <c r="Q168" s="197">
        <v>0</v>
      </c>
      <c r="R168" s="197">
        <f>Q168*H168</f>
        <v>0</v>
      </c>
      <c r="S168" s="197">
        <v>0</v>
      </c>
      <c r="T168" s="198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9" t="s">
        <v>130</v>
      </c>
      <c r="AT168" s="199" t="s">
        <v>126</v>
      </c>
      <c r="AU168" s="199" t="s">
        <v>83</v>
      </c>
      <c r="AY168" s="17" t="s">
        <v>124</v>
      </c>
      <c r="BE168" s="200">
        <f>IF(N168="základní",J168,0)</f>
        <v>0</v>
      </c>
      <c r="BF168" s="200">
        <f>IF(N168="snížená",J168,0)</f>
        <v>0</v>
      </c>
      <c r="BG168" s="200">
        <f>IF(N168="zákl. přenesená",J168,0)</f>
        <v>0</v>
      </c>
      <c r="BH168" s="200">
        <f>IF(N168="sníž. přenesená",J168,0)</f>
        <v>0</v>
      </c>
      <c r="BI168" s="200">
        <f>IF(N168="nulová",J168,0)</f>
        <v>0</v>
      </c>
      <c r="BJ168" s="17" t="s">
        <v>81</v>
      </c>
      <c r="BK168" s="200">
        <f>ROUND(I168*H168,2)</f>
        <v>0</v>
      </c>
      <c r="BL168" s="17" t="s">
        <v>130</v>
      </c>
      <c r="BM168" s="199" t="s">
        <v>422</v>
      </c>
    </row>
    <row r="169" spans="1:65" s="13" customFormat="1" ht="10.199999999999999">
      <c r="B169" s="201"/>
      <c r="C169" s="202"/>
      <c r="D169" s="203" t="s">
        <v>132</v>
      </c>
      <c r="E169" s="204" t="s">
        <v>1</v>
      </c>
      <c r="F169" s="205" t="s">
        <v>168</v>
      </c>
      <c r="G169" s="202"/>
      <c r="H169" s="204" t="s">
        <v>1</v>
      </c>
      <c r="I169" s="206"/>
      <c r="J169" s="202"/>
      <c r="K169" s="202"/>
      <c r="L169" s="207"/>
      <c r="M169" s="208"/>
      <c r="N169" s="209"/>
      <c r="O169" s="209"/>
      <c r="P169" s="209"/>
      <c r="Q169" s="209"/>
      <c r="R169" s="209"/>
      <c r="S169" s="209"/>
      <c r="T169" s="210"/>
      <c r="AT169" s="211" t="s">
        <v>132</v>
      </c>
      <c r="AU169" s="211" t="s">
        <v>83</v>
      </c>
      <c r="AV169" s="13" t="s">
        <v>81</v>
      </c>
      <c r="AW169" s="13" t="s">
        <v>31</v>
      </c>
      <c r="AX169" s="13" t="s">
        <v>73</v>
      </c>
      <c r="AY169" s="211" t="s">
        <v>124</v>
      </c>
    </row>
    <row r="170" spans="1:65" s="13" customFormat="1" ht="10.199999999999999">
      <c r="B170" s="201"/>
      <c r="C170" s="202"/>
      <c r="D170" s="203" t="s">
        <v>132</v>
      </c>
      <c r="E170" s="204" t="s">
        <v>1</v>
      </c>
      <c r="F170" s="205" t="s">
        <v>420</v>
      </c>
      <c r="G170" s="202"/>
      <c r="H170" s="204" t="s">
        <v>1</v>
      </c>
      <c r="I170" s="206"/>
      <c r="J170" s="202"/>
      <c r="K170" s="202"/>
      <c r="L170" s="207"/>
      <c r="M170" s="208"/>
      <c r="N170" s="209"/>
      <c r="O170" s="209"/>
      <c r="P170" s="209"/>
      <c r="Q170" s="209"/>
      <c r="R170" s="209"/>
      <c r="S170" s="209"/>
      <c r="T170" s="210"/>
      <c r="AT170" s="211" t="s">
        <v>132</v>
      </c>
      <c r="AU170" s="211" t="s">
        <v>83</v>
      </c>
      <c r="AV170" s="13" t="s">
        <v>81</v>
      </c>
      <c r="AW170" s="13" t="s">
        <v>31</v>
      </c>
      <c r="AX170" s="13" t="s">
        <v>73</v>
      </c>
      <c r="AY170" s="211" t="s">
        <v>124</v>
      </c>
    </row>
    <row r="171" spans="1:65" s="14" customFormat="1" ht="10.199999999999999">
      <c r="B171" s="212"/>
      <c r="C171" s="213"/>
      <c r="D171" s="203" t="s">
        <v>132</v>
      </c>
      <c r="E171" s="214" t="s">
        <v>1</v>
      </c>
      <c r="F171" s="215" t="s">
        <v>423</v>
      </c>
      <c r="G171" s="213"/>
      <c r="H171" s="216">
        <v>18.947880000000001</v>
      </c>
      <c r="I171" s="217"/>
      <c r="J171" s="213"/>
      <c r="K171" s="213"/>
      <c r="L171" s="218"/>
      <c r="M171" s="219"/>
      <c r="N171" s="220"/>
      <c r="O171" s="220"/>
      <c r="P171" s="220"/>
      <c r="Q171" s="220"/>
      <c r="R171" s="220"/>
      <c r="S171" s="220"/>
      <c r="T171" s="221"/>
      <c r="AT171" s="222" t="s">
        <v>132</v>
      </c>
      <c r="AU171" s="222" t="s">
        <v>83</v>
      </c>
      <c r="AV171" s="14" t="s">
        <v>83</v>
      </c>
      <c r="AW171" s="14" t="s">
        <v>31</v>
      </c>
      <c r="AX171" s="14" t="s">
        <v>73</v>
      </c>
      <c r="AY171" s="222" t="s">
        <v>124</v>
      </c>
    </row>
    <row r="172" spans="1:65" s="15" customFormat="1" ht="10.199999999999999">
      <c r="B172" s="223"/>
      <c r="C172" s="224"/>
      <c r="D172" s="203" t="s">
        <v>132</v>
      </c>
      <c r="E172" s="225" t="s">
        <v>1</v>
      </c>
      <c r="F172" s="226" t="s">
        <v>139</v>
      </c>
      <c r="G172" s="224"/>
      <c r="H172" s="227">
        <v>18.947880000000001</v>
      </c>
      <c r="I172" s="228"/>
      <c r="J172" s="224"/>
      <c r="K172" s="224"/>
      <c r="L172" s="229"/>
      <c r="M172" s="230"/>
      <c r="N172" s="231"/>
      <c r="O172" s="231"/>
      <c r="P172" s="231"/>
      <c r="Q172" s="231"/>
      <c r="R172" s="231"/>
      <c r="S172" s="231"/>
      <c r="T172" s="232"/>
      <c r="AT172" s="233" t="s">
        <v>132</v>
      </c>
      <c r="AU172" s="233" t="s">
        <v>83</v>
      </c>
      <c r="AV172" s="15" t="s">
        <v>130</v>
      </c>
      <c r="AW172" s="15" t="s">
        <v>31</v>
      </c>
      <c r="AX172" s="15" t="s">
        <v>81</v>
      </c>
      <c r="AY172" s="233" t="s">
        <v>124</v>
      </c>
    </row>
    <row r="173" spans="1:65" s="2" customFormat="1" ht="16.5" customHeight="1">
      <c r="A173" s="34"/>
      <c r="B173" s="35"/>
      <c r="C173" s="187" t="s">
        <v>224</v>
      </c>
      <c r="D173" s="187" t="s">
        <v>126</v>
      </c>
      <c r="E173" s="188" t="s">
        <v>171</v>
      </c>
      <c r="F173" s="189" t="s">
        <v>172</v>
      </c>
      <c r="G173" s="190" t="s">
        <v>143</v>
      </c>
      <c r="H173" s="191">
        <v>21.038</v>
      </c>
      <c r="I173" s="192"/>
      <c r="J173" s="193">
        <f>ROUND(I173*H173,2)</f>
        <v>0</v>
      </c>
      <c r="K173" s="194"/>
      <c r="L173" s="39"/>
      <c r="M173" s="195" t="s">
        <v>1</v>
      </c>
      <c r="N173" s="196" t="s">
        <v>38</v>
      </c>
      <c r="O173" s="71"/>
      <c r="P173" s="197">
        <f>O173*H173</f>
        <v>0</v>
      </c>
      <c r="Q173" s="197">
        <v>0</v>
      </c>
      <c r="R173" s="197">
        <f>Q173*H173</f>
        <v>0</v>
      </c>
      <c r="S173" s="197">
        <v>0</v>
      </c>
      <c r="T173" s="198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9" t="s">
        <v>130</v>
      </c>
      <c r="AT173" s="199" t="s">
        <v>126</v>
      </c>
      <c r="AU173" s="199" t="s">
        <v>83</v>
      </c>
      <c r="AY173" s="17" t="s">
        <v>124</v>
      </c>
      <c r="BE173" s="200">
        <f>IF(N173="základní",J173,0)</f>
        <v>0</v>
      </c>
      <c r="BF173" s="200">
        <f>IF(N173="snížená",J173,0)</f>
        <v>0</v>
      </c>
      <c r="BG173" s="200">
        <f>IF(N173="zákl. přenesená",J173,0)</f>
        <v>0</v>
      </c>
      <c r="BH173" s="200">
        <f>IF(N173="sníž. přenesená",J173,0)</f>
        <v>0</v>
      </c>
      <c r="BI173" s="200">
        <f>IF(N173="nulová",J173,0)</f>
        <v>0</v>
      </c>
      <c r="BJ173" s="17" t="s">
        <v>81</v>
      </c>
      <c r="BK173" s="200">
        <f>ROUND(I173*H173,2)</f>
        <v>0</v>
      </c>
      <c r="BL173" s="17" t="s">
        <v>130</v>
      </c>
      <c r="BM173" s="199" t="s">
        <v>424</v>
      </c>
    </row>
    <row r="174" spans="1:65" s="13" customFormat="1" ht="10.199999999999999">
      <c r="B174" s="201"/>
      <c r="C174" s="202"/>
      <c r="D174" s="203" t="s">
        <v>132</v>
      </c>
      <c r="E174" s="204" t="s">
        <v>1</v>
      </c>
      <c r="F174" s="205" t="s">
        <v>413</v>
      </c>
      <c r="G174" s="202"/>
      <c r="H174" s="204" t="s">
        <v>1</v>
      </c>
      <c r="I174" s="206"/>
      <c r="J174" s="202"/>
      <c r="K174" s="202"/>
      <c r="L174" s="207"/>
      <c r="M174" s="208"/>
      <c r="N174" s="209"/>
      <c r="O174" s="209"/>
      <c r="P174" s="209"/>
      <c r="Q174" s="209"/>
      <c r="R174" s="209"/>
      <c r="S174" s="209"/>
      <c r="T174" s="210"/>
      <c r="AT174" s="211" t="s">
        <v>132</v>
      </c>
      <c r="AU174" s="211" t="s">
        <v>83</v>
      </c>
      <c r="AV174" s="13" t="s">
        <v>81</v>
      </c>
      <c r="AW174" s="13" t="s">
        <v>31</v>
      </c>
      <c r="AX174" s="13" t="s">
        <v>73</v>
      </c>
      <c r="AY174" s="211" t="s">
        <v>124</v>
      </c>
    </row>
    <row r="175" spans="1:65" s="14" customFormat="1" ht="10.199999999999999">
      <c r="B175" s="212"/>
      <c r="C175" s="213"/>
      <c r="D175" s="203" t="s">
        <v>132</v>
      </c>
      <c r="E175" s="214" t="s">
        <v>1</v>
      </c>
      <c r="F175" s="215" t="s">
        <v>425</v>
      </c>
      <c r="G175" s="213"/>
      <c r="H175" s="216">
        <v>6</v>
      </c>
      <c r="I175" s="217"/>
      <c r="J175" s="213"/>
      <c r="K175" s="213"/>
      <c r="L175" s="218"/>
      <c r="M175" s="219"/>
      <c r="N175" s="220"/>
      <c r="O175" s="220"/>
      <c r="P175" s="220"/>
      <c r="Q175" s="220"/>
      <c r="R175" s="220"/>
      <c r="S175" s="220"/>
      <c r="T175" s="221"/>
      <c r="AT175" s="222" t="s">
        <v>132</v>
      </c>
      <c r="AU175" s="222" t="s">
        <v>83</v>
      </c>
      <c r="AV175" s="14" t="s">
        <v>83</v>
      </c>
      <c r="AW175" s="14" t="s">
        <v>31</v>
      </c>
      <c r="AX175" s="14" t="s">
        <v>73</v>
      </c>
      <c r="AY175" s="222" t="s">
        <v>124</v>
      </c>
    </row>
    <row r="176" spans="1:65" s="13" customFormat="1" ht="10.199999999999999">
      <c r="B176" s="201"/>
      <c r="C176" s="202"/>
      <c r="D176" s="203" t="s">
        <v>132</v>
      </c>
      <c r="E176" s="204" t="s">
        <v>1</v>
      </c>
      <c r="F176" s="205" t="s">
        <v>420</v>
      </c>
      <c r="G176" s="202"/>
      <c r="H176" s="204" t="s">
        <v>1</v>
      </c>
      <c r="I176" s="206"/>
      <c r="J176" s="202"/>
      <c r="K176" s="202"/>
      <c r="L176" s="207"/>
      <c r="M176" s="208"/>
      <c r="N176" s="209"/>
      <c r="O176" s="209"/>
      <c r="P176" s="209"/>
      <c r="Q176" s="209"/>
      <c r="R176" s="209"/>
      <c r="S176" s="209"/>
      <c r="T176" s="210"/>
      <c r="AT176" s="211" t="s">
        <v>132</v>
      </c>
      <c r="AU176" s="211" t="s">
        <v>83</v>
      </c>
      <c r="AV176" s="13" t="s">
        <v>81</v>
      </c>
      <c r="AW176" s="13" t="s">
        <v>31</v>
      </c>
      <c r="AX176" s="13" t="s">
        <v>73</v>
      </c>
      <c r="AY176" s="211" t="s">
        <v>124</v>
      </c>
    </row>
    <row r="177" spans="1:65" s="14" customFormat="1" ht="10.199999999999999">
      <c r="B177" s="212"/>
      <c r="C177" s="213"/>
      <c r="D177" s="203" t="s">
        <v>132</v>
      </c>
      <c r="E177" s="214" t="s">
        <v>1</v>
      </c>
      <c r="F177" s="215" t="s">
        <v>416</v>
      </c>
      <c r="G177" s="213"/>
      <c r="H177" s="216">
        <v>15.038</v>
      </c>
      <c r="I177" s="217"/>
      <c r="J177" s="213"/>
      <c r="K177" s="213"/>
      <c r="L177" s="218"/>
      <c r="M177" s="219"/>
      <c r="N177" s="220"/>
      <c r="O177" s="220"/>
      <c r="P177" s="220"/>
      <c r="Q177" s="220"/>
      <c r="R177" s="220"/>
      <c r="S177" s="220"/>
      <c r="T177" s="221"/>
      <c r="AT177" s="222" t="s">
        <v>132</v>
      </c>
      <c r="AU177" s="222" t="s">
        <v>83</v>
      </c>
      <c r="AV177" s="14" t="s">
        <v>83</v>
      </c>
      <c r="AW177" s="14" t="s">
        <v>31</v>
      </c>
      <c r="AX177" s="14" t="s">
        <v>73</v>
      </c>
      <c r="AY177" s="222" t="s">
        <v>124</v>
      </c>
    </row>
    <row r="178" spans="1:65" s="15" customFormat="1" ht="10.199999999999999">
      <c r="B178" s="223"/>
      <c r="C178" s="224"/>
      <c r="D178" s="203" t="s">
        <v>132</v>
      </c>
      <c r="E178" s="225" t="s">
        <v>1</v>
      </c>
      <c r="F178" s="226" t="s">
        <v>139</v>
      </c>
      <c r="G178" s="224"/>
      <c r="H178" s="227">
        <v>21.038</v>
      </c>
      <c r="I178" s="228"/>
      <c r="J178" s="224"/>
      <c r="K178" s="224"/>
      <c r="L178" s="229"/>
      <c r="M178" s="230"/>
      <c r="N178" s="231"/>
      <c r="O178" s="231"/>
      <c r="P178" s="231"/>
      <c r="Q178" s="231"/>
      <c r="R178" s="231"/>
      <c r="S178" s="231"/>
      <c r="T178" s="232"/>
      <c r="AT178" s="233" t="s">
        <v>132</v>
      </c>
      <c r="AU178" s="233" t="s">
        <v>83</v>
      </c>
      <c r="AV178" s="15" t="s">
        <v>130</v>
      </c>
      <c r="AW178" s="15" t="s">
        <v>31</v>
      </c>
      <c r="AX178" s="15" t="s">
        <v>81</v>
      </c>
      <c r="AY178" s="233" t="s">
        <v>124</v>
      </c>
    </row>
    <row r="179" spans="1:65" s="2" customFormat="1" ht="24.15" customHeight="1">
      <c r="A179" s="34"/>
      <c r="B179" s="35"/>
      <c r="C179" s="187" t="s">
        <v>228</v>
      </c>
      <c r="D179" s="187" t="s">
        <v>126</v>
      </c>
      <c r="E179" s="188" t="s">
        <v>426</v>
      </c>
      <c r="F179" s="189" t="s">
        <v>427</v>
      </c>
      <c r="G179" s="190" t="s">
        <v>129</v>
      </c>
      <c r="H179" s="191">
        <v>30</v>
      </c>
      <c r="I179" s="192"/>
      <c r="J179" s="193">
        <f>ROUND(I179*H179,2)</f>
        <v>0</v>
      </c>
      <c r="K179" s="194"/>
      <c r="L179" s="39"/>
      <c r="M179" s="195" t="s">
        <v>1</v>
      </c>
      <c r="N179" s="196" t="s">
        <v>38</v>
      </c>
      <c r="O179" s="71"/>
      <c r="P179" s="197">
        <f>O179*H179</f>
        <v>0</v>
      </c>
      <c r="Q179" s="197">
        <v>0</v>
      </c>
      <c r="R179" s="197">
        <f>Q179*H179</f>
        <v>0</v>
      </c>
      <c r="S179" s="197">
        <v>0</v>
      </c>
      <c r="T179" s="198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9" t="s">
        <v>130</v>
      </c>
      <c r="AT179" s="199" t="s">
        <v>126</v>
      </c>
      <c r="AU179" s="199" t="s">
        <v>83</v>
      </c>
      <c r="AY179" s="17" t="s">
        <v>124</v>
      </c>
      <c r="BE179" s="200">
        <f>IF(N179="základní",J179,0)</f>
        <v>0</v>
      </c>
      <c r="BF179" s="200">
        <f>IF(N179="snížená",J179,0)</f>
        <v>0</v>
      </c>
      <c r="BG179" s="200">
        <f>IF(N179="zákl. přenesená",J179,0)</f>
        <v>0</v>
      </c>
      <c r="BH179" s="200">
        <f>IF(N179="sníž. přenesená",J179,0)</f>
        <v>0</v>
      </c>
      <c r="BI179" s="200">
        <f>IF(N179="nulová",J179,0)</f>
        <v>0</v>
      </c>
      <c r="BJ179" s="17" t="s">
        <v>81</v>
      </c>
      <c r="BK179" s="200">
        <f>ROUND(I179*H179,2)</f>
        <v>0</v>
      </c>
      <c r="BL179" s="17" t="s">
        <v>130</v>
      </c>
      <c r="BM179" s="199" t="s">
        <v>428</v>
      </c>
    </row>
    <row r="180" spans="1:65" s="13" customFormat="1" ht="10.199999999999999">
      <c r="B180" s="201"/>
      <c r="C180" s="202"/>
      <c r="D180" s="203" t="s">
        <v>132</v>
      </c>
      <c r="E180" s="204" t="s">
        <v>1</v>
      </c>
      <c r="F180" s="205" t="s">
        <v>429</v>
      </c>
      <c r="G180" s="202"/>
      <c r="H180" s="204" t="s">
        <v>1</v>
      </c>
      <c r="I180" s="206"/>
      <c r="J180" s="202"/>
      <c r="K180" s="202"/>
      <c r="L180" s="207"/>
      <c r="M180" s="208"/>
      <c r="N180" s="209"/>
      <c r="O180" s="209"/>
      <c r="P180" s="209"/>
      <c r="Q180" s="209"/>
      <c r="R180" s="209"/>
      <c r="S180" s="209"/>
      <c r="T180" s="210"/>
      <c r="AT180" s="211" t="s">
        <v>132</v>
      </c>
      <c r="AU180" s="211" t="s">
        <v>83</v>
      </c>
      <c r="AV180" s="13" t="s">
        <v>81</v>
      </c>
      <c r="AW180" s="13" t="s">
        <v>31</v>
      </c>
      <c r="AX180" s="13" t="s">
        <v>73</v>
      </c>
      <c r="AY180" s="211" t="s">
        <v>124</v>
      </c>
    </row>
    <row r="181" spans="1:65" s="14" customFormat="1" ht="10.199999999999999">
      <c r="B181" s="212"/>
      <c r="C181" s="213"/>
      <c r="D181" s="203" t="s">
        <v>132</v>
      </c>
      <c r="E181" s="214" t="s">
        <v>1</v>
      </c>
      <c r="F181" s="215" t="s">
        <v>385</v>
      </c>
      <c r="G181" s="213"/>
      <c r="H181" s="216">
        <v>30</v>
      </c>
      <c r="I181" s="217"/>
      <c r="J181" s="213"/>
      <c r="K181" s="213"/>
      <c r="L181" s="218"/>
      <c r="M181" s="219"/>
      <c r="N181" s="220"/>
      <c r="O181" s="220"/>
      <c r="P181" s="220"/>
      <c r="Q181" s="220"/>
      <c r="R181" s="220"/>
      <c r="S181" s="220"/>
      <c r="T181" s="221"/>
      <c r="AT181" s="222" t="s">
        <v>132</v>
      </c>
      <c r="AU181" s="222" t="s">
        <v>83</v>
      </c>
      <c r="AV181" s="14" t="s">
        <v>83</v>
      </c>
      <c r="AW181" s="14" t="s">
        <v>31</v>
      </c>
      <c r="AX181" s="14" t="s">
        <v>73</v>
      </c>
      <c r="AY181" s="222" t="s">
        <v>124</v>
      </c>
    </row>
    <row r="182" spans="1:65" s="15" customFormat="1" ht="10.199999999999999">
      <c r="B182" s="223"/>
      <c r="C182" s="224"/>
      <c r="D182" s="203" t="s">
        <v>132</v>
      </c>
      <c r="E182" s="225" t="s">
        <v>1</v>
      </c>
      <c r="F182" s="226" t="s">
        <v>139</v>
      </c>
      <c r="G182" s="224"/>
      <c r="H182" s="227">
        <v>30</v>
      </c>
      <c r="I182" s="228"/>
      <c r="J182" s="224"/>
      <c r="K182" s="224"/>
      <c r="L182" s="229"/>
      <c r="M182" s="230"/>
      <c r="N182" s="231"/>
      <c r="O182" s="231"/>
      <c r="P182" s="231"/>
      <c r="Q182" s="231"/>
      <c r="R182" s="231"/>
      <c r="S182" s="231"/>
      <c r="T182" s="232"/>
      <c r="AT182" s="233" t="s">
        <v>132</v>
      </c>
      <c r="AU182" s="233" t="s">
        <v>83</v>
      </c>
      <c r="AV182" s="15" t="s">
        <v>130</v>
      </c>
      <c r="AW182" s="15" t="s">
        <v>31</v>
      </c>
      <c r="AX182" s="15" t="s">
        <v>81</v>
      </c>
      <c r="AY182" s="233" t="s">
        <v>124</v>
      </c>
    </row>
    <row r="183" spans="1:65" s="12" customFormat="1" ht="22.8" customHeight="1">
      <c r="B183" s="171"/>
      <c r="C183" s="172"/>
      <c r="D183" s="173" t="s">
        <v>72</v>
      </c>
      <c r="E183" s="185" t="s">
        <v>152</v>
      </c>
      <c r="F183" s="185" t="s">
        <v>430</v>
      </c>
      <c r="G183" s="172"/>
      <c r="H183" s="172"/>
      <c r="I183" s="175"/>
      <c r="J183" s="186">
        <f>BK183</f>
        <v>0</v>
      </c>
      <c r="K183" s="172"/>
      <c r="L183" s="177"/>
      <c r="M183" s="178"/>
      <c r="N183" s="179"/>
      <c r="O183" s="179"/>
      <c r="P183" s="180">
        <f>SUM(P184:P207)</f>
        <v>0</v>
      </c>
      <c r="Q183" s="179"/>
      <c r="R183" s="180">
        <f>SUM(R184:R207)</f>
        <v>0</v>
      </c>
      <c r="S183" s="179"/>
      <c r="T183" s="181">
        <f>SUM(T184:T207)</f>
        <v>0</v>
      </c>
      <c r="AR183" s="182" t="s">
        <v>81</v>
      </c>
      <c r="AT183" s="183" t="s">
        <v>72</v>
      </c>
      <c r="AU183" s="183" t="s">
        <v>81</v>
      </c>
      <c r="AY183" s="182" t="s">
        <v>124</v>
      </c>
      <c r="BK183" s="184">
        <f>SUM(BK184:BK207)</f>
        <v>0</v>
      </c>
    </row>
    <row r="184" spans="1:65" s="2" customFormat="1" ht="21.75" customHeight="1">
      <c r="A184" s="34"/>
      <c r="B184" s="35"/>
      <c r="C184" s="187" t="s">
        <v>234</v>
      </c>
      <c r="D184" s="187" t="s">
        <v>126</v>
      </c>
      <c r="E184" s="188" t="s">
        <v>431</v>
      </c>
      <c r="F184" s="189" t="s">
        <v>432</v>
      </c>
      <c r="G184" s="190" t="s">
        <v>129</v>
      </c>
      <c r="H184" s="191">
        <v>30</v>
      </c>
      <c r="I184" s="192"/>
      <c r="J184" s="193">
        <f>ROUND(I184*H184,2)</f>
        <v>0</v>
      </c>
      <c r="K184" s="194"/>
      <c r="L184" s="39"/>
      <c r="M184" s="195" t="s">
        <v>1</v>
      </c>
      <c r="N184" s="196" t="s">
        <v>38</v>
      </c>
      <c r="O184" s="71"/>
      <c r="P184" s="197">
        <f>O184*H184</f>
        <v>0</v>
      </c>
      <c r="Q184" s="197">
        <v>0</v>
      </c>
      <c r="R184" s="197">
        <f>Q184*H184</f>
        <v>0</v>
      </c>
      <c r="S184" s="197">
        <v>0</v>
      </c>
      <c r="T184" s="198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9" t="s">
        <v>130</v>
      </c>
      <c r="AT184" s="199" t="s">
        <v>126</v>
      </c>
      <c r="AU184" s="199" t="s">
        <v>83</v>
      </c>
      <c r="AY184" s="17" t="s">
        <v>124</v>
      </c>
      <c r="BE184" s="200">
        <f>IF(N184="základní",J184,0)</f>
        <v>0</v>
      </c>
      <c r="BF184" s="200">
        <f>IF(N184="snížená",J184,0)</f>
        <v>0</v>
      </c>
      <c r="BG184" s="200">
        <f>IF(N184="zákl. přenesená",J184,0)</f>
        <v>0</v>
      </c>
      <c r="BH184" s="200">
        <f>IF(N184="sníž. přenesená",J184,0)</f>
        <v>0</v>
      </c>
      <c r="BI184" s="200">
        <f>IF(N184="nulová",J184,0)</f>
        <v>0</v>
      </c>
      <c r="BJ184" s="17" t="s">
        <v>81</v>
      </c>
      <c r="BK184" s="200">
        <f>ROUND(I184*H184,2)</f>
        <v>0</v>
      </c>
      <c r="BL184" s="17" t="s">
        <v>130</v>
      </c>
      <c r="BM184" s="199" t="s">
        <v>433</v>
      </c>
    </row>
    <row r="185" spans="1:65" s="13" customFormat="1" ht="10.199999999999999">
      <c r="B185" s="201"/>
      <c r="C185" s="202"/>
      <c r="D185" s="203" t="s">
        <v>132</v>
      </c>
      <c r="E185" s="204" t="s">
        <v>1</v>
      </c>
      <c r="F185" s="205" t="s">
        <v>434</v>
      </c>
      <c r="G185" s="202"/>
      <c r="H185" s="204" t="s">
        <v>1</v>
      </c>
      <c r="I185" s="206"/>
      <c r="J185" s="202"/>
      <c r="K185" s="202"/>
      <c r="L185" s="207"/>
      <c r="M185" s="208"/>
      <c r="N185" s="209"/>
      <c r="O185" s="209"/>
      <c r="P185" s="209"/>
      <c r="Q185" s="209"/>
      <c r="R185" s="209"/>
      <c r="S185" s="209"/>
      <c r="T185" s="210"/>
      <c r="AT185" s="211" t="s">
        <v>132</v>
      </c>
      <c r="AU185" s="211" t="s">
        <v>83</v>
      </c>
      <c r="AV185" s="13" t="s">
        <v>81</v>
      </c>
      <c r="AW185" s="13" t="s">
        <v>31</v>
      </c>
      <c r="AX185" s="13" t="s">
        <v>73</v>
      </c>
      <c r="AY185" s="211" t="s">
        <v>124</v>
      </c>
    </row>
    <row r="186" spans="1:65" s="14" customFormat="1" ht="10.199999999999999">
      <c r="B186" s="212"/>
      <c r="C186" s="213"/>
      <c r="D186" s="203" t="s">
        <v>132</v>
      </c>
      <c r="E186" s="214" t="s">
        <v>1</v>
      </c>
      <c r="F186" s="215" t="s">
        <v>385</v>
      </c>
      <c r="G186" s="213"/>
      <c r="H186" s="216">
        <v>30</v>
      </c>
      <c r="I186" s="217"/>
      <c r="J186" s="213"/>
      <c r="K186" s="213"/>
      <c r="L186" s="218"/>
      <c r="M186" s="219"/>
      <c r="N186" s="220"/>
      <c r="O186" s="220"/>
      <c r="P186" s="220"/>
      <c r="Q186" s="220"/>
      <c r="R186" s="220"/>
      <c r="S186" s="220"/>
      <c r="T186" s="221"/>
      <c r="AT186" s="222" t="s">
        <v>132</v>
      </c>
      <c r="AU186" s="222" t="s">
        <v>83</v>
      </c>
      <c r="AV186" s="14" t="s">
        <v>83</v>
      </c>
      <c r="AW186" s="14" t="s">
        <v>31</v>
      </c>
      <c r="AX186" s="14" t="s">
        <v>73</v>
      </c>
      <c r="AY186" s="222" t="s">
        <v>124</v>
      </c>
    </row>
    <row r="187" spans="1:65" s="15" customFormat="1" ht="10.199999999999999">
      <c r="B187" s="223"/>
      <c r="C187" s="224"/>
      <c r="D187" s="203" t="s">
        <v>132</v>
      </c>
      <c r="E187" s="225" t="s">
        <v>1</v>
      </c>
      <c r="F187" s="226" t="s">
        <v>139</v>
      </c>
      <c r="G187" s="224"/>
      <c r="H187" s="227">
        <v>30</v>
      </c>
      <c r="I187" s="228"/>
      <c r="J187" s="224"/>
      <c r="K187" s="224"/>
      <c r="L187" s="229"/>
      <c r="M187" s="230"/>
      <c r="N187" s="231"/>
      <c r="O187" s="231"/>
      <c r="P187" s="231"/>
      <c r="Q187" s="231"/>
      <c r="R187" s="231"/>
      <c r="S187" s="231"/>
      <c r="T187" s="232"/>
      <c r="AT187" s="233" t="s">
        <v>132</v>
      </c>
      <c r="AU187" s="233" t="s">
        <v>83</v>
      </c>
      <c r="AV187" s="15" t="s">
        <v>130</v>
      </c>
      <c r="AW187" s="15" t="s">
        <v>31</v>
      </c>
      <c r="AX187" s="15" t="s">
        <v>81</v>
      </c>
      <c r="AY187" s="233" t="s">
        <v>124</v>
      </c>
    </row>
    <row r="188" spans="1:65" s="2" customFormat="1" ht="33" customHeight="1">
      <c r="A188" s="34"/>
      <c r="B188" s="35"/>
      <c r="C188" s="187" t="s">
        <v>239</v>
      </c>
      <c r="D188" s="187" t="s">
        <v>126</v>
      </c>
      <c r="E188" s="188" t="s">
        <v>435</v>
      </c>
      <c r="F188" s="189" t="s">
        <v>436</v>
      </c>
      <c r="G188" s="190" t="s">
        <v>129</v>
      </c>
      <c r="H188" s="191">
        <v>30</v>
      </c>
      <c r="I188" s="192"/>
      <c r="J188" s="193">
        <f>ROUND(I188*H188,2)</f>
        <v>0</v>
      </c>
      <c r="K188" s="194"/>
      <c r="L188" s="39"/>
      <c r="M188" s="195" t="s">
        <v>1</v>
      </c>
      <c r="N188" s="196" t="s">
        <v>38</v>
      </c>
      <c r="O188" s="71"/>
      <c r="P188" s="197">
        <f>O188*H188</f>
        <v>0</v>
      </c>
      <c r="Q188" s="197">
        <v>0</v>
      </c>
      <c r="R188" s="197">
        <f>Q188*H188</f>
        <v>0</v>
      </c>
      <c r="S188" s="197">
        <v>0</v>
      </c>
      <c r="T188" s="198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9" t="s">
        <v>130</v>
      </c>
      <c r="AT188" s="199" t="s">
        <v>126</v>
      </c>
      <c r="AU188" s="199" t="s">
        <v>83</v>
      </c>
      <c r="AY188" s="17" t="s">
        <v>124</v>
      </c>
      <c r="BE188" s="200">
        <f>IF(N188="základní",J188,0)</f>
        <v>0</v>
      </c>
      <c r="BF188" s="200">
        <f>IF(N188="snížená",J188,0)</f>
        <v>0</v>
      </c>
      <c r="BG188" s="200">
        <f>IF(N188="zákl. přenesená",J188,0)</f>
        <v>0</v>
      </c>
      <c r="BH188" s="200">
        <f>IF(N188="sníž. přenesená",J188,0)</f>
        <v>0</v>
      </c>
      <c r="BI188" s="200">
        <f>IF(N188="nulová",J188,0)</f>
        <v>0</v>
      </c>
      <c r="BJ188" s="17" t="s">
        <v>81</v>
      </c>
      <c r="BK188" s="200">
        <f>ROUND(I188*H188,2)</f>
        <v>0</v>
      </c>
      <c r="BL188" s="17" t="s">
        <v>130</v>
      </c>
      <c r="BM188" s="199" t="s">
        <v>437</v>
      </c>
    </row>
    <row r="189" spans="1:65" s="13" customFormat="1" ht="10.199999999999999">
      <c r="B189" s="201"/>
      <c r="C189" s="202"/>
      <c r="D189" s="203" t="s">
        <v>132</v>
      </c>
      <c r="E189" s="204" t="s">
        <v>1</v>
      </c>
      <c r="F189" s="205" t="s">
        <v>434</v>
      </c>
      <c r="G189" s="202"/>
      <c r="H189" s="204" t="s">
        <v>1</v>
      </c>
      <c r="I189" s="206"/>
      <c r="J189" s="202"/>
      <c r="K189" s="202"/>
      <c r="L189" s="207"/>
      <c r="M189" s="208"/>
      <c r="N189" s="209"/>
      <c r="O189" s="209"/>
      <c r="P189" s="209"/>
      <c r="Q189" s="209"/>
      <c r="R189" s="209"/>
      <c r="S189" s="209"/>
      <c r="T189" s="210"/>
      <c r="AT189" s="211" t="s">
        <v>132</v>
      </c>
      <c r="AU189" s="211" t="s">
        <v>83</v>
      </c>
      <c r="AV189" s="13" t="s">
        <v>81</v>
      </c>
      <c r="AW189" s="13" t="s">
        <v>31</v>
      </c>
      <c r="AX189" s="13" t="s">
        <v>73</v>
      </c>
      <c r="AY189" s="211" t="s">
        <v>124</v>
      </c>
    </row>
    <row r="190" spans="1:65" s="14" customFormat="1" ht="10.199999999999999">
      <c r="B190" s="212"/>
      <c r="C190" s="213"/>
      <c r="D190" s="203" t="s">
        <v>132</v>
      </c>
      <c r="E190" s="214" t="s">
        <v>1</v>
      </c>
      <c r="F190" s="215" t="s">
        <v>385</v>
      </c>
      <c r="G190" s="213"/>
      <c r="H190" s="216">
        <v>30</v>
      </c>
      <c r="I190" s="217"/>
      <c r="J190" s="213"/>
      <c r="K190" s="213"/>
      <c r="L190" s="218"/>
      <c r="M190" s="219"/>
      <c r="N190" s="220"/>
      <c r="O190" s="220"/>
      <c r="P190" s="220"/>
      <c r="Q190" s="220"/>
      <c r="R190" s="220"/>
      <c r="S190" s="220"/>
      <c r="T190" s="221"/>
      <c r="AT190" s="222" t="s">
        <v>132</v>
      </c>
      <c r="AU190" s="222" t="s">
        <v>83</v>
      </c>
      <c r="AV190" s="14" t="s">
        <v>83</v>
      </c>
      <c r="AW190" s="14" t="s">
        <v>31</v>
      </c>
      <c r="AX190" s="14" t="s">
        <v>73</v>
      </c>
      <c r="AY190" s="222" t="s">
        <v>124</v>
      </c>
    </row>
    <row r="191" spans="1:65" s="15" customFormat="1" ht="10.199999999999999">
      <c r="B191" s="223"/>
      <c r="C191" s="224"/>
      <c r="D191" s="203" t="s">
        <v>132</v>
      </c>
      <c r="E191" s="225" t="s">
        <v>1</v>
      </c>
      <c r="F191" s="226" t="s">
        <v>139</v>
      </c>
      <c r="G191" s="224"/>
      <c r="H191" s="227">
        <v>30</v>
      </c>
      <c r="I191" s="228"/>
      <c r="J191" s="224"/>
      <c r="K191" s="224"/>
      <c r="L191" s="229"/>
      <c r="M191" s="230"/>
      <c r="N191" s="231"/>
      <c r="O191" s="231"/>
      <c r="P191" s="231"/>
      <c r="Q191" s="231"/>
      <c r="R191" s="231"/>
      <c r="S191" s="231"/>
      <c r="T191" s="232"/>
      <c r="AT191" s="233" t="s">
        <v>132</v>
      </c>
      <c r="AU191" s="233" t="s">
        <v>83</v>
      </c>
      <c r="AV191" s="15" t="s">
        <v>130</v>
      </c>
      <c r="AW191" s="15" t="s">
        <v>31</v>
      </c>
      <c r="AX191" s="15" t="s">
        <v>81</v>
      </c>
      <c r="AY191" s="233" t="s">
        <v>124</v>
      </c>
    </row>
    <row r="192" spans="1:65" s="2" customFormat="1" ht="24.15" customHeight="1">
      <c r="A192" s="34"/>
      <c r="B192" s="35"/>
      <c r="C192" s="187" t="s">
        <v>244</v>
      </c>
      <c r="D192" s="187" t="s">
        <v>126</v>
      </c>
      <c r="E192" s="188" t="s">
        <v>438</v>
      </c>
      <c r="F192" s="189" t="s">
        <v>439</v>
      </c>
      <c r="G192" s="190" t="s">
        <v>129</v>
      </c>
      <c r="H192" s="191">
        <v>30</v>
      </c>
      <c r="I192" s="192"/>
      <c r="J192" s="193">
        <f>ROUND(I192*H192,2)</f>
        <v>0</v>
      </c>
      <c r="K192" s="194"/>
      <c r="L192" s="39"/>
      <c r="M192" s="195" t="s">
        <v>1</v>
      </c>
      <c r="N192" s="196" t="s">
        <v>38</v>
      </c>
      <c r="O192" s="71"/>
      <c r="P192" s="197">
        <f>O192*H192</f>
        <v>0</v>
      </c>
      <c r="Q192" s="197">
        <v>0</v>
      </c>
      <c r="R192" s="197">
        <f>Q192*H192</f>
        <v>0</v>
      </c>
      <c r="S192" s="197">
        <v>0</v>
      </c>
      <c r="T192" s="198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9" t="s">
        <v>130</v>
      </c>
      <c r="AT192" s="199" t="s">
        <v>126</v>
      </c>
      <c r="AU192" s="199" t="s">
        <v>83</v>
      </c>
      <c r="AY192" s="17" t="s">
        <v>124</v>
      </c>
      <c r="BE192" s="200">
        <f>IF(N192="základní",J192,0)</f>
        <v>0</v>
      </c>
      <c r="BF192" s="200">
        <f>IF(N192="snížená",J192,0)</f>
        <v>0</v>
      </c>
      <c r="BG192" s="200">
        <f>IF(N192="zákl. přenesená",J192,0)</f>
        <v>0</v>
      </c>
      <c r="BH192" s="200">
        <f>IF(N192="sníž. přenesená",J192,0)</f>
        <v>0</v>
      </c>
      <c r="BI192" s="200">
        <f>IF(N192="nulová",J192,0)</f>
        <v>0</v>
      </c>
      <c r="BJ192" s="17" t="s">
        <v>81</v>
      </c>
      <c r="BK192" s="200">
        <f>ROUND(I192*H192,2)</f>
        <v>0</v>
      </c>
      <c r="BL192" s="17" t="s">
        <v>130</v>
      </c>
      <c r="BM192" s="199" t="s">
        <v>440</v>
      </c>
    </row>
    <row r="193" spans="1:65" s="13" customFormat="1" ht="10.199999999999999">
      <c r="B193" s="201"/>
      <c r="C193" s="202"/>
      <c r="D193" s="203" t="s">
        <v>132</v>
      </c>
      <c r="E193" s="204" t="s">
        <v>1</v>
      </c>
      <c r="F193" s="205" t="s">
        <v>434</v>
      </c>
      <c r="G193" s="202"/>
      <c r="H193" s="204" t="s">
        <v>1</v>
      </c>
      <c r="I193" s="206"/>
      <c r="J193" s="202"/>
      <c r="K193" s="202"/>
      <c r="L193" s="207"/>
      <c r="M193" s="208"/>
      <c r="N193" s="209"/>
      <c r="O193" s="209"/>
      <c r="P193" s="209"/>
      <c r="Q193" s="209"/>
      <c r="R193" s="209"/>
      <c r="S193" s="209"/>
      <c r="T193" s="210"/>
      <c r="AT193" s="211" t="s">
        <v>132</v>
      </c>
      <c r="AU193" s="211" t="s">
        <v>83</v>
      </c>
      <c r="AV193" s="13" t="s">
        <v>81</v>
      </c>
      <c r="AW193" s="13" t="s">
        <v>31</v>
      </c>
      <c r="AX193" s="13" t="s">
        <v>73</v>
      </c>
      <c r="AY193" s="211" t="s">
        <v>124</v>
      </c>
    </row>
    <row r="194" spans="1:65" s="14" customFormat="1" ht="10.199999999999999">
      <c r="B194" s="212"/>
      <c r="C194" s="213"/>
      <c r="D194" s="203" t="s">
        <v>132</v>
      </c>
      <c r="E194" s="214" t="s">
        <v>1</v>
      </c>
      <c r="F194" s="215" t="s">
        <v>385</v>
      </c>
      <c r="G194" s="213"/>
      <c r="H194" s="216">
        <v>30</v>
      </c>
      <c r="I194" s="217"/>
      <c r="J194" s="213"/>
      <c r="K194" s="213"/>
      <c r="L194" s="218"/>
      <c r="M194" s="219"/>
      <c r="N194" s="220"/>
      <c r="O194" s="220"/>
      <c r="P194" s="220"/>
      <c r="Q194" s="220"/>
      <c r="R194" s="220"/>
      <c r="S194" s="220"/>
      <c r="T194" s="221"/>
      <c r="AT194" s="222" t="s">
        <v>132</v>
      </c>
      <c r="AU194" s="222" t="s">
        <v>83</v>
      </c>
      <c r="AV194" s="14" t="s">
        <v>83</v>
      </c>
      <c r="AW194" s="14" t="s">
        <v>31</v>
      </c>
      <c r="AX194" s="14" t="s">
        <v>73</v>
      </c>
      <c r="AY194" s="222" t="s">
        <v>124</v>
      </c>
    </row>
    <row r="195" spans="1:65" s="15" customFormat="1" ht="10.199999999999999">
      <c r="B195" s="223"/>
      <c r="C195" s="224"/>
      <c r="D195" s="203" t="s">
        <v>132</v>
      </c>
      <c r="E195" s="225" t="s">
        <v>1</v>
      </c>
      <c r="F195" s="226" t="s">
        <v>139</v>
      </c>
      <c r="G195" s="224"/>
      <c r="H195" s="227">
        <v>30</v>
      </c>
      <c r="I195" s="228"/>
      <c r="J195" s="224"/>
      <c r="K195" s="224"/>
      <c r="L195" s="229"/>
      <c r="M195" s="230"/>
      <c r="N195" s="231"/>
      <c r="O195" s="231"/>
      <c r="P195" s="231"/>
      <c r="Q195" s="231"/>
      <c r="R195" s="231"/>
      <c r="S195" s="231"/>
      <c r="T195" s="232"/>
      <c r="AT195" s="233" t="s">
        <v>132</v>
      </c>
      <c r="AU195" s="233" t="s">
        <v>83</v>
      </c>
      <c r="AV195" s="15" t="s">
        <v>130</v>
      </c>
      <c r="AW195" s="15" t="s">
        <v>31</v>
      </c>
      <c r="AX195" s="15" t="s">
        <v>81</v>
      </c>
      <c r="AY195" s="233" t="s">
        <v>124</v>
      </c>
    </row>
    <row r="196" spans="1:65" s="2" customFormat="1" ht="24.15" customHeight="1">
      <c r="A196" s="34"/>
      <c r="B196" s="35"/>
      <c r="C196" s="187" t="s">
        <v>7</v>
      </c>
      <c r="D196" s="187" t="s">
        <v>126</v>
      </c>
      <c r="E196" s="188" t="s">
        <v>441</v>
      </c>
      <c r="F196" s="189" t="s">
        <v>442</v>
      </c>
      <c r="G196" s="190" t="s">
        <v>129</v>
      </c>
      <c r="H196" s="191">
        <v>30</v>
      </c>
      <c r="I196" s="192"/>
      <c r="J196" s="193">
        <f>ROUND(I196*H196,2)</f>
        <v>0</v>
      </c>
      <c r="K196" s="194"/>
      <c r="L196" s="39"/>
      <c r="M196" s="195" t="s">
        <v>1</v>
      </c>
      <c r="N196" s="196" t="s">
        <v>38</v>
      </c>
      <c r="O196" s="71"/>
      <c r="P196" s="197">
        <f>O196*H196</f>
        <v>0</v>
      </c>
      <c r="Q196" s="197">
        <v>0</v>
      </c>
      <c r="R196" s="197">
        <f>Q196*H196</f>
        <v>0</v>
      </c>
      <c r="S196" s="197">
        <v>0</v>
      </c>
      <c r="T196" s="198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9" t="s">
        <v>130</v>
      </c>
      <c r="AT196" s="199" t="s">
        <v>126</v>
      </c>
      <c r="AU196" s="199" t="s">
        <v>83</v>
      </c>
      <c r="AY196" s="17" t="s">
        <v>124</v>
      </c>
      <c r="BE196" s="200">
        <f>IF(N196="základní",J196,0)</f>
        <v>0</v>
      </c>
      <c r="BF196" s="200">
        <f>IF(N196="snížená",J196,0)</f>
        <v>0</v>
      </c>
      <c r="BG196" s="200">
        <f>IF(N196="zákl. přenesená",J196,0)</f>
        <v>0</v>
      </c>
      <c r="BH196" s="200">
        <f>IF(N196="sníž. přenesená",J196,0)</f>
        <v>0</v>
      </c>
      <c r="BI196" s="200">
        <f>IF(N196="nulová",J196,0)</f>
        <v>0</v>
      </c>
      <c r="BJ196" s="17" t="s">
        <v>81</v>
      </c>
      <c r="BK196" s="200">
        <f>ROUND(I196*H196,2)</f>
        <v>0</v>
      </c>
      <c r="BL196" s="17" t="s">
        <v>130</v>
      </c>
      <c r="BM196" s="199" t="s">
        <v>443</v>
      </c>
    </row>
    <row r="197" spans="1:65" s="13" customFormat="1" ht="10.199999999999999">
      <c r="B197" s="201"/>
      <c r="C197" s="202"/>
      <c r="D197" s="203" t="s">
        <v>132</v>
      </c>
      <c r="E197" s="204" t="s">
        <v>1</v>
      </c>
      <c r="F197" s="205" t="s">
        <v>434</v>
      </c>
      <c r="G197" s="202"/>
      <c r="H197" s="204" t="s">
        <v>1</v>
      </c>
      <c r="I197" s="206"/>
      <c r="J197" s="202"/>
      <c r="K197" s="202"/>
      <c r="L197" s="207"/>
      <c r="M197" s="208"/>
      <c r="N197" s="209"/>
      <c r="O197" s="209"/>
      <c r="P197" s="209"/>
      <c r="Q197" s="209"/>
      <c r="R197" s="209"/>
      <c r="S197" s="209"/>
      <c r="T197" s="210"/>
      <c r="AT197" s="211" t="s">
        <v>132</v>
      </c>
      <c r="AU197" s="211" t="s">
        <v>83</v>
      </c>
      <c r="AV197" s="13" t="s">
        <v>81</v>
      </c>
      <c r="AW197" s="13" t="s">
        <v>31</v>
      </c>
      <c r="AX197" s="13" t="s">
        <v>73</v>
      </c>
      <c r="AY197" s="211" t="s">
        <v>124</v>
      </c>
    </row>
    <row r="198" spans="1:65" s="14" customFormat="1" ht="10.199999999999999">
      <c r="B198" s="212"/>
      <c r="C198" s="213"/>
      <c r="D198" s="203" t="s">
        <v>132</v>
      </c>
      <c r="E198" s="214" t="s">
        <v>1</v>
      </c>
      <c r="F198" s="215" t="s">
        <v>385</v>
      </c>
      <c r="G198" s="213"/>
      <c r="H198" s="216">
        <v>30</v>
      </c>
      <c r="I198" s="217"/>
      <c r="J198" s="213"/>
      <c r="K198" s="213"/>
      <c r="L198" s="218"/>
      <c r="M198" s="219"/>
      <c r="N198" s="220"/>
      <c r="O198" s="220"/>
      <c r="P198" s="220"/>
      <c r="Q198" s="220"/>
      <c r="R198" s="220"/>
      <c r="S198" s="220"/>
      <c r="T198" s="221"/>
      <c r="AT198" s="222" t="s">
        <v>132</v>
      </c>
      <c r="AU198" s="222" t="s">
        <v>83</v>
      </c>
      <c r="AV198" s="14" t="s">
        <v>83</v>
      </c>
      <c r="AW198" s="14" t="s">
        <v>31</v>
      </c>
      <c r="AX198" s="14" t="s">
        <v>73</v>
      </c>
      <c r="AY198" s="222" t="s">
        <v>124</v>
      </c>
    </row>
    <row r="199" spans="1:65" s="15" customFormat="1" ht="10.199999999999999">
      <c r="B199" s="223"/>
      <c r="C199" s="224"/>
      <c r="D199" s="203" t="s">
        <v>132</v>
      </c>
      <c r="E199" s="225" t="s">
        <v>1</v>
      </c>
      <c r="F199" s="226" t="s">
        <v>139</v>
      </c>
      <c r="G199" s="224"/>
      <c r="H199" s="227">
        <v>30</v>
      </c>
      <c r="I199" s="228"/>
      <c r="J199" s="224"/>
      <c r="K199" s="224"/>
      <c r="L199" s="229"/>
      <c r="M199" s="230"/>
      <c r="N199" s="231"/>
      <c r="O199" s="231"/>
      <c r="P199" s="231"/>
      <c r="Q199" s="231"/>
      <c r="R199" s="231"/>
      <c r="S199" s="231"/>
      <c r="T199" s="232"/>
      <c r="AT199" s="233" t="s">
        <v>132</v>
      </c>
      <c r="AU199" s="233" t="s">
        <v>83</v>
      </c>
      <c r="AV199" s="15" t="s">
        <v>130</v>
      </c>
      <c r="AW199" s="15" t="s">
        <v>31</v>
      </c>
      <c r="AX199" s="15" t="s">
        <v>81</v>
      </c>
      <c r="AY199" s="233" t="s">
        <v>124</v>
      </c>
    </row>
    <row r="200" spans="1:65" s="2" customFormat="1" ht="21.75" customHeight="1">
      <c r="A200" s="34"/>
      <c r="B200" s="35"/>
      <c r="C200" s="187" t="s">
        <v>254</v>
      </c>
      <c r="D200" s="187" t="s">
        <v>126</v>
      </c>
      <c r="E200" s="188" t="s">
        <v>444</v>
      </c>
      <c r="F200" s="189" t="s">
        <v>445</v>
      </c>
      <c r="G200" s="190" t="s">
        <v>129</v>
      </c>
      <c r="H200" s="191">
        <v>30</v>
      </c>
      <c r="I200" s="192"/>
      <c r="J200" s="193">
        <f>ROUND(I200*H200,2)</f>
        <v>0</v>
      </c>
      <c r="K200" s="194"/>
      <c r="L200" s="39"/>
      <c r="M200" s="195" t="s">
        <v>1</v>
      </c>
      <c r="N200" s="196" t="s">
        <v>38</v>
      </c>
      <c r="O200" s="71"/>
      <c r="P200" s="197">
        <f>O200*H200</f>
        <v>0</v>
      </c>
      <c r="Q200" s="197">
        <v>0</v>
      </c>
      <c r="R200" s="197">
        <f>Q200*H200</f>
        <v>0</v>
      </c>
      <c r="S200" s="197">
        <v>0</v>
      </c>
      <c r="T200" s="198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99" t="s">
        <v>130</v>
      </c>
      <c r="AT200" s="199" t="s">
        <v>126</v>
      </c>
      <c r="AU200" s="199" t="s">
        <v>83</v>
      </c>
      <c r="AY200" s="17" t="s">
        <v>124</v>
      </c>
      <c r="BE200" s="200">
        <f>IF(N200="základní",J200,0)</f>
        <v>0</v>
      </c>
      <c r="BF200" s="200">
        <f>IF(N200="snížená",J200,0)</f>
        <v>0</v>
      </c>
      <c r="BG200" s="200">
        <f>IF(N200="zákl. přenesená",J200,0)</f>
        <v>0</v>
      </c>
      <c r="BH200" s="200">
        <f>IF(N200="sníž. přenesená",J200,0)</f>
        <v>0</v>
      </c>
      <c r="BI200" s="200">
        <f>IF(N200="nulová",J200,0)</f>
        <v>0</v>
      </c>
      <c r="BJ200" s="17" t="s">
        <v>81</v>
      </c>
      <c r="BK200" s="200">
        <f>ROUND(I200*H200,2)</f>
        <v>0</v>
      </c>
      <c r="BL200" s="17" t="s">
        <v>130</v>
      </c>
      <c r="BM200" s="199" t="s">
        <v>446</v>
      </c>
    </row>
    <row r="201" spans="1:65" s="13" customFormat="1" ht="10.199999999999999">
      <c r="B201" s="201"/>
      <c r="C201" s="202"/>
      <c r="D201" s="203" t="s">
        <v>132</v>
      </c>
      <c r="E201" s="204" t="s">
        <v>1</v>
      </c>
      <c r="F201" s="205" t="s">
        <v>434</v>
      </c>
      <c r="G201" s="202"/>
      <c r="H201" s="204" t="s">
        <v>1</v>
      </c>
      <c r="I201" s="206"/>
      <c r="J201" s="202"/>
      <c r="K201" s="202"/>
      <c r="L201" s="207"/>
      <c r="M201" s="208"/>
      <c r="N201" s="209"/>
      <c r="O201" s="209"/>
      <c r="P201" s="209"/>
      <c r="Q201" s="209"/>
      <c r="R201" s="209"/>
      <c r="S201" s="209"/>
      <c r="T201" s="210"/>
      <c r="AT201" s="211" t="s">
        <v>132</v>
      </c>
      <c r="AU201" s="211" t="s">
        <v>83</v>
      </c>
      <c r="AV201" s="13" t="s">
        <v>81</v>
      </c>
      <c r="AW201" s="13" t="s">
        <v>31</v>
      </c>
      <c r="AX201" s="13" t="s">
        <v>73</v>
      </c>
      <c r="AY201" s="211" t="s">
        <v>124</v>
      </c>
    </row>
    <row r="202" spans="1:65" s="14" customFormat="1" ht="10.199999999999999">
      <c r="B202" s="212"/>
      <c r="C202" s="213"/>
      <c r="D202" s="203" t="s">
        <v>132</v>
      </c>
      <c r="E202" s="214" t="s">
        <v>1</v>
      </c>
      <c r="F202" s="215" t="s">
        <v>385</v>
      </c>
      <c r="G202" s="213"/>
      <c r="H202" s="216">
        <v>30</v>
      </c>
      <c r="I202" s="217"/>
      <c r="J202" s="213"/>
      <c r="K202" s="213"/>
      <c r="L202" s="218"/>
      <c r="M202" s="219"/>
      <c r="N202" s="220"/>
      <c r="O202" s="220"/>
      <c r="P202" s="220"/>
      <c r="Q202" s="220"/>
      <c r="R202" s="220"/>
      <c r="S202" s="220"/>
      <c r="T202" s="221"/>
      <c r="AT202" s="222" t="s">
        <v>132</v>
      </c>
      <c r="AU202" s="222" t="s">
        <v>83</v>
      </c>
      <c r="AV202" s="14" t="s">
        <v>83</v>
      </c>
      <c r="AW202" s="14" t="s">
        <v>31</v>
      </c>
      <c r="AX202" s="14" t="s">
        <v>73</v>
      </c>
      <c r="AY202" s="222" t="s">
        <v>124</v>
      </c>
    </row>
    <row r="203" spans="1:65" s="15" customFormat="1" ht="10.199999999999999">
      <c r="B203" s="223"/>
      <c r="C203" s="224"/>
      <c r="D203" s="203" t="s">
        <v>132</v>
      </c>
      <c r="E203" s="225" t="s">
        <v>1</v>
      </c>
      <c r="F203" s="226" t="s">
        <v>139</v>
      </c>
      <c r="G203" s="224"/>
      <c r="H203" s="227">
        <v>30</v>
      </c>
      <c r="I203" s="228"/>
      <c r="J203" s="224"/>
      <c r="K203" s="224"/>
      <c r="L203" s="229"/>
      <c r="M203" s="230"/>
      <c r="N203" s="231"/>
      <c r="O203" s="231"/>
      <c r="P203" s="231"/>
      <c r="Q203" s="231"/>
      <c r="R203" s="231"/>
      <c r="S203" s="231"/>
      <c r="T203" s="232"/>
      <c r="AT203" s="233" t="s">
        <v>132</v>
      </c>
      <c r="AU203" s="233" t="s">
        <v>83</v>
      </c>
      <c r="AV203" s="15" t="s">
        <v>130</v>
      </c>
      <c r="AW203" s="15" t="s">
        <v>31</v>
      </c>
      <c r="AX203" s="15" t="s">
        <v>81</v>
      </c>
      <c r="AY203" s="233" t="s">
        <v>124</v>
      </c>
    </row>
    <row r="204" spans="1:65" s="2" customFormat="1" ht="33" customHeight="1">
      <c r="A204" s="34"/>
      <c r="B204" s="35"/>
      <c r="C204" s="187" t="s">
        <v>259</v>
      </c>
      <c r="D204" s="187" t="s">
        <v>126</v>
      </c>
      <c r="E204" s="188" t="s">
        <v>447</v>
      </c>
      <c r="F204" s="189" t="s">
        <v>448</v>
      </c>
      <c r="G204" s="190" t="s">
        <v>129</v>
      </c>
      <c r="H204" s="191">
        <v>30</v>
      </c>
      <c r="I204" s="192"/>
      <c r="J204" s="193">
        <f>ROUND(I204*H204,2)</f>
        <v>0</v>
      </c>
      <c r="K204" s="194"/>
      <c r="L204" s="39"/>
      <c r="M204" s="195" t="s">
        <v>1</v>
      </c>
      <c r="N204" s="196" t="s">
        <v>38</v>
      </c>
      <c r="O204" s="71"/>
      <c r="P204" s="197">
        <f>O204*H204</f>
        <v>0</v>
      </c>
      <c r="Q204" s="197">
        <v>0</v>
      </c>
      <c r="R204" s="197">
        <f>Q204*H204</f>
        <v>0</v>
      </c>
      <c r="S204" s="197">
        <v>0</v>
      </c>
      <c r="T204" s="198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99" t="s">
        <v>130</v>
      </c>
      <c r="AT204" s="199" t="s">
        <v>126</v>
      </c>
      <c r="AU204" s="199" t="s">
        <v>83</v>
      </c>
      <c r="AY204" s="17" t="s">
        <v>124</v>
      </c>
      <c r="BE204" s="200">
        <f>IF(N204="základní",J204,0)</f>
        <v>0</v>
      </c>
      <c r="BF204" s="200">
        <f>IF(N204="snížená",J204,0)</f>
        <v>0</v>
      </c>
      <c r="BG204" s="200">
        <f>IF(N204="zákl. přenesená",J204,0)</f>
        <v>0</v>
      </c>
      <c r="BH204" s="200">
        <f>IF(N204="sníž. přenesená",J204,0)</f>
        <v>0</v>
      </c>
      <c r="BI204" s="200">
        <f>IF(N204="nulová",J204,0)</f>
        <v>0</v>
      </c>
      <c r="BJ204" s="17" t="s">
        <v>81</v>
      </c>
      <c r="BK204" s="200">
        <f>ROUND(I204*H204,2)</f>
        <v>0</v>
      </c>
      <c r="BL204" s="17" t="s">
        <v>130</v>
      </c>
      <c r="BM204" s="199" t="s">
        <v>449</v>
      </c>
    </row>
    <row r="205" spans="1:65" s="13" customFormat="1" ht="10.199999999999999">
      <c r="B205" s="201"/>
      <c r="C205" s="202"/>
      <c r="D205" s="203" t="s">
        <v>132</v>
      </c>
      <c r="E205" s="204" t="s">
        <v>1</v>
      </c>
      <c r="F205" s="205" t="s">
        <v>434</v>
      </c>
      <c r="G205" s="202"/>
      <c r="H205" s="204" t="s">
        <v>1</v>
      </c>
      <c r="I205" s="206"/>
      <c r="J205" s="202"/>
      <c r="K205" s="202"/>
      <c r="L205" s="207"/>
      <c r="M205" s="208"/>
      <c r="N205" s="209"/>
      <c r="O205" s="209"/>
      <c r="P205" s="209"/>
      <c r="Q205" s="209"/>
      <c r="R205" s="209"/>
      <c r="S205" s="209"/>
      <c r="T205" s="210"/>
      <c r="AT205" s="211" t="s">
        <v>132</v>
      </c>
      <c r="AU205" s="211" t="s">
        <v>83</v>
      </c>
      <c r="AV205" s="13" t="s">
        <v>81</v>
      </c>
      <c r="AW205" s="13" t="s">
        <v>31</v>
      </c>
      <c r="AX205" s="13" t="s">
        <v>73</v>
      </c>
      <c r="AY205" s="211" t="s">
        <v>124</v>
      </c>
    </row>
    <row r="206" spans="1:65" s="14" customFormat="1" ht="10.199999999999999">
      <c r="B206" s="212"/>
      <c r="C206" s="213"/>
      <c r="D206" s="203" t="s">
        <v>132</v>
      </c>
      <c r="E206" s="214" t="s">
        <v>1</v>
      </c>
      <c r="F206" s="215" t="s">
        <v>385</v>
      </c>
      <c r="G206" s="213"/>
      <c r="H206" s="216">
        <v>30</v>
      </c>
      <c r="I206" s="217"/>
      <c r="J206" s="213"/>
      <c r="K206" s="213"/>
      <c r="L206" s="218"/>
      <c r="M206" s="219"/>
      <c r="N206" s="220"/>
      <c r="O206" s="220"/>
      <c r="P206" s="220"/>
      <c r="Q206" s="220"/>
      <c r="R206" s="220"/>
      <c r="S206" s="220"/>
      <c r="T206" s="221"/>
      <c r="AT206" s="222" t="s">
        <v>132</v>
      </c>
      <c r="AU206" s="222" t="s">
        <v>83</v>
      </c>
      <c r="AV206" s="14" t="s">
        <v>83</v>
      </c>
      <c r="AW206" s="14" t="s">
        <v>31</v>
      </c>
      <c r="AX206" s="14" t="s">
        <v>73</v>
      </c>
      <c r="AY206" s="222" t="s">
        <v>124</v>
      </c>
    </row>
    <row r="207" spans="1:65" s="15" customFormat="1" ht="10.199999999999999">
      <c r="B207" s="223"/>
      <c r="C207" s="224"/>
      <c r="D207" s="203" t="s">
        <v>132</v>
      </c>
      <c r="E207" s="225" t="s">
        <v>1</v>
      </c>
      <c r="F207" s="226" t="s">
        <v>139</v>
      </c>
      <c r="G207" s="224"/>
      <c r="H207" s="227">
        <v>30</v>
      </c>
      <c r="I207" s="228"/>
      <c r="J207" s="224"/>
      <c r="K207" s="224"/>
      <c r="L207" s="229"/>
      <c r="M207" s="230"/>
      <c r="N207" s="231"/>
      <c r="O207" s="231"/>
      <c r="P207" s="231"/>
      <c r="Q207" s="231"/>
      <c r="R207" s="231"/>
      <c r="S207" s="231"/>
      <c r="T207" s="232"/>
      <c r="AT207" s="233" t="s">
        <v>132</v>
      </c>
      <c r="AU207" s="233" t="s">
        <v>83</v>
      </c>
      <c r="AV207" s="15" t="s">
        <v>130</v>
      </c>
      <c r="AW207" s="15" t="s">
        <v>31</v>
      </c>
      <c r="AX207" s="15" t="s">
        <v>81</v>
      </c>
      <c r="AY207" s="233" t="s">
        <v>124</v>
      </c>
    </row>
    <row r="208" spans="1:65" s="12" customFormat="1" ht="22.8" customHeight="1">
      <c r="B208" s="171"/>
      <c r="C208" s="172"/>
      <c r="D208" s="173" t="s">
        <v>72</v>
      </c>
      <c r="E208" s="185" t="s">
        <v>175</v>
      </c>
      <c r="F208" s="185" t="s">
        <v>253</v>
      </c>
      <c r="G208" s="172"/>
      <c r="H208" s="172"/>
      <c r="I208" s="175"/>
      <c r="J208" s="186">
        <f>BK208</f>
        <v>0</v>
      </c>
      <c r="K208" s="172"/>
      <c r="L208" s="177"/>
      <c r="M208" s="178"/>
      <c r="N208" s="179"/>
      <c r="O208" s="179"/>
      <c r="P208" s="180">
        <f>SUM(P209:P212)</f>
        <v>0</v>
      </c>
      <c r="Q208" s="179"/>
      <c r="R208" s="180">
        <f>SUM(R209:R212)</f>
        <v>0</v>
      </c>
      <c r="S208" s="179"/>
      <c r="T208" s="181">
        <f>SUM(T209:T212)</f>
        <v>0</v>
      </c>
      <c r="AR208" s="182" t="s">
        <v>81</v>
      </c>
      <c r="AT208" s="183" t="s">
        <v>72</v>
      </c>
      <c r="AU208" s="183" t="s">
        <v>81</v>
      </c>
      <c r="AY208" s="182" t="s">
        <v>124</v>
      </c>
      <c r="BK208" s="184">
        <f>SUM(BK209:BK212)</f>
        <v>0</v>
      </c>
    </row>
    <row r="209" spans="1:65" s="2" customFormat="1" ht="24.15" customHeight="1">
      <c r="A209" s="34"/>
      <c r="B209" s="35"/>
      <c r="C209" s="187" t="s">
        <v>264</v>
      </c>
      <c r="D209" s="187" t="s">
        <v>126</v>
      </c>
      <c r="E209" s="188" t="s">
        <v>450</v>
      </c>
      <c r="F209" s="189" t="s">
        <v>451</v>
      </c>
      <c r="G209" s="190" t="s">
        <v>231</v>
      </c>
      <c r="H209" s="191">
        <v>12</v>
      </c>
      <c r="I209" s="192"/>
      <c r="J209" s="193">
        <f>ROUND(I209*H209,2)</f>
        <v>0</v>
      </c>
      <c r="K209" s="194"/>
      <c r="L209" s="39"/>
      <c r="M209" s="195" t="s">
        <v>1</v>
      </c>
      <c r="N209" s="196" t="s">
        <v>38</v>
      </c>
      <c r="O209" s="71"/>
      <c r="P209" s="197">
        <f>O209*H209</f>
        <v>0</v>
      </c>
      <c r="Q209" s="197">
        <v>0</v>
      </c>
      <c r="R209" s="197">
        <f>Q209*H209</f>
        <v>0</v>
      </c>
      <c r="S209" s="197">
        <v>0</v>
      </c>
      <c r="T209" s="198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9" t="s">
        <v>130</v>
      </c>
      <c r="AT209" s="199" t="s">
        <v>126</v>
      </c>
      <c r="AU209" s="199" t="s">
        <v>83</v>
      </c>
      <c r="AY209" s="17" t="s">
        <v>124</v>
      </c>
      <c r="BE209" s="200">
        <f>IF(N209="základní",J209,0)</f>
        <v>0</v>
      </c>
      <c r="BF209" s="200">
        <f>IF(N209="snížená",J209,0)</f>
        <v>0</v>
      </c>
      <c r="BG209" s="200">
        <f>IF(N209="zákl. přenesená",J209,0)</f>
        <v>0</v>
      </c>
      <c r="BH209" s="200">
        <f>IF(N209="sníž. přenesená",J209,0)</f>
        <v>0</v>
      </c>
      <c r="BI209" s="200">
        <f>IF(N209="nulová",J209,0)</f>
        <v>0</v>
      </c>
      <c r="BJ209" s="17" t="s">
        <v>81</v>
      </c>
      <c r="BK209" s="200">
        <f>ROUND(I209*H209,2)</f>
        <v>0</v>
      </c>
      <c r="BL209" s="17" t="s">
        <v>130</v>
      </c>
      <c r="BM209" s="199" t="s">
        <v>452</v>
      </c>
    </row>
    <row r="210" spans="1:65" s="13" customFormat="1" ht="10.199999999999999">
      <c r="B210" s="201"/>
      <c r="C210" s="202"/>
      <c r="D210" s="203" t="s">
        <v>132</v>
      </c>
      <c r="E210" s="204" t="s">
        <v>1</v>
      </c>
      <c r="F210" s="205" t="s">
        <v>453</v>
      </c>
      <c r="G210" s="202"/>
      <c r="H210" s="204" t="s">
        <v>1</v>
      </c>
      <c r="I210" s="206"/>
      <c r="J210" s="202"/>
      <c r="K210" s="202"/>
      <c r="L210" s="207"/>
      <c r="M210" s="208"/>
      <c r="N210" s="209"/>
      <c r="O210" s="209"/>
      <c r="P210" s="209"/>
      <c r="Q210" s="209"/>
      <c r="R210" s="209"/>
      <c r="S210" s="209"/>
      <c r="T210" s="210"/>
      <c r="AT210" s="211" t="s">
        <v>132</v>
      </c>
      <c r="AU210" s="211" t="s">
        <v>83</v>
      </c>
      <c r="AV210" s="13" t="s">
        <v>81</v>
      </c>
      <c r="AW210" s="13" t="s">
        <v>31</v>
      </c>
      <c r="AX210" s="13" t="s">
        <v>73</v>
      </c>
      <c r="AY210" s="211" t="s">
        <v>124</v>
      </c>
    </row>
    <row r="211" spans="1:65" s="14" customFormat="1" ht="10.199999999999999">
      <c r="B211" s="212"/>
      <c r="C211" s="213"/>
      <c r="D211" s="203" t="s">
        <v>132</v>
      </c>
      <c r="E211" s="214" t="s">
        <v>1</v>
      </c>
      <c r="F211" s="215" t="s">
        <v>380</v>
      </c>
      <c r="G211" s="213"/>
      <c r="H211" s="216">
        <v>12</v>
      </c>
      <c r="I211" s="217"/>
      <c r="J211" s="213"/>
      <c r="K211" s="213"/>
      <c r="L211" s="218"/>
      <c r="M211" s="219"/>
      <c r="N211" s="220"/>
      <c r="O211" s="220"/>
      <c r="P211" s="220"/>
      <c r="Q211" s="220"/>
      <c r="R211" s="220"/>
      <c r="S211" s="220"/>
      <c r="T211" s="221"/>
      <c r="AT211" s="222" t="s">
        <v>132</v>
      </c>
      <c r="AU211" s="222" t="s">
        <v>83</v>
      </c>
      <c r="AV211" s="14" t="s">
        <v>83</v>
      </c>
      <c r="AW211" s="14" t="s">
        <v>31</v>
      </c>
      <c r="AX211" s="14" t="s">
        <v>73</v>
      </c>
      <c r="AY211" s="222" t="s">
        <v>124</v>
      </c>
    </row>
    <row r="212" spans="1:65" s="15" customFormat="1" ht="10.199999999999999">
      <c r="B212" s="223"/>
      <c r="C212" s="224"/>
      <c r="D212" s="203" t="s">
        <v>132</v>
      </c>
      <c r="E212" s="225" t="s">
        <v>1</v>
      </c>
      <c r="F212" s="226" t="s">
        <v>139</v>
      </c>
      <c r="G212" s="224"/>
      <c r="H212" s="227">
        <v>12</v>
      </c>
      <c r="I212" s="228"/>
      <c r="J212" s="224"/>
      <c r="K212" s="224"/>
      <c r="L212" s="229"/>
      <c r="M212" s="230"/>
      <c r="N212" s="231"/>
      <c r="O212" s="231"/>
      <c r="P212" s="231"/>
      <c r="Q212" s="231"/>
      <c r="R212" s="231"/>
      <c r="S212" s="231"/>
      <c r="T212" s="232"/>
      <c r="AT212" s="233" t="s">
        <v>132</v>
      </c>
      <c r="AU212" s="233" t="s">
        <v>83</v>
      </c>
      <c r="AV212" s="15" t="s">
        <v>130</v>
      </c>
      <c r="AW212" s="15" t="s">
        <v>31</v>
      </c>
      <c r="AX212" s="15" t="s">
        <v>81</v>
      </c>
      <c r="AY212" s="233" t="s">
        <v>124</v>
      </c>
    </row>
    <row r="213" spans="1:65" s="12" customFormat="1" ht="22.8" customHeight="1">
      <c r="B213" s="171"/>
      <c r="C213" s="172"/>
      <c r="D213" s="173" t="s">
        <v>72</v>
      </c>
      <c r="E213" s="185" t="s">
        <v>302</v>
      </c>
      <c r="F213" s="185" t="s">
        <v>303</v>
      </c>
      <c r="G213" s="172"/>
      <c r="H213" s="172"/>
      <c r="I213" s="175"/>
      <c r="J213" s="186">
        <f>BK213</f>
        <v>0</v>
      </c>
      <c r="K213" s="172"/>
      <c r="L213" s="177"/>
      <c r="M213" s="178"/>
      <c r="N213" s="179"/>
      <c r="O213" s="179"/>
      <c r="P213" s="180">
        <f>SUM(P214:P225)</f>
        <v>0</v>
      </c>
      <c r="Q213" s="179"/>
      <c r="R213" s="180">
        <f>SUM(R214:R225)</f>
        <v>0</v>
      </c>
      <c r="S213" s="179"/>
      <c r="T213" s="181">
        <f>SUM(T214:T225)</f>
        <v>0</v>
      </c>
      <c r="AR213" s="182" t="s">
        <v>81</v>
      </c>
      <c r="AT213" s="183" t="s">
        <v>72</v>
      </c>
      <c r="AU213" s="183" t="s">
        <v>81</v>
      </c>
      <c r="AY213" s="182" t="s">
        <v>124</v>
      </c>
      <c r="BK213" s="184">
        <f>SUM(BK214:BK225)</f>
        <v>0</v>
      </c>
    </row>
    <row r="214" spans="1:65" s="2" customFormat="1" ht="21.75" customHeight="1">
      <c r="A214" s="34"/>
      <c r="B214" s="35"/>
      <c r="C214" s="187" t="s">
        <v>270</v>
      </c>
      <c r="D214" s="187" t="s">
        <v>126</v>
      </c>
      <c r="E214" s="188" t="s">
        <v>454</v>
      </c>
      <c r="F214" s="189" t="s">
        <v>455</v>
      </c>
      <c r="G214" s="190" t="s">
        <v>160</v>
      </c>
      <c r="H214" s="191">
        <v>2.46</v>
      </c>
      <c r="I214" s="192"/>
      <c r="J214" s="193">
        <f>ROUND(I214*H214,2)</f>
        <v>0</v>
      </c>
      <c r="K214" s="194"/>
      <c r="L214" s="39"/>
      <c r="M214" s="195" t="s">
        <v>1</v>
      </c>
      <c r="N214" s="196" t="s">
        <v>38</v>
      </c>
      <c r="O214" s="71"/>
      <c r="P214" s="197">
        <f>O214*H214</f>
        <v>0</v>
      </c>
      <c r="Q214" s="197">
        <v>0</v>
      </c>
      <c r="R214" s="197">
        <f>Q214*H214</f>
        <v>0</v>
      </c>
      <c r="S214" s="197">
        <v>0</v>
      </c>
      <c r="T214" s="198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99" t="s">
        <v>130</v>
      </c>
      <c r="AT214" s="199" t="s">
        <v>126</v>
      </c>
      <c r="AU214" s="199" t="s">
        <v>83</v>
      </c>
      <c r="AY214" s="17" t="s">
        <v>124</v>
      </c>
      <c r="BE214" s="200">
        <f>IF(N214="základní",J214,0)</f>
        <v>0</v>
      </c>
      <c r="BF214" s="200">
        <f>IF(N214="snížená",J214,0)</f>
        <v>0</v>
      </c>
      <c r="BG214" s="200">
        <f>IF(N214="zákl. přenesená",J214,0)</f>
        <v>0</v>
      </c>
      <c r="BH214" s="200">
        <f>IF(N214="sníž. přenesená",J214,0)</f>
        <v>0</v>
      </c>
      <c r="BI214" s="200">
        <f>IF(N214="nulová",J214,0)</f>
        <v>0</v>
      </c>
      <c r="BJ214" s="17" t="s">
        <v>81</v>
      </c>
      <c r="BK214" s="200">
        <f>ROUND(I214*H214,2)</f>
        <v>0</v>
      </c>
      <c r="BL214" s="17" t="s">
        <v>130</v>
      </c>
      <c r="BM214" s="199" t="s">
        <v>456</v>
      </c>
    </row>
    <row r="215" spans="1:65" s="2" customFormat="1" ht="24.15" customHeight="1">
      <c r="A215" s="34"/>
      <c r="B215" s="35"/>
      <c r="C215" s="187" t="s">
        <v>274</v>
      </c>
      <c r="D215" s="187" t="s">
        <v>126</v>
      </c>
      <c r="E215" s="188" t="s">
        <v>457</v>
      </c>
      <c r="F215" s="189" t="s">
        <v>458</v>
      </c>
      <c r="G215" s="190" t="s">
        <v>160</v>
      </c>
      <c r="H215" s="191">
        <v>36.9</v>
      </c>
      <c r="I215" s="192"/>
      <c r="J215" s="193">
        <f>ROUND(I215*H215,2)</f>
        <v>0</v>
      </c>
      <c r="K215" s="194"/>
      <c r="L215" s="39"/>
      <c r="M215" s="195" t="s">
        <v>1</v>
      </c>
      <c r="N215" s="196" t="s">
        <v>38</v>
      </c>
      <c r="O215" s="71"/>
      <c r="P215" s="197">
        <f>O215*H215</f>
        <v>0</v>
      </c>
      <c r="Q215" s="197">
        <v>0</v>
      </c>
      <c r="R215" s="197">
        <f>Q215*H215</f>
        <v>0</v>
      </c>
      <c r="S215" s="197">
        <v>0</v>
      </c>
      <c r="T215" s="198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9" t="s">
        <v>130</v>
      </c>
      <c r="AT215" s="199" t="s">
        <v>126</v>
      </c>
      <c r="AU215" s="199" t="s">
        <v>83</v>
      </c>
      <c r="AY215" s="17" t="s">
        <v>124</v>
      </c>
      <c r="BE215" s="200">
        <f>IF(N215="základní",J215,0)</f>
        <v>0</v>
      </c>
      <c r="BF215" s="200">
        <f>IF(N215="snížená",J215,0)</f>
        <v>0</v>
      </c>
      <c r="BG215" s="200">
        <f>IF(N215="zákl. přenesená",J215,0)</f>
        <v>0</v>
      </c>
      <c r="BH215" s="200">
        <f>IF(N215="sníž. přenesená",J215,0)</f>
        <v>0</v>
      </c>
      <c r="BI215" s="200">
        <f>IF(N215="nulová",J215,0)</f>
        <v>0</v>
      </c>
      <c r="BJ215" s="17" t="s">
        <v>81</v>
      </c>
      <c r="BK215" s="200">
        <f>ROUND(I215*H215,2)</f>
        <v>0</v>
      </c>
      <c r="BL215" s="17" t="s">
        <v>130</v>
      </c>
      <c r="BM215" s="199" t="s">
        <v>459</v>
      </c>
    </row>
    <row r="216" spans="1:65" s="14" customFormat="1" ht="10.199999999999999">
      <c r="B216" s="212"/>
      <c r="C216" s="213"/>
      <c r="D216" s="203" t="s">
        <v>132</v>
      </c>
      <c r="E216" s="213"/>
      <c r="F216" s="215" t="s">
        <v>460</v>
      </c>
      <c r="G216" s="213"/>
      <c r="H216" s="216">
        <v>36.9</v>
      </c>
      <c r="I216" s="217"/>
      <c r="J216" s="213"/>
      <c r="K216" s="213"/>
      <c r="L216" s="218"/>
      <c r="M216" s="219"/>
      <c r="N216" s="220"/>
      <c r="O216" s="220"/>
      <c r="P216" s="220"/>
      <c r="Q216" s="220"/>
      <c r="R216" s="220"/>
      <c r="S216" s="220"/>
      <c r="T216" s="221"/>
      <c r="AT216" s="222" t="s">
        <v>132</v>
      </c>
      <c r="AU216" s="222" t="s">
        <v>83</v>
      </c>
      <c r="AV216" s="14" t="s">
        <v>83</v>
      </c>
      <c r="AW216" s="14" t="s">
        <v>4</v>
      </c>
      <c r="AX216" s="14" t="s">
        <v>81</v>
      </c>
      <c r="AY216" s="222" t="s">
        <v>124</v>
      </c>
    </row>
    <row r="217" spans="1:65" s="2" customFormat="1" ht="24.15" customHeight="1">
      <c r="A217" s="34"/>
      <c r="B217" s="35"/>
      <c r="C217" s="187" t="s">
        <v>280</v>
      </c>
      <c r="D217" s="187" t="s">
        <v>126</v>
      </c>
      <c r="E217" s="188" t="s">
        <v>461</v>
      </c>
      <c r="F217" s="189" t="s">
        <v>462</v>
      </c>
      <c r="G217" s="190" t="s">
        <v>160</v>
      </c>
      <c r="H217" s="191">
        <v>2.46</v>
      </c>
      <c r="I217" s="192"/>
      <c r="J217" s="193">
        <f>ROUND(I217*H217,2)</f>
        <v>0</v>
      </c>
      <c r="K217" s="194"/>
      <c r="L217" s="39"/>
      <c r="M217" s="195" t="s">
        <v>1</v>
      </c>
      <c r="N217" s="196" t="s">
        <v>38</v>
      </c>
      <c r="O217" s="71"/>
      <c r="P217" s="197">
        <f>O217*H217</f>
        <v>0</v>
      </c>
      <c r="Q217" s="197">
        <v>0</v>
      </c>
      <c r="R217" s="197">
        <f>Q217*H217</f>
        <v>0</v>
      </c>
      <c r="S217" s="197">
        <v>0</v>
      </c>
      <c r="T217" s="198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9" t="s">
        <v>130</v>
      </c>
      <c r="AT217" s="199" t="s">
        <v>126</v>
      </c>
      <c r="AU217" s="199" t="s">
        <v>83</v>
      </c>
      <c r="AY217" s="17" t="s">
        <v>124</v>
      </c>
      <c r="BE217" s="200">
        <f>IF(N217="základní",J217,0)</f>
        <v>0</v>
      </c>
      <c r="BF217" s="200">
        <f>IF(N217="snížená",J217,0)</f>
        <v>0</v>
      </c>
      <c r="BG217" s="200">
        <f>IF(N217="zákl. přenesená",J217,0)</f>
        <v>0</v>
      </c>
      <c r="BH217" s="200">
        <f>IF(N217="sníž. přenesená",J217,0)</f>
        <v>0</v>
      </c>
      <c r="BI217" s="200">
        <f>IF(N217="nulová",J217,0)</f>
        <v>0</v>
      </c>
      <c r="BJ217" s="17" t="s">
        <v>81</v>
      </c>
      <c r="BK217" s="200">
        <f>ROUND(I217*H217,2)</f>
        <v>0</v>
      </c>
      <c r="BL217" s="17" t="s">
        <v>130</v>
      </c>
      <c r="BM217" s="199" t="s">
        <v>463</v>
      </c>
    </row>
    <row r="218" spans="1:65" s="2" customFormat="1" ht="33" customHeight="1">
      <c r="A218" s="34"/>
      <c r="B218" s="35"/>
      <c r="C218" s="187" t="s">
        <v>284</v>
      </c>
      <c r="D218" s="187" t="s">
        <v>126</v>
      </c>
      <c r="E218" s="188" t="s">
        <v>464</v>
      </c>
      <c r="F218" s="189" t="s">
        <v>465</v>
      </c>
      <c r="G218" s="190" t="s">
        <v>160</v>
      </c>
      <c r="H218" s="191">
        <v>0.73799999999999999</v>
      </c>
      <c r="I218" s="192"/>
      <c r="J218" s="193">
        <f>ROUND(I218*H218,2)</f>
        <v>0</v>
      </c>
      <c r="K218" s="194"/>
      <c r="L218" s="39"/>
      <c r="M218" s="195" t="s">
        <v>1</v>
      </c>
      <c r="N218" s="196" t="s">
        <v>38</v>
      </c>
      <c r="O218" s="71"/>
      <c r="P218" s="197">
        <f>O218*H218</f>
        <v>0</v>
      </c>
      <c r="Q218" s="197">
        <v>0</v>
      </c>
      <c r="R218" s="197">
        <f>Q218*H218</f>
        <v>0</v>
      </c>
      <c r="S218" s="197">
        <v>0</v>
      </c>
      <c r="T218" s="198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9" t="s">
        <v>130</v>
      </c>
      <c r="AT218" s="199" t="s">
        <v>126</v>
      </c>
      <c r="AU218" s="199" t="s">
        <v>83</v>
      </c>
      <c r="AY218" s="17" t="s">
        <v>124</v>
      </c>
      <c r="BE218" s="200">
        <f>IF(N218="základní",J218,0)</f>
        <v>0</v>
      </c>
      <c r="BF218" s="200">
        <f>IF(N218="snížená",J218,0)</f>
        <v>0</v>
      </c>
      <c r="BG218" s="200">
        <f>IF(N218="zákl. přenesená",J218,0)</f>
        <v>0</v>
      </c>
      <c r="BH218" s="200">
        <f>IF(N218="sníž. přenesená",J218,0)</f>
        <v>0</v>
      </c>
      <c r="BI218" s="200">
        <f>IF(N218="nulová",J218,0)</f>
        <v>0</v>
      </c>
      <c r="BJ218" s="17" t="s">
        <v>81</v>
      </c>
      <c r="BK218" s="200">
        <f>ROUND(I218*H218,2)</f>
        <v>0</v>
      </c>
      <c r="BL218" s="17" t="s">
        <v>130</v>
      </c>
      <c r="BM218" s="199" t="s">
        <v>466</v>
      </c>
    </row>
    <row r="219" spans="1:65" s="13" customFormat="1" ht="10.199999999999999">
      <c r="B219" s="201"/>
      <c r="C219" s="202"/>
      <c r="D219" s="203" t="s">
        <v>132</v>
      </c>
      <c r="E219" s="204" t="s">
        <v>1</v>
      </c>
      <c r="F219" s="205" t="s">
        <v>162</v>
      </c>
      <c r="G219" s="202"/>
      <c r="H219" s="204" t="s">
        <v>1</v>
      </c>
      <c r="I219" s="206"/>
      <c r="J219" s="202"/>
      <c r="K219" s="202"/>
      <c r="L219" s="207"/>
      <c r="M219" s="208"/>
      <c r="N219" s="209"/>
      <c r="O219" s="209"/>
      <c r="P219" s="209"/>
      <c r="Q219" s="209"/>
      <c r="R219" s="209"/>
      <c r="S219" s="209"/>
      <c r="T219" s="210"/>
      <c r="AT219" s="211" t="s">
        <v>132</v>
      </c>
      <c r="AU219" s="211" t="s">
        <v>83</v>
      </c>
      <c r="AV219" s="13" t="s">
        <v>81</v>
      </c>
      <c r="AW219" s="13" t="s">
        <v>31</v>
      </c>
      <c r="AX219" s="13" t="s">
        <v>73</v>
      </c>
      <c r="AY219" s="211" t="s">
        <v>124</v>
      </c>
    </row>
    <row r="220" spans="1:65" s="14" customFormat="1" ht="10.199999999999999">
      <c r="B220" s="212"/>
      <c r="C220" s="213"/>
      <c r="D220" s="203" t="s">
        <v>132</v>
      </c>
      <c r="E220" s="214" t="s">
        <v>1</v>
      </c>
      <c r="F220" s="215" t="s">
        <v>467</v>
      </c>
      <c r="G220" s="213"/>
      <c r="H220" s="216">
        <v>0.73799999999999999</v>
      </c>
      <c r="I220" s="217"/>
      <c r="J220" s="213"/>
      <c r="K220" s="213"/>
      <c r="L220" s="218"/>
      <c r="M220" s="219"/>
      <c r="N220" s="220"/>
      <c r="O220" s="220"/>
      <c r="P220" s="220"/>
      <c r="Q220" s="220"/>
      <c r="R220" s="220"/>
      <c r="S220" s="220"/>
      <c r="T220" s="221"/>
      <c r="AT220" s="222" t="s">
        <v>132</v>
      </c>
      <c r="AU220" s="222" t="s">
        <v>83</v>
      </c>
      <c r="AV220" s="14" t="s">
        <v>83</v>
      </c>
      <c r="AW220" s="14" t="s">
        <v>31</v>
      </c>
      <c r="AX220" s="14" t="s">
        <v>73</v>
      </c>
      <c r="AY220" s="222" t="s">
        <v>124</v>
      </c>
    </row>
    <row r="221" spans="1:65" s="15" customFormat="1" ht="10.199999999999999">
      <c r="B221" s="223"/>
      <c r="C221" s="224"/>
      <c r="D221" s="203" t="s">
        <v>132</v>
      </c>
      <c r="E221" s="225" t="s">
        <v>1</v>
      </c>
      <c r="F221" s="226" t="s">
        <v>139</v>
      </c>
      <c r="G221" s="224"/>
      <c r="H221" s="227">
        <v>0.73799999999999999</v>
      </c>
      <c r="I221" s="228"/>
      <c r="J221" s="224"/>
      <c r="K221" s="224"/>
      <c r="L221" s="229"/>
      <c r="M221" s="230"/>
      <c r="N221" s="231"/>
      <c r="O221" s="231"/>
      <c r="P221" s="231"/>
      <c r="Q221" s="231"/>
      <c r="R221" s="231"/>
      <c r="S221" s="231"/>
      <c r="T221" s="232"/>
      <c r="AT221" s="233" t="s">
        <v>132</v>
      </c>
      <c r="AU221" s="233" t="s">
        <v>83</v>
      </c>
      <c r="AV221" s="15" t="s">
        <v>130</v>
      </c>
      <c r="AW221" s="15" t="s">
        <v>31</v>
      </c>
      <c r="AX221" s="15" t="s">
        <v>81</v>
      </c>
      <c r="AY221" s="233" t="s">
        <v>124</v>
      </c>
    </row>
    <row r="222" spans="1:65" s="2" customFormat="1" ht="37.799999999999997" customHeight="1">
      <c r="A222" s="34"/>
      <c r="B222" s="35"/>
      <c r="C222" s="187" t="s">
        <v>289</v>
      </c>
      <c r="D222" s="187" t="s">
        <v>126</v>
      </c>
      <c r="E222" s="188" t="s">
        <v>468</v>
      </c>
      <c r="F222" s="189" t="s">
        <v>469</v>
      </c>
      <c r="G222" s="190" t="s">
        <v>160</v>
      </c>
      <c r="H222" s="191">
        <v>1.722</v>
      </c>
      <c r="I222" s="192"/>
      <c r="J222" s="193">
        <f>ROUND(I222*H222,2)</f>
        <v>0</v>
      </c>
      <c r="K222" s="194"/>
      <c r="L222" s="39"/>
      <c r="M222" s="195" t="s">
        <v>1</v>
      </c>
      <c r="N222" s="196" t="s">
        <v>38</v>
      </c>
      <c r="O222" s="71"/>
      <c r="P222" s="197">
        <f>O222*H222</f>
        <v>0</v>
      </c>
      <c r="Q222" s="197">
        <v>0</v>
      </c>
      <c r="R222" s="197">
        <f>Q222*H222</f>
        <v>0</v>
      </c>
      <c r="S222" s="197">
        <v>0</v>
      </c>
      <c r="T222" s="198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99" t="s">
        <v>130</v>
      </c>
      <c r="AT222" s="199" t="s">
        <v>126</v>
      </c>
      <c r="AU222" s="199" t="s">
        <v>83</v>
      </c>
      <c r="AY222" s="17" t="s">
        <v>124</v>
      </c>
      <c r="BE222" s="200">
        <f>IF(N222="základní",J222,0)</f>
        <v>0</v>
      </c>
      <c r="BF222" s="200">
        <f>IF(N222="snížená",J222,0)</f>
        <v>0</v>
      </c>
      <c r="BG222" s="200">
        <f>IF(N222="zákl. přenesená",J222,0)</f>
        <v>0</v>
      </c>
      <c r="BH222" s="200">
        <f>IF(N222="sníž. přenesená",J222,0)</f>
        <v>0</v>
      </c>
      <c r="BI222" s="200">
        <f>IF(N222="nulová",J222,0)</f>
        <v>0</v>
      </c>
      <c r="BJ222" s="17" t="s">
        <v>81</v>
      </c>
      <c r="BK222" s="200">
        <f>ROUND(I222*H222,2)</f>
        <v>0</v>
      </c>
      <c r="BL222" s="17" t="s">
        <v>130</v>
      </c>
      <c r="BM222" s="199" t="s">
        <v>470</v>
      </c>
    </row>
    <row r="223" spans="1:65" s="13" customFormat="1" ht="10.199999999999999">
      <c r="B223" s="201"/>
      <c r="C223" s="202"/>
      <c r="D223" s="203" t="s">
        <v>132</v>
      </c>
      <c r="E223" s="204" t="s">
        <v>1</v>
      </c>
      <c r="F223" s="205" t="s">
        <v>168</v>
      </c>
      <c r="G223" s="202"/>
      <c r="H223" s="204" t="s">
        <v>1</v>
      </c>
      <c r="I223" s="206"/>
      <c r="J223" s="202"/>
      <c r="K223" s="202"/>
      <c r="L223" s="207"/>
      <c r="M223" s="208"/>
      <c r="N223" s="209"/>
      <c r="O223" s="209"/>
      <c r="P223" s="209"/>
      <c r="Q223" s="209"/>
      <c r="R223" s="209"/>
      <c r="S223" s="209"/>
      <c r="T223" s="210"/>
      <c r="AT223" s="211" t="s">
        <v>132</v>
      </c>
      <c r="AU223" s="211" t="s">
        <v>83</v>
      </c>
      <c r="AV223" s="13" t="s">
        <v>81</v>
      </c>
      <c r="AW223" s="13" t="s">
        <v>31</v>
      </c>
      <c r="AX223" s="13" t="s">
        <v>73</v>
      </c>
      <c r="AY223" s="211" t="s">
        <v>124</v>
      </c>
    </row>
    <row r="224" spans="1:65" s="14" customFormat="1" ht="10.199999999999999">
      <c r="B224" s="212"/>
      <c r="C224" s="213"/>
      <c r="D224" s="203" t="s">
        <v>132</v>
      </c>
      <c r="E224" s="214" t="s">
        <v>1</v>
      </c>
      <c r="F224" s="215" t="s">
        <v>471</v>
      </c>
      <c r="G224" s="213"/>
      <c r="H224" s="216">
        <v>1.722</v>
      </c>
      <c r="I224" s="217"/>
      <c r="J224" s="213"/>
      <c r="K224" s="213"/>
      <c r="L224" s="218"/>
      <c r="M224" s="219"/>
      <c r="N224" s="220"/>
      <c r="O224" s="220"/>
      <c r="P224" s="220"/>
      <c r="Q224" s="220"/>
      <c r="R224" s="220"/>
      <c r="S224" s="220"/>
      <c r="T224" s="221"/>
      <c r="AT224" s="222" t="s">
        <v>132</v>
      </c>
      <c r="AU224" s="222" t="s">
        <v>83</v>
      </c>
      <c r="AV224" s="14" t="s">
        <v>83</v>
      </c>
      <c r="AW224" s="14" t="s">
        <v>31</v>
      </c>
      <c r="AX224" s="14" t="s">
        <v>73</v>
      </c>
      <c r="AY224" s="222" t="s">
        <v>124</v>
      </c>
    </row>
    <row r="225" spans="1:51" s="15" customFormat="1" ht="10.199999999999999">
      <c r="B225" s="223"/>
      <c r="C225" s="224"/>
      <c r="D225" s="203" t="s">
        <v>132</v>
      </c>
      <c r="E225" s="225" t="s">
        <v>1</v>
      </c>
      <c r="F225" s="226" t="s">
        <v>139</v>
      </c>
      <c r="G225" s="224"/>
      <c r="H225" s="227">
        <v>1.722</v>
      </c>
      <c r="I225" s="228"/>
      <c r="J225" s="224"/>
      <c r="K225" s="224"/>
      <c r="L225" s="229"/>
      <c r="M225" s="246"/>
      <c r="N225" s="247"/>
      <c r="O225" s="247"/>
      <c r="P225" s="247"/>
      <c r="Q225" s="247"/>
      <c r="R225" s="247"/>
      <c r="S225" s="247"/>
      <c r="T225" s="248"/>
      <c r="AT225" s="233" t="s">
        <v>132</v>
      </c>
      <c r="AU225" s="233" t="s">
        <v>83</v>
      </c>
      <c r="AV225" s="15" t="s">
        <v>130</v>
      </c>
      <c r="AW225" s="15" t="s">
        <v>31</v>
      </c>
      <c r="AX225" s="15" t="s">
        <v>81</v>
      </c>
      <c r="AY225" s="233" t="s">
        <v>124</v>
      </c>
    </row>
    <row r="226" spans="1:51" s="2" customFormat="1" ht="6.9" customHeight="1">
      <c r="A226" s="34"/>
      <c r="B226" s="54"/>
      <c r="C226" s="55"/>
      <c r="D226" s="55"/>
      <c r="E226" s="55"/>
      <c r="F226" s="55"/>
      <c r="G226" s="55"/>
      <c r="H226" s="55"/>
      <c r="I226" s="55"/>
      <c r="J226" s="55"/>
      <c r="K226" s="55"/>
      <c r="L226" s="39"/>
      <c r="M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</row>
  </sheetData>
  <sheetProtection algorithmName="SHA-512" hashValue="fQg5JRFBhgm28LsBACTv4/t40uoVtq27KKvNb2alYDHemHsjqRdM2g49/RukaB855HHCSmqPcxJQovCAJcRGkg==" saltValue="Z+KxP8Ul3Vlsklhzwb6S0RFmnwlebR+1fSHhSrmaPa8LMKzPBBgMTYmX/+IdxmO8RsJ8a41f144oKzZ618nK+g==" spinCount="100000" sheet="1" objects="1" scenarios="1" formatColumns="0" formatRows="0" autoFilter="0"/>
  <autoFilter ref="C120:K225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37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7" t="s">
        <v>89</v>
      </c>
    </row>
    <row r="3" spans="1:46" s="1" customFormat="1" ht="6.9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83</v>
      </c>
    </row>
    <row r="4" spans="1:46" s="1" customFormat="1" ht="24.9" customHeight="1">
      <c r="B4" s="20"/>
      <c r="D4" s="110" t="s">
        <v>90</v>
      </c>
      <c r="L4" s="20"/>
      <c r="M4" s="111" t="s">
        <v>10</v>
      </c>
      <c r="AT4" s="17" t="s">
        <v>4</v>
      </c>
    </row>
    <row r="5" spans="1:46" s="1" customFormat="1" ht="6.9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295" t="str">
        <f>'Rekapitulace stavby'!K6</f>
        <v>Bohušovice - oplocení kontejrerového stání</v>
      </c>
      <c r="F7" s="296"/>
      <c r="G7" s="296"/>
      <c r="H7" s="296"/>
      <c r="L7" s="20"/>
    </row>
    <row r="8" spans="1:46" s="2" customFormat="1" ht="12" customHeight="1">
      <c r="A8" s="34"/>
      <c r="B8" s="39"/>
      <c r="C8" s="34"/>
      <c r="D8" s="112" t="s">
        <v>91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297" t="s">
        <v>472</v>
      </c>
      <c r="F9" s="298"/>
      <c r="G9" s="298"/>
      <c r="H9" s="298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0.199999999999999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10. 9. 2024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8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tr">
        <f>IF('Rekapitulace stavby'!E11="","",'Rekapitulace stavby'!E11)</f>
        <v xml:space="preserve"> </v>
      </c>
      <c r="F15" s="34"/>
      <c r="G15" s="34"/>
      <c r="H15" s="34"/>
      <c r="I15" s="112" t="s">
        <v>26</v>
      </c>
      <c r="J15" s="113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27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299" t="str">
        <f>'Rekapitulace stavby'!E14</f>
        <v>Vyplň údaj</v>
      </c>
      <c r="F18" s="300"/>
      <c r="G18" s="300"/>
      <c r="H18" s="300"/>
      <c r="I18" s="112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29</v>
      </c>
      <c r="E20" s="34"/>
      <c r="F20" s="34"/>
      <c r="G20" s="34"/>
      <c r="H20" s="34"/>
      <c r="I20" s="112" t="s">
        <v>25</v>
      </c>
      <c r="J20" s="11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tr">
        <f>IF('Rekapitulace stavby'!E17="","",'Rekapitulace stavby'!E17)</f>
        <v xml:space="preserve"> </v>
      </c>
      <c r="F21" s="34"/>
      <c r="G21" s="34"/>
      <c r="H21" s="34"/>
      <c r="I21" s="112" t="s">
        <v>26</v>
      </c>
      <c r="J21" s="11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30</v>
      </c>
      <c r="E23" s="34"/>
      <c r="F23" s="34"/>
      <c r="G23" s="34"/>
      <c r="H23" s="34"/>
      <c r="I23" s="112" t="s">
        <v>25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26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32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1" t="s">
        <v>1</v>
      </c>
      <c r="F27" s="301"/>
      <c r="G27" s="301"/>
      <c r="H27" s="301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33</v>
      </c>
      <c r="E30" s="34"/>
      <c r="F30" s="34"/>
      <c r="G30" s="34"/>
      <c r="H30" s="34"/>
      <c r="I30" s="34"/>
      <c r="J30" s="120">
        <f>ROUND(J121,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" customHeight="1">
      <c r="A32" s="34"/>
      <c r="B32" s="39"/>
      <c r="C32" s="34"/>
      <c r="D32" s="34"/>
      <c r="E32" s="34"/>
      <c r="F32" s="121" t="s">
        <v>35</v>
      </c>
      <c r="G32" s="34"/>
      <c r="H32" s="34"/>
      <c r="I32" s="121" t="s">
        <v>34</v>
      </c>
      <c r="J32" s="121" t="s">
        <v>36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" customHeight="1">
      <c r="A33" s="34"/>
      <c r="B33" s="39"/>
      <c r="C33" s="34"/>
      <c r="D33" s="122" t="s">
        <v>37</v>
      </c>
      <c r="E33" s="112" t="s">
        <v>38</v>
      </c>
      <c r="F33" s="123">
        <f>ROUND((SUM(BE121:BE136)),  2)</f>
        <v>0</v>
      </c>
      <c r="G33" s="34"/>
      <c r="H33" s="34"/>
      <c r="I33" s="124">
        <v>0.21</v>
      </c>
      <c r="J33" s="123">
        <f>ROUND(((SUM(BE121:BE136))*I33),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" customHeight="1">
      <c r="A34" s="34"/>
      <c r="B34" s="39"/>
      <c r="C34" s="34"/>
      <c r="D34" s="34"/>
      <c r="E34" s="112" t="s">
        <v>39</v>
      </c>
      <c r="F34" s="123">
        <f>ROUND((SUM(BF121:BF136)),  2)</f>
        <v>0</v>
      </c>
      <c r="G34" s="34"/>
      <c r="H34" s="34"/>
      <c r="I34" s="124">
        <v>0.12</v>
      </c>
      <c r="J34" s="123">
        <f>ROUND(((SUM(BF121:BF136))*I34),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" hidden="1" customHeight="1">
      <c r="A35" s="34"/>
      <c r="B35" s="39"/>
      <c r="C35" s="34"/>
      <c r="D35" s="34"/>
      <c r="E35" s="112" t="s">
        <v>40</v>
      </c>
      <c r="F35" s="123">
        <f>ROUND((SUM(BG121:BG136)),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" hidden="1" customHeight="1">
      <c r="A36" s="34"/>
      <c r="B36" s="39"/>
      <c r="C36" s="34"/>
      <c r="D36" s="34"/>
      <c r="E36" s="112" t="s">
        <v>41</v>
      </c>
      <c r="F36" s="123">
        <f>ROUND((SUM(BH121:BH136)),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" hidden="1" customHeight="1">
      <c r="A37" s="34"/>
      <c r="B37" s="39"/>
      <c r="C37" s="34"/>
      <c r="D37" s="34"/>
      <c r="E37" s="112" t="s">
        <v>42</v>
      </c>
      <c r="F37" s="123">
        <f>ROUND((SUM(BI121:BI136)),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43</v>
      </c>
      <c r="E39" s="127"/>
      <c r="F39" s="127"/>
      <c r="G39" s="128" t="s">
        <v>44</v>
      </c>
      <c r="H39" s="129" t="s">
        <v>45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" customHeight="1">
      <c r="B41" s="20"/>
      <c r="L41" s="20"/>
    </row>
    <row r="42" spans="1:31" s="1" customFormat="1" ht="14.4" customHeight="1">
      <c r="B42" s="20"/>
      <c r="L42" s="20"/>
    </row>
    <row r="43" spans="1:31" s="1" customFormat="1" ht="14.4" customHeight="1">
      <c r="B43" s="20"/>
      <c r="L43" s="20"/>
    </row>
    <row r="44" spans="1:31" s="1" customFormat="1" ht="14.4" customHeight="1">
      <c r="B44" s="20"/>
      <c r="L44" s="20"/>
    </row>
    <row r="45" spans="1:31" s="1" customFormat="1" ht="14.4" customHeight="1">
      <c r="B45" s="20"/>
      <c r="L45" s="20"/>
    </row>
    <row r="46" spans="1:31" s="1" customFormat="1" ht="14.4" customHeight="1">
      <c r="B46" s="20"/>
      <c r="L46" s="20"/>
    </row>
    <row r="47" spans="1:31" s="1" customFormat="1" ht="14.4" customHeight="1">
      <c r="B47" s="20"/>
      <c r="L47" s="20"/>
    </row>
    <row r="48" spans="1:31" s="1" customFormat="1" ht="14.4" customHeight="1">
      <c r="B48" s="20"/>
      <c r="L48" s="20"/>
    </row>
    <row r="49" spans="1:31" s="1" customFormat="1" ht="14.4" customHeight="1">
      <c r="B49" s="20"/>
      <c r="L49" s="20"/>
    </row>
    <row r="50" spans="1:31" s="2" customFormat="1" ht="14.4" customHeight="1">
      <c r="B50" s="51"/>
      <c r="D50" s="132" t="s">
        <v>46</v>
      </c>
      <c r="E50" s="133"/>
      <c r="F50" s="133"/>
      <c r="G50" s="132" t="s">
        <v>47</v>
      </c>
      <c r="H50" s="133"/>
      <c r="I50" s="133"/>
      <c r="J50" s="133"/>
      <c r="K50" s="133"/>
      <c r="L50" s="51"/>
    </row>
    <row r="51" spans="1:31" ht="10.199999999999999">
      <c r="B51" s="20"/>
      <c r="L51" s="20"/>
    </row>
    <row r="52" spans="1:31" ht="10.199999999999999">
      <c r="B52" s="20"/>
      <c r="L52" s="20"/>
    </row>
    <row r="53" spans="1:31" ht="10.199999999999999">
      <c r="B53" s="20"/>
      <c r="L53" s="20"/>
    </row>
    <row r="54" spans="1:31" ht="10.199999999999999">
      <c r="B54" s="20"/>
      <c r="L54" s="20"/>
    </row>
    <row r="55" spans="1:31" ht="10.199999999999999">
      <c r="B55" s="20"/>
      <c r="L55" s="20"/>
    </row>
    <row r="56" spans="1:31" ht="10.199999999999999">
      <c r="B56" s="20"/>
      <c r="L56" s="20"/>
    </row>
    <row r="57" spans="1:31" ht="10.199999999999999">
      <c r="B57" s="20"/>
      <c r="L57" s="20"/>
    </row>
    <row r="58" spans="1:31" ht="10.199999999999999">
      <c r="B58" s="20"/>
      <c r="L58" s="20"/>
    </row>
    <row r="59" spans="1:31" ht="10.199999999999999">
      <c r="B59" s="20"/>
      <c r="L59" s="20"/>
    </row>
    <row r="60" spans="1:31" ht="10.199999999999999">
      <c r="B60" s="20"/>
      <c r="L60" s="20"/>
    </row>
    <row r="61" spans="1:31" s="2" customFormat="1" ht="13.2">
      <c r="A61" s="34"/>
      <c r="B61" s="39"/>
      <c r="C61" s="34"/>
      <c r="D61" s="134" t="s">
        <v>48</v>
      </c>
      <c r="E61" s="135"/>
      <c r="F61" s="136" t="s">
        <v>49</v>
      </c>
      <c r="G61" s="134" t="s">
        <v>48</v>
      </c>
      <c r="H61" s="135"/>
      <c r="I61" s="135"/>
      <c r="J61" s="137" t="s">
        <v>49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0.199999999999999">
      <c r="B62" s="20"/>
      <c r="L62" s="20"/>
    </row>
    <row r="63" spans="1:31" ht="10.199999999999999">
      <c r="B63" s="20"/>
      <c r="L63" s="20"/>
    </row>
    <row r="64" spans="1:31" ht="10.199999999999999">
      <c r="B64" s="20"/>
      <c r="L64" s="20"/>
    </row>
    <row r="65" spans="1:31" s="2" customFormat="1" ht="13.2">
      <c r="A65" s="34"/>
      <c r="B65" s="39"/>
      <c r="C65" s="34"/>
      <c r="D65" s="132" t="s">
        <v>50</v>
      </c>
      <c r="E65" s="138"/>
      <c r="F65" s="138"/>
      <c r="G65" s="132" t="s">
        <v>51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0.199999999999999">
      <c r="B66" s="20"/>
      <c r="L66" s="20"/>
    </row>
    <row r="67" spans="1:31" ht="10.199999999999999">
      <c r="B67" s="20"/>
      <c r="L67" s="20"/>
    </row>
    <row r="68" spans="1:31" ht="10.199999999999999">
      <c r="B68" s="20"/>
      <c r="L68" s="20"/>
    </row>
    <row r="69" spans="1:31" ht="10.199999999999999">
      <c r="B69" s="20"/>
      <c r="L69" s="20"/>
    </row>
    <row r="70" spans="1:31" ht="10.199999999999999">
      <c r="B70" s="20"/>
      <c r="L70" s="20"/>
    </row>
    <row r="71" spans="1:31" ht="10.199999999999999">
      <c r="B71" s="20"/>
      <c r="L71" s="20"/>
    </row>
    <row r="72" spans="1:31" ht="10.199999999999999">
      <c r="B72" s="20"/>
      <c r="L72" s="20"/>
    </row>
    <row r="73" spans="1:31" ht="10.199999999999999">
      <c r="B73" s="20"/>
      <c r="L73" s="20"/>
    </row>
    <row r="74" spans="1:31" ht="10.199999999999999">
      <c r="B74" s="20"/>
      <c r="L74" s="20"/>
    </row>
    <row r="75" spans="1:31" ht="10.199999999999999">
      <c r="B75" s="20"/>
      <c r="L75" s="20"/>
    </row>
    <row r="76" spans="1:31" s="2" customFormat="1" ht="13.2">
      <c r="A76" s="34"/>
      <c r="B76" s="39"/>
      <c r="C76" s="34"/>
      <c r="D76" s="134" t="s">
        <v>48</v>
      </c>
      <c r="E76" s="135"/>
      <c r="F76" s="136" t="s">
        <v>49</v>
      </c>
      <c r="G76" s="134" t="s">
        <v>48</v>
      </c>
      <c r="H76" s="135"/>
      <c r="I76" s="135"/>
      <c r="J76" s="137" t="s">
        <v>49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" customHeight="1">
      <c r="A82" s="34"/>
      <c r="B82" s="35"/>
      <c r="C82" s="23" t="s">
        <v>93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302" t="str">
        <f>E7</f>
        <v>Bohušovice - oplocení kontejrerového stání</v>
      </c>
      <c r="F85" s="303"/>
      <c r="G85" s="303"/>
      <c r="H85" s="303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91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73" t="str">
        <f>E9</f>
        <v>99 - vedlejší a ostatní náklady stavby</v>
      </c>
      <c r="F87" s="304"/>
      <c r="G87" s="304"/>
      <c r="H87" s="304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 t="str">
        <f>IF(J12="","",J12)</f>
        <v>10. 9. 2024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15" customHeight="1">
      <c r="A91" s="34"/>
      <c r="B91" s="35"/>
      <c r="C91" s="29" t="s">
        <v>24</v>
      </c>
      <c r="D91" s="36"/>
      <c r="E91" s="36"/>
      <c r="F91" s="27" t="str">
        <f>E15</f>
        <v xml:space="preserve"> </v>
      </c>
      <c r="G91" s="36"/>
      <c r="H91" s="36"/>
      <c r="I91" s="29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15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29" t="s">
        <v>30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94</v>
      </c>
      <c r="D94" s="144"/>
      <c r="E94" s="144"/>
      <c r="F94" s="144"/>
      <c r="G94" s="144"/>
      <c r="H94" s="144"/>
      <c r="I94" s="144"/>
      <c r="J94" s="145" t="s">
        <v>95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8" customHeight="1">
      <c r="A96" s="34"/>
      <c r="B96" s="35"/>
      <c r="C96" s="146" t="s">
        <v>96</v>
      </c>
      <c r="D96" s="36"/>
      <c r="E96" s="36"/>
      <c r="F96" s="36"/>
      <c r="G96" s="36"/>
      <c r="H96" s="36"/>
      <c r="I96" s="36"/>
      <c r="J96" s="84">
        <f>J121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97</v>
      </c>
    </row>
    <row r="97" spans="1:31" s="9" customFormat="1" ht="24.9" customHeight="1">
      <c r="B97" s="147"/>
      <c r="C97" s="148"/>
      <c r="D97" s="149" t="s">
        <v>473</v>
      </c>
      <c r="E97" s="150"/>
      <c r="F97" s="150"/>
      <c r="G97" s="150"/>
      <c r="H97" s="150"/>
      <c r="I97" s="150"/>
      <c r="J97" s="151">
        <f>J122</f>
        <v>0</v>
      </c>
      <c r="K97" s="148"/>
      <c r="L97" s="152"/>
    </row>
    <row r="98" spans="1:31" s="10" customFormat="1" ht="19.95" customHeight="1">
      <c r="B98" s="153"/>
      <c r="C98" s="154"/>
      <c r="D98" s="155" t="s">
        <v>474</v>
      </c>
      <c r="E98" s="156"/>
      <c r="F98" s="156"/>
      <c r="G98" s="156"/>
      <c r="H98" s="156"/>
      <c r="I98" s="156"/>
      <c r="J98" s="157">
        <f>J124</f>
        <v>0</v>
      </c>
      <c r="K98" s="154"/>
      <c r="L98" s="158"/>
    </row>
    <row r="99" spans="1:31" s="10" customFormat="1" ht="19.95" customHeight="1">
      <c r="B99" s="153"/>
      <c r="C99" s="154"/>
      <c r="D99" s="155" t="s">
        <v>475</v>
      </c>
      <c r="E99" s="156"/>
      <c r="F99" s="156"/>
      <c r="G99" s="156"/>
      <c r="H99" s="156"/>
      <c r="I99" s="156"/>
      <c r="J99" s="157">
        <f>J131</f>
        <v>0</v>
      </c>
      <c r="K99" s="154"/>
      <c r="L99" s="158"/>
    </row>
    <row r="100" spans="1:31" s="10" customFormat="1" ht="19.95" customHeight="1">
      <c r="B100" s="153"/>
      <c r="C100" s="154"/>
      <c r="D100" s="155" t="s">
        <v>476</v>
      </c>
      <c r="E100" s="156"/>
      <c r="F100" s="156"/>
      <c r="G100" s="156"/>
      <c r="H100" s="156"/>
      <c r="I100" s="156"/>
      <c r="J100" s="157">
        <f>J133</f>
        <v>0</v>
      </c>
      <c r="K100" s="154"/>
      <c r="L100" s="158"/>
    </row>
    <row r="101" spans="1:31" s="10" customFormat="1" ht="19.95" customHeight="1">
      <c r="B101" s="153"/>
      <c r="C101" s="154"/>
      <c r="D101" s="155" t="s">
        <v>477</v>
      </c>
      <c r="E101" s="156"/>
      <c r="F101" s="156"/>
      <c r="G101" s="156"/>
      <c r="H101" s="156"/>
      <c r="I101" s="156"/>
      <c r="J101" s="157">
        <f>J135</f>
        <v>0</v>
      </c>
      <c r="K101" s="154"/>
      <c r="L101" s="158"/>
    </row>
    <row r="102" spans="1:31" s="2" customFormat="1" ht="21.75" customHeight="1">
      <c r="A102" s="34"/>
      <c r="B102" s="35"/>
      <c r="C102" s="36"/>
      <c r="D102" s="36"/>
      <c r="E102" s="36"/>
      <c r="F102" s="36"/>
      <c r="G102" s="36"/>
      <c r="H102" s="36"/>
      <c r="I102" s="36"/>
      <c r="J102" s="36"/>
      <c r="K102" s="36"/>
      <c r="L102" s="51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spans="1:31" s="2" customFormat="1" ht="6.9" customHeight="1">
      <c r="A103" s="34"/>
      <c r="B103" s="54"/>
      <c r="C103" s="55"/>
      <c r="D103" s="55"/>
      <c r="E103" s="55"/>
      <c r="F103" s="55"/>
      <c r="G103" s="55"/>
      <c r="H103" s="55"/>
      <c r="I103" s="55"/>
      <c r="J103" s="55"/>
      <c r="K103" s="55"/>
      <c r="L103" s="51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7" spans="1:31" s="2" customFormat="1" ht="6.9" customHeight="1">
      <c r="A107" s="34"/>
      <c r="B107" s="56"/>
      <c r="C107" s="57"/>
      <c r="D107" s="57"/>
      <c r="E107" s="57"/>
      <c r="F107" s="57"/>
      <c r="G107" s="57"/>
      <c r="H107" s="57"/>
      <c r="I107" s="57"/>
      <c r="J107" s="57"/>
      <c r="K107" s="57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24.9" customHeight="1">
      <c r="A108" s="34"/>
      <c r="B108" s="35"/>
      <c r="C108" s="23" t="s">
        <v>109</v>
      </c>
      <c r="D108" s="36"/>
      <c r="E108" s="36"/>
      <c r="F108" s="36"/>
      <c r="G108" s="36"/>
      <c r="H108" s="3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6.9" customHeight="1">
      <c r="A109" s="34"/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2" customHeight="1">
      <c r="A110" s="34"/>
      <c r="B110" s="35"/>
      <c r="C110" s="29" t="s">
        <v>16</v>
      </c>
      <c r="D110" s="36"/>
      <c r="E110" s="36"/>
      <c r="F110" s="36"/>
      <c r="G110" s="36"/>
      <c r="H110" s="36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6.5" customHeight="1">
      <c r="A111" s="34"/>
      <c r="B111" s="35"/>
      <c r="C111" s="36"/>
      <c r="D111" s="36"/>
      <c r="E111" s="302" t="str">
        <f>E7</f>
        <v>Bohušovice - oplocení kontejrerového stání</v>
      </c>
      <c r="F111" s="303"/>
      <c r="G111" s="303"/>
      <c r="H111" s="303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2" customHeight="1">
      <c r="A112" s="34"/>
      <c r="B112" s="35"/>
      <c r="C112" s="29" t="s">
        <v>91</v>
      </c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6.5" customHeight="1">
      <c r="A113" s="34"/>
      <c r="B113" s="35"/>
      <c r="C113" s="36"/>
      <c r="D113" s="36"/>
      <c r="E113" s="273" t="str">
        <f>E9</f>
        <v>99 - vedlejší a ostatní náklady stavby</v>
      </c>
      <c r="F113" s="304"/>
      <c r="G113" s="304"/>
      <c r="H113" s="304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6.9" customHeight="1">
      <c r="A114" s="34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2" customHeight="1">
      <c r="A115" s="34"/>
      <c r="B115" s="35"/>
      <c r="C115" s="29" t="s">
        <v>20</v>
      </c>
      <c r="D115" s="36"/>
      <c r="E115" s="36"/>
      <c r="F115" s="27" t="str">
        <f>F12</f>
        <v xml:space="preserve"> </v>
      </c>
      <c r="G115" s="36"/>
      <c r="H115" s="36"/>
      <c r="I115" s="29" t="s">
        <v>22</v>
      </c>
      <c r="J115" s="66" t="str">
        <f>IF(J12="","",J12)</f>
        <v>10. 9. 2024</v>
      </c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6.9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5.15" customHeight="1">
      <c r="A117" s="34"/>
      <c r="B117" s="35"/>
      <c r="C117" s="29" t="s">
        <v>24</v>
      </c>
      <c r="D117" s="36"/>
      <c r="E117" s="36"/>
      <c r="F117" s="27" t="str">
        <f>E15</f>
        <v xml:space="preserve"> </v>
      </c>
      <c r="G117" s="36"/>
      <c r="H117" s="36"/>
      <c r="I117" s="29" t="s">
        <v>29</v>
      </c>
      <c r="J117" s="32" t="str">
        <f>E21</f>
        <v xml:space="preserve"> </v>
      </c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15.15" customHeight="1">
      <c r="A118" s="34"/>
      <c r="B118" s="35"/>
      <c r="C118" s="29" t="s">
        <v>27</v>
      </c>
      <c r="D118" s="36"/>
      <c r="E118" s="36"/>
      <c r="F118" s="27" t="str">
        <f>IF(E18="","",E18)</f>
        <v>Vyplň údaj</v>
      </c>
      <c r="G118" s="36"/>
      <c r="H118" s="36"/>
      <c r="I118" s="29" t="s">
        <v>30</v>
      </c>
      <c r="J118" s="32" t="str">
        <f>E24</f>
        <v xml:space="preserve"> </v>
      </c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10.35" customHeight="1">
      <c r="A119" s="34"/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11" customFormat="1" ht="29.25" customHeight="1">
      <c r="A120" s="159"/>
      <c r="B120" s="160"/>
      <c r="C120" s="161" t="s">
        <v>110</v>
      </c>
      <c r="D120" s="162" t="s">
        <v>58</v>
      </c>
      <c r="E120" s="162" t="s">
        <v>54</v>
      </c>
      <c r="F120" s="162" t="s">
        <v>55</v>
      </c>
      <c r="G120" s="162" t="s">
        <v>111</v>
      </c>
      <c r="H120" s="162" t="s">
        <v>112</v>
      </c>
      <c r="I120" s="162" t="s">
        <v>113</v>
      </c>
      <c r="J120" s="163" t="s">
        <v>95</v>
      </c>
      <c r="K120" s="164" t="s">
        <v>114</v>
      </c>
      <c r="L120" s="165"/>
      <c r="M120" s="75" t="s">
        <v>1</v>
      </c>
      <c r="N120" s="76" t="s">
        <v>37</v>
      </c>
      <c r="O120" s="76" t="s">
        <v>115</v>
      </c>
      <c r="P120" s="76" t="s">
        <v>116</v>
      </c>
      <c r="Q120" s="76" t="s">
        <v>117</v>
      </c>
      <c r="R120" s="76" t="s">
        <v>118</v>
      </c>
      <c r="S120" s="76" t="s">
        <v>119</v>
      </c>
      <c r="T120" s="77" t="s">
        <v>120</v>
      </c>
      <c r="U120" s="159"/>
      <c r="V120" s="159"/>
      <c r="W120" s="159"/>
      <c r="X120" s="159"/>
      <c r="Y120" s="159"/>
      <c r="Z120" s="159"/>
      <c r="AA120" s="159"/>
      <c r="AB120" s="159"/>
      <c r="AC120" s="159"/>
      <c r="AD120" s="159"/>
      <c r="AE120" s="159"/>
    </row>
    <row r="121" spans="1:65" s="2" customFormat="1" ht="22.8" customHeight="1">
      <c r="A121" s="34"/>
      <c r="B121" s="35"/>
      <c r="C121" s="82" t="s">
        <v>121</v>
      </c>
      <c r="D121" s="36"/>
      <c r="E121" s="36"/>
      <c r="F121" s="36"/>
      <c r="G121" s="36"/>
      <c r="H121" s="36"/>
      <c r="I121" s="36"/>
      <c r="J121" s="166">
        <f>BK121</f>
        <v>0</v>
      </c>
      <c r="K121" s="36"/>
      <c r="L121" s="39"/>
      <c r="M121" s="78"/>
      <c r="N121" s="167"/>
      <c r="O121" s="79"/>
      <c r="P121" s="168">
        <f>P122</f>
        <v>0</v>
      </c>
      <c r="Q121" s="79"/>
      <c r="R121" s="168">
        <f>R122</f>
        <v>0</v>
      </c>
      <c r="S121" s="79"/>
      <c r="T121" s="169">
        <f>T122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T121" s="17" t="s">
        <v>72</v>
      </c>
      <c r="AU121" s="17" t="s">
        <v>97</v>
      </c>
      <c r="BK121" s="170">
        <f>BK122</f>
        <v>0</v>
      </c>
    </row>
    <row r="122" spans="1:65" s="12" customFormat="1" ht="25.95" customHeight="1">
      <c r="B122" s="171"/>
      <c r="C122" s="172"/>
      <c r="D122" s="173" t="s">
        <v>72</v>
      </c>
      <c r="E122" s="174" t="s">
        <v>478</v>
      </c>
      <c r="F122" s="174" t="s">
        <v>479</v>
      </c>
      <c r="G122" s="172"/>
      <c r="H122" s="172"/>
      <c r="I122" s="175"/>
      <c r="J122" s="176">
        <f>BK122</f>
        <v>0</v>
      </c>
      <c r="K122" s="172"/>
      <c r="L122" s="177"/>
      <c r="M122" s="178"/>
      <c r="N122" s="179"/>
      <c r="O122" s="179"/>
      <c r="P122" s="180">
        <f>P123+P124+P131+P133+P135</f>
        <v>0</v>
      </c>
      <c r="Q122" s="179"/>
      <c r="R122" s="180">
        <f>R123+R124+R131+R133+R135</f>
        <v>0</v>
      </c>
      <c r="S122" s="179"/>
      <c r="T122" s="181">
        <f>T123+T124+T131+T133+T135</f>
        <v>0</v>
      </c>
      <c r="AR122" s="182" t="s">
        <v>152</v>
      </c>
      <c r="AT122" s="183" t="s">
        <v>72</v>
      </c>
      <c r="AU122" s="183" t="s">
        <v>73</v>
      </c>
      <c r="AY122" s="182" t="s">
        <v>124</v>
      </c>
      <c r="BK122" s="184">
        <f>BK123+BK124+BK131+BK133+BK135</f>
        <v>0</v>
      </c>
    </row>
    <row r="123" spans="1:65" s="2" customFormat="1" ht="16.5" customHeight="1">
      <c r="A123" s="34"/>
      <c r="B123" s="35"/>
      <c r="C123" s="187" t="s">
        <v>81</v>
      </c>
      <c r="D123" s="187" t="s">
        <v>126</v>
      </c>
      <c r="E123" s="188" t="s">
        <v>480</v>
      </c>
      <c r="F123" s="189" t="s">
        <v>481</v>
      </c>
      <c r="G123" s="190" t="s">
        <v>482</v>
      </c>
      <c r="H123" s="191">
        <v>1</v>
      </c>
      <c r="I123" s="192"/>
      <c r="J123" s="193">
        <f>ROUND(I123*H123,2)</f>
        <v>0</v>
      </c>
      <c r="K123" s="194"/>
      <c r="L123" s="39"/>
      <c r="M123" s="195" t="s">
        <v>1</v>
      </c>
      <c r="N123" s="196" t="s">
        <v>38</v>
      </c>
      <c r="O123" s="71"/>
      <c r="P123" s="197">
        <f>O123*H123</f>
        <v>0</v>
      </c>
      <c r="Q123" s="197">
        <v>0</v>
      </c>
      <c r="R123" s="197">
        <f>Q123*H123</f>
        <v>0</v>
      </c>
      <c r="S123" s="197">
        <v>0</v>
      </c>
      <c r="T123" s="198">
        <f>S123*H123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199" t="s">
        <v>130</v>
      </c>
      <c r="AT123" s="199" t="s">
        <v>126</v>
      </c>
      <c r="AU123" s="199" t="s">
        <v>81</v>
      </c>
      <c r="AY123" s="17" t="s">
        <v>124</v>
      </c>
      <c r="BE123" s="200">
        <f>IF(N123="základní",J123,0)</f>
        <v>0</v>
      </c>
      <c r="BF123" s="200">
        <f>IF(N123="snížená",J123,0)</f>
        <v>0</v>
      </c>
      <c r="BG123" s="200">
        <f>IF(N123="zákl. přenesená",J123,0)</f>
        <v>0</v>
      </c>
      <c r="BH123" s="200">
        <f>IF(N123="sníž. přenesená",J123,0)</f>
        <v>0</v>
      </c>
      <c r="BI123" s="200">
        <f>IF(N123="nulová",J123,0)</f>
        <v>0</v>
      </c>
      <c r="BJ123" s="17" t="s">
        <v>81</v>
      </c>
      <c r="BK123" s="200">
        <f>ROUND(I123*H123,2)</f>
        <v>0</v>
      </c>
      <c r="BL123" s="17" t="s">
        <v>130</v>
      </c>
      <c r="BM123" s="199" t="s">
        <v>483</v>
      </c>
    </row>
    <row r="124" spans="1:65" s="12" customFormat="1" ht="22.8" customHeight="1">
      <c r="B124" s="171"/>
      <c r="C124" s="172"/>
      <c r="D124" s="173" t="s">
        <v>72</v>
      </c>
      <c r="E124" s="185" t="s">
        <v>484</v>
      </c>
      <c r="F124" s="185" t="s">
        <v>485</v>
      </c>
      <c r="G124" s="172"/>
      <c r="H124" s="172"/>
      <c r="I124" s="175"/>
      <c r="J124" s="186">
        <f>BK124</f>
        <v>0</v>
      </c>
      <c r="K124" s="172"/>
      <c r="L124" s="177"/>
      <c r="M124" s="178"/>
      <c r="N124" s="179"/>
      <c r="O124" s="179"/>
      <c r="P124" s="180">
        <f>SUM(P125:P130)</f>
        <v>0</v>
      </c>
      <c r="Q124" s="179"/>
      <c r="R124" s="180">
        <f>SUM(R125:R130)</f>
        <v>0</v>
      </c>
      <c r="S124" s="179"/>
      <c r="T124" s="181">
        <f>SUM(T125:T130)</f>
        <v>0</v>
      </c>
      <c r="AR124" s="182" t="s">
        <v>152</v>
      </c>
      <c r="AT124" s="183" t="s">
        <v>72</v>
      </c>
      <c r="AU124" s="183" t="s">
        <v>81</v>
      </c>
      <c r="AY124" s="182" t="s">
        <v>124</v>
      </c>
      <c r="BK124" s="184">
        <f>SUM(BK125:BK130)</f>
        <v>0</v>
      </c>
    </row>
    <row r="125" spans="1:65" s="2" customFormat="1" ht="16.5" customHeight="1">
      <c r="A125" s="34"/>
      <c r="B125" s="35"/>
      <c r="C125" s="187" t="s">
        <v>83</v>
      </c>
      <c r="D125" s="187" t="s">
        <v>126</v>
      </c>
      <c r="E125" s="188" t="s">
        <v>486</v>
      </c>
      <c r="F125" s="189" t="s">
        <v>487</v>
      </c>
      <c r="G125" s="190" t="s">
        <v>482</v>
      </c>
      <c r="H125" s="191">
        <v>1</v>
      </c>
      <c r="I125" s="192"/>
      <c r="J125" s="193">
        <f>ROUND(I125*H125,2)</f>
        <v>0</v>
      </c>
      <c r="K125" s="194"/>
      <c r="L125" s="39"/>
      <c r="M125" s="195" t="s">
        <v>1</v>
      </c>
      <c r="N125" s="196" t="s">
        <v>38</v>
      </c>
      <c r="O125" s="71"/>
      <c r="P125" s="197">
        <f>O125*H125</f>
        <v>0</v>
      </c>
      <c r="Q125" s="197">
        <v>0</v>
      </c>
      <c r="R125" s="197">
        <f>Q125*H125</f>
        <v>0</v>
      </c>
      <c r="S125" s="197">
        <v>0</v>
      </c>
      <c r="T125" s="198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99" t="s">
        <v>488</v>
      </c>
      <c r="AT125" s="199" t="s">
        <v>126</v>
      </c>
      <c r="AU125" s="199" t="s">
        <v>83</v>
      </c>
      <c r="AY125" s="17" t="s">
        <v>124</v>
      </c>
      <c r="BE125" s="200">
        <f>IF(N125="základní",J125,0)</f>
        <v>0</v>
      </c>
      <c r="BF125" s="200">
        <f>IF(N125="snížená",J125,0)</f>
        <v>0</v>
      </c>
      <c r="BG125" s="200">
        <f>IF(N125="zákl. přenesená",J125,0)</f>
        <v>0</v>
      </c>
      <c r="BH125" s="200">
        <f>IF(N125="sníž. přenesená",J125,0)</f>
        <v>0</v>
      </c>
      <c r="BI125" s="200">
        <f>IF(N125="nulová",J125,0)</f>
        <v>0</v>
      </c>
      <c r="BJ125" s="17" t="s">
        <v>81</v>
      </c>
      <c r="BK125" s="200">
        <f>ROUND(I125*H125,2)</f>
        <v>0</v>
      </c>
      <c r="BL125" s="17" t="s">
        <v>488</v>
      </c>
      <c r="BM125" s="199" t="s">
        <v>489</v>
      </c>
    </row>
    <row r="126" spans="1:65" s="13" customFormat="1" ht="10.199999999999999">
      <c r="B126" s="201"/>
      <c r="C126" s="202"/>
      <c r="D126" s="203" t="s">
        <v>132</v>
      </c>
      <c r="E126" s="204" t="s">
        <v>1</v>
      </c>
      <c r="F126" s="205" t="s">
        <v>490</v>
      </c>
      <c r="G126" s="202"/>
      <c r="H126" s="204" t="s">
        <v>1</v>
      </c>
      <c r="I126" s="206"/>
      <c r="J126" s="202"/>
      <c r="K126" s="202"/>
      <c r="L126" s="207"/>
      <c r="M126" s="208"/>
      <c r="N126" s="209"/>
      <c r="O126" s="209"/>
      <c r="P126" s="209"/>
      <c r="Q126" s="209"/>
      <c r="R126" s="209"/>
      <c r="S126" s="209"/>
      <c r="T126" s="210"/>
      <c r="AT126" s="211" t="s">
        <v>132</v>
      </c>
      <c r="AU126" s="211" t="s">
        <v>83</v>
      </c>
      <c r="AV126" s="13" t="s">
        <v>81</v>
      </c>
      <c r="AW126" s="13" t="s">
        <v>31</v>
      </c>
      <c r="AX126" s="13" t="s">
        <v>73</v>
      </c>
      <c r="AY126" s="211" t="s">
        <v>124</v>
      </c>
    </row>
    <row r="127" spans="1:65" s="13" customFormat="1" ht="10.199999999999999">
      <c r="B127" s="201"/>
      <c r="C127" s="202"/>
      <c r="D127" s="203" t="s">
        <v>132</v>
      </c>
      <c r="E127" s="204" t="s">
        <v>1</v>
      </c>
      <c r="F127" s="205" t="s">
        <v>491</v>
      </c>
      <c r="G127" s="202"/>
      <c r="H127" s="204" t="s">
        <v>1</v>
      </c>
      <c r="I127" s="206"/>
      <c r="J127" s="202"/>
      <c r="K127" s="202"/>
      <c r="L127" s="207"/>
      <c r="M127" s="208"/>
      <c r="N127" s="209"/>
      <c r="O127" s="209"/>
      <c r="P127" s="209"/>
      <c r="Q127" s="209"/>
      <c r="R127" s="209"/>
      <c r="S127" s="209"/>
      <c r="T127" s="210"/>
      <c r="AT127" s="211" t="s">
        <v>132</v>
      </c>
      <c r="AU127" s="211" t="s">
        <v>83</v>
      </c>
      <c r="AV127" s="13" t="s">
        <v>81</v>
      </c>
      <c r="AW127" s="13" t="s">
        <v>31</v>
      </c>
      <c r="AX127" s="13" t="s">
        <v>73</v>
      </c>
      <c r="AY127" s="211" t="s">
        <v>124</v>
      </c>
    </row>
    <row r="128" spans="1:65" s="14" customFormat="1" ht="10.199999999999999">
      <c r="B128" s="212"/>
      <c r="C128" s="213"/>
      <c r="D128" s="203" t="s">
        <v>132</v>
      </c>
      <c r="E128" s="214" t="s">
        <v>1</v>
      </c>
      <c r="F128" s="215" t="s">
        <v>81</v>
      </c>
      <c r="G128" s="213"/>
      <c r="H128" s="216">
        <v>1</v>
      </c>
      <c r="I128" s="217"/>
      <c r="J128" s="213"/>
      <c r="K128" s="213"/>
      <c r="L128" s="218"/>
      <c r="M128" s="219"/>
      <c r="N128" s="220"/>
      <c r="O128" s="220"/>
      <c r="P128" s="220"/>
      <c r="Q128" s="220"/>
      <c r="R128" s="220"/>
      <c r="S128" s="220"/>
      <c r="T128" s="221"/>
      <c r="AT128" s="222" t="s">
        <v>132</v>
      </c>
      <c r="AU128" s="222" t="s">
        <v>83</v>
      </c>
      <c r="AV128" s="14" t="s">
        <v>83</v>
      </c>
      <c r="AW128" s="14" t="s">
        <v>31</v>
      </c>
      <c r="AX128" s="14" t="s">
        <v>73</v>
      </c>
      <c r="AY128" s="222" t="s">
        <v>124</v>
      </c>
    </row>
    <row r="129" spans="1:65" s="15" customFormat="1" ht="10.199999999999999">
      <c r="B129" s="223"/>
      <c r="C129" s="224"/>
      <c r="D129" s="203" t="s">
        <v>132</v>
      </c>
      <c r="E129" s="225" t="s">
        <v>1</v>
      </c>
      <c r="F129" s="226" t="s">
        <v>139</v>
      </c>
      <c r="G129" s="224"/>
      <c r="H129" s="227">
        <v>1</v>
      </c>
      <c r="I129" s="228"/>
      <c r="J129" s="224"/>
      <c r="K129" s="224"/>
      <c r="L129" s="229"/>
      <c r="M129" s="230"/>
      <c r="N129" s="231"/>
      <c r="O129" s="231"/>
      <c r="P129" s="231"/>
      <c r="Q129" s="231"/>
      <c r="R129" s="231"/>
      <c r="S129" s="231"/>
      <c r="T129" s="232"/>
      <c r="AT129" s="233" t="s">
        <v>132</v>
      </c>
      <c r="AU129" s="233" t="s">
        <v>83</v>
      </c>
      <c r="AV129" s="15" t="s">
        <v>130</v>
      </c>
      <c r="AW129" s="15" t="s">
        <v>31</v>
      </c>
      <c r="AX129" s="15" t="s">
        <v>81</v>
      </c>
      <c r="AY129" s="233" t="s">
        <v>124</v>
      </c>
    </row>
    <row r="130" spans="1:65" s="2" customFormat="1" ht="16.5" customHeight="1">
      <c r="A130" s="34"/>
      <c r="B130" s="35"/>
      <c r="C130" s="187" t="s">
        <v>140</v>
      </c>
      <c r="D130" s="187" t="s">
        <v>126</v>
      </c>
      <c r="E130" s="188" t="s">
        <v>492</v>
      </c>
      <c r="F130" s="189" t="s">
        <v>493</v>
      </c>
      <c r="G130" s="190" t="s">
        <v>482</v>
      </c>
      <c r="H130" s="191">
        <v>1</v>
      </c>
      <c r="I130" s="192"/>
      <c r="J130" s="193">
        <f>ROUND(I130*H130,2)</f>
        <v>0</v>
      </c>
      <c r="K130" s="194"/>
      <c r="L130" s="39"/>
      <c r="M130" s="195" t="s">
        <v>1</v>
      </c>
      <c r="N130" s="196" t="s">
        <v>38</v>
      </c>
      <c r="O130" s="71"/>
      <c r="P130" s="197">
        <f>O130*H130</f>
        <v>0</v>
      </c>
      <c r="Q130" s="197">
        <v>0</v>
      </c>
      <c r="R130" s="197">
        <f>Q130*H130</f>
        <v>0</v>
      </c>
      <c r="S130" s="197">
        <v>0</v>
      </c>
      <c r="T130" s="198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9" t="s">
        <v>488</v>
      </c>
      <c r="AT130" s="199" t="s">
        <v>126</v>
      </c>
      <c r="AU130" s="199" t="s">
        <v>83</v>
      </c>
      <c r="AY130" s="17" t="s">
        <v>124</v>
      </c>
      <c r="BE130" s="200">
        <f>IF(N130="základní",J130,0)</f>
        <v>0</v>
      </c>
      <c r="BF130" s="200">
        <f>IF(N130="snížená",J130,0)</f>
        <v>0</v>
      </c>
      <c r="BG130" s="200">
        <f>IF(N130="zákl. přenesená",J130,0)</f>
        <v>0</v>
      </c>
      <c r="BH130" s="200">
        <f>IF(N130="sníž. přenesená",J130,0)</f>
        <v>0</v>
      </c>
      <c r="BI130" s="200">
        <f>IF(N130="nulová",J130,0)</f>
        <v>0</v>
      </c>
      <c r="BJ130" s="17" t="s">
        <v>81</v>
      </c>
      <c r="BK130" s="200">
        <f>ROUND(I130*H130,2)</f>
        <v>0</v>
      </c>
      <c r="BL130" s="17" t="s">
        <v>488</v>
      </c>
      <c r="BM130" s="199" t="s">
        <v>494</v>
      </c>
    </row>
    <row r="131" spans="1:65" s="12" customFormat="1" ht="22.8" customHeight="1">
      <c r="B131" s="171"/>
      <c r="C131" s="172"/>
      <c r="D131" s="173" t="s">
        <v>72</v>
      </c>
      <c r="E131" s="185" t="s">
        <v>495</v>
      </c>
      <c r="F131" s="185" t="s">
        <v>496</v>
      </c>
      <c r="G131" s="172"/>
      <c r="H131" s="172"/>
      <c r="I131" s="175"/>
      <c r="J131" s="186">
        <f>BK131</f>
        <v>0</v>
      </c>
      <c r="K131" s="172"/>
      <c r="L131" s="177"/>
      <c r="M131" s="178"/>
      <c r="N131" s="179"/>
      <c r="O131" s="179"/>
      <c r="P131" s="180">
        <f>P132</f>
        <v>0</v>
      </c>
      <c r="Q131" s="179"/>
      <c r="R131" s="180">
        <f>R132</f>
        <v>0</v>
      </c>
      <c r="S131" s="179"/>
      <c r="T131" s="181">
        <f>T132</f>
        <v>0</v>
      </c>
      <c r="AR131" s="182" t="s">
        <v>152</v>
      </c>
      <c r="AT131" s="183" t="s">
        <v>72</v>
      </c>
      <c r="AU131" s="183" t="s">
        <v>81</v>
      </c>
      <c r="AY131" s="182" t="s">
        <v>124</v>
      </c>
      <c r="BK131" s="184">
        <f>BK132</f>
        <v>0</v>
      </c>
    </row>
    <row r="132" spans="1:65" s="2" customFormat="1" ht="16.5" customHeight="1">
      <c r="A132" s="34"/>
      <c r="B132" s="35"/>
      <c r="C132" s="187" t="s">
        <v>130</v>
      </c>
      <c r="D132" s="187" t="s">
        <v>126</v>
      </c>
      <c r="E132" s="188" t="s">
        <v>497</v>
      </c>
      <c r="F132" s="189" t="s">
        <v>498</v>
      </c>
      <c r="G132" s="190" t="s">
        <v>499</v>
      </c>
      <c r="H132" s="191">
        <v>2</v>
      </c>
      <c r="I132" s="192"/>
      <c r="J132" s="193">
        <f>ROUND(I132*H132,2)</f>
        <v>0</v>
      </c>
      <c r="K132" s="194"/>
      <c r="L132" s="39"/>
      <c r="M132" s="195" t="s">
        <v>1</v>
      </c>
      <c r="N132" s="196" t="s">
        <v>38</v>
      </c>
      <c r="O132" s="71"/>
      <c r="P132" s="197">
        <f>O132*H132</f>
        <v>0</v>
      </c>
      <c r="Q132" s="197">
        <v>0</v>
      </c>
      <c r="R132" s="197">
        <f>Q132*H132</f>
        <v>0</v>
      </c>
      <c r="S132" s="197">
        <v>0</v>
      </c>
      <c r="T132" s="198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9" t="s">
        <v>130</v>
      </c>
      <c r="AT132" s="199" t="s">
        <v>126</v>
      </c>
      <c r="AU132" s="199" t="s">
        <v>83</v>
      </c>
      <c r="AY132" s="17" t="s">
        <v>124</v>
      </c>
      <c r="BE132" s="200">
        <f>IF(N132="základní",J132,0)</f>
        <v>0</v>
      </c>
      <c r="BF132" s="200">
        <f>IF(N132="snížená",J132,0)</f>
        <v>0</v>
      </c>
      <c r="BG132" s="200">
        <f>IF(N132="zákl. přenesená",J132,0)</f>
        <v>0</v>
      </c>
      <c r="BH132" s="200">
        <f>IF(N132="sníž. přenesená",J132,0)</f>
        <v>0</v>
      </c>
      <c r="BI132" s="200">
        <f>IF(N132="nulová",J132,0)</f>
        <v>0</v>
      </c>
      <c r="BJ132" s="17" t="s">
        <v>81</v>
      </c>
      <c r="BK132" s="200">
        <f>ROUND(I132*H132,2)</f>
        <v>0</v>
      </c>
      <c r="BL132" s="17" t="s">
        <v>130</v>
      </c>
      <c r="BM132" s="199" t="s">
        <v>500</v>
      </c>
    </row>
    <row r="133" spans="1:65" s="12" customFormat="1" ht="22.8" customHeight="1">
      <c r="B133" s="171"/>
      <c r="C133" s="172"/>
      <c r="D133" s="173" t="s">
        <v>72</v>
      </c>
      <c r="E133" s="185" t="s">
        <v>501</v>
      </c>
      <c r="F133" s="185" t="s">
        <v>502</v>
      </c>
      <c r="G133" s="172"/>
      <c r="H133" s="172"/>
      <c r="I133" s="175"/>
      <c r="J133" s="186">
        <f>BK133</f>
        <v>0</v>
      </c>
      <c r="K133" s="172"/>
      <c r="L133" s="177"/>
      <c r="M133" s="178"/>
      <c r="N133" s="179"/>
      <c r="O133" s="179"/>
      <c r="P133" s="180">
        <f>P134</f>
        <v>0</v>
      </c>
      <c r="Q133" s="179"/>
      <c r="R133" s="180">
        <f>R134</f>
        <v>0</v>
      </c>
      <c r="S133" s="179"/>
      <c r="T133" s="181">
        <f>T134</f>
        <v>0</v>
      </c>
      <c r="AR133" s="182" t="s">
        <v>152</v>
      </c>
      <c r="AT133" s="183" t="s">
        <v>72</v>
      </c>
      <c r="AU133" s="183" t="s">
        <v>81</v>
      </c>
      <c r="AY133" s="182" t="s">
        <v>124</v>
      </c>
      <c r="BK133" s="184">
        <f>BK134</f>
        <v>0</v>
      </c>
    </row>
    <row r="134" spans="1:65" s="2" customFormat="1" ht="16.5" customHeight="1">
      <c r="A134" s="34"/>
      <c r="B134" s="35"/>
      <c r="C134" s="187" t="s">
        <v>152</v>
      </c>
      <c r="D134" s="187" t="s">
        <v>126</v>
      </c>
      <c r="E134" s="188" t="s">
        <v>503</v>
      </c>
      <c r="F134" s="189" t="s">
        <v>504</v>
      </c>
      <c r="G134" s="190" t="s">
        <v>499</v>
      </c>
      <c r="H134" s="191">
        <v>2</v>
      </c>
      <c r="I134" s="192"/>
      <c r="J134" s="193">
        <f>ROUND(I134*H134,2)</f>
        <v>0</v>
      </c>
      <c r="K134" s="194"/>
      <c r="L134" s="39"/>
      <c r="M134" s="195" t="s">
        <v>1</v>
      </c>
      <c r="N134" s="196" t="s">
        <v>38</v>
      </c>
      <c r="O134" s="71"/>
      <c r="P134" s="197">
        <f>O134*H134</f>
        <v>0</v>
      </c>
      <c r="Q134" s="197">
        <v>0</v>
      </c>
      <c r="R134" s="197">
        <f>Q134*H134</f>
        <v>0</v>
      </c>
      <c r="S134" s="197">
        <v>0</v>
      </c>
      <c r="T134" s="198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9" t="s">
        <v>130</v>
      </c>
      <c r="AT134" s="199" t="s">
        <v>126</v>
      </c>
      <c r="AU134" s="199" t="s">
        <v>83</v>
      </c>
      <c r="AY134" s="17" t="s">
        <v>124</v>
      </c>
      <c r="BE134" s="200">
        <f>IF(N134="základní",J134,0)</f>
        <v>0</v>
      </c>
      <c r="BF134" s="200">
        <f>IF(N134="snížená",J134,0)</f>
        <v>0</v>
      </c>
      <c r="BG134" s="200">
        <f>IF(N134="zákl. přenesená",J134,0)</f>
        <v>0</v>
      </c>
      <c r="BH134" s="200">
        <f>IF(N134="sníž. přenesená",J134,0)</f>
        <v>0</v>
      </c>
      <c r="BI134" s="200">
        <f>IF(N134="nulová",J134,0)</f>
        <v>0</v>
      </c>
      <c r="BJ134" s="17" t="s">
        <v>81</v>
      </c>
      <c r="BK134" s="200">
        <f>ROUND(I134*H134,2)</f>
        <v>0</v>
      </c>
      <c r="BL134" s="17" t="s">
        <v>130</v>
      </c>
      <c r="BM134" s="199" t="s">
        <v>505</v>
      </c>
    </row>
    <row r="135" spans="1:65" s="12" customFormat="1" ht="22.8" customHeight="1">
      <c r="B135" s="171"/>
      <c r="C135" s="172"/>
      <c r="D135" s="173" t="s">
        <v>72</v>
      </c>
      <c r="E135" s="185" t="s">
        <v>506</v>
      </c>
      <c r="F135" s="185" t="s">
        <v>502</v>
      </c>
      <c r="G135" s="172"/>
      <c r="H135" s="172"/>
      <c r="I135" s="175"/>
      <c r="J135" s="186">
        <f>BK135</f>
        <v>0</v>
      </c>
      <c r="K135" s="172"/>
      <c r="L135" s="177"/>
      <c r="M135" s="178"/>
      <c r="N135" s="179"/>
      <c r="O135" s="179"/>
      <c r="P135" s="180">
        <f>P136</f>
        <v>0</v>
      </c>
      <c r="Q135" s="179"/>
      <c r="R135" s="180">
        <f>R136</f>
        <v>0</v>
      </c>
      <c r="S135" s="179"/>
      <c r="T135" s="181">
        <f>T136</f>
        <v>0</v>
      </c>
      <c r="AR135" s="182" t="s">
        <v>152</v>
      </c>
      <c r="AT135" s="183" t="s">
        <v>72</v>
      </c>
      <c r="AU135" s="183" t="s">
        <v>81</v>
      </c>
      <c r="AY135" s="182" t="s">
        <v>124</v>
      </c>
      <c r="BK135" s="184">
        <f>BK136</f>
        <v>0</v>
      </c>
    </row>
    <row r="136" spans="1:65" s="2" customFormat="1" ht="16.5" customHeight="1">
      <c r="A136" s="34"/>
      <c r="B136" s="35"/>
      <c r="C136" s="187" t="s">
        <v>157</v>
      </c>
      <c r="D136" s="187" t="s">
        <v>126</v>
      </c>
      <c r="E136" s="188" t="s">
        <v>507</v>
      </c>
      <c r="F136" s="189" t="s">
        <v>508</v>
      </c>
      <c r="G136" s="190" t="s">
        <v>499</v>
      </c>
      <c r="H136" s="191">
        <v>2</v>
      </c>
      <c r="I136" s="192"/>
      <c r="J136" s="193">
        <f>ROUND(I136*H136,2)</f>
        <v>0</v>
      </c>
      <c r="K136" s="194"/>
      <c r="L136" s="39"/>
      <c r="M136" s="249" t="s">
        <v>1</v>
      </c>
      <c r="N136" s="250" t="s">
        <v>38</v>
      </c>
      <c r="O136" s="251"/>
      <c r="P136" s="252">
        <f>O136*H136</f>
        <v>0</v>
      </c>
      <c r="Q136" s="252">
        <v>0</v>
      </c>
      <c r="R136" s="252">
        <f>Q136*H136</f>
        <v>0</v>
      </c>
      <c r="S136" s="252">
        <v>0</v>
      </c>
      <c r="T136" s="253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9" t="s">
        <v>488</v>
      </c>
      <c r="AT136" s="199" t="s">
        <v>126</v>
      </c>
      <c r="AU136" s="199" t="s">
        <v>83</v>
      </c>
      <c r="AY136" s="17" t="s">
        <v>124</v>
      </c>
      <c r="BE136" s="200">
        <f>IF(N136="základní",J136,0)</f>
        <v>0</v>
      </c>
      <c r="BF136" s="200">
        <f>IF(N136="snížená",J136,0)</f>
        <v>0</v>
      </c>
      <c r="BG136" s="200">
        <f>IF(N136="zákl. přenesená",J136,0)</f>
        <v>0</v>
      </c>
      <c r="BH136" s="200">
        <f>IF(N136="sníž. přenesená",J136,0)</f>
        <v>0</v>
      </c>
      <c r="BI136" s="200">
        <f>IF(N136="nulová",J136,0)</f>
        <v>0</v>
      </c>
      <c r="BJ136" s="17" t="s">
        <v>81</v>
      </c>
      <c r="BK136" s="200">
        <f>ROUND(I136*H136,2)</f>
        <v>0</v>
      </c>
      <c r="BL136" s="17" t="s">
        <v>488</v>
      </c>
      <c r="BM136" s="199" t="s">
        <v>509</v>
      </c>
    </row>
    <row r="137" spans="1:65" s="2" customFormat="1" ht="6.9" customHeight="1">
      <c r="A137" s="34"/>
      <c r="B137" s="54"/>
      <c r="C137" s="55"/>
      <c r="D137" s="55"/>
      <c r="E137" s="55"/>
      <c r="F137" s="55"/>
      <c r="G137" s="55"/>
      <c r="H137" s="55"/>
      <c r="I137" s="55"/>
      <c r="J137" s="55"/>
      <c r="K137" s="55"/>
      <c r="L137" s="39"/>
      <c r="M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</row>
  </sheetData>
  <sheetProtection algorithmName="SHA-512" hashValue="JB61qMw3vXY3CKCokL8288PV+xyeAIn8kF/oMXwoe2C7s4CBje+gY4V5vAL0hfwewPJmGPVvPtCdXkxqgpZaGQ==" saltValue="e5ud5TAbtGTqoK3ymrqDM2exwL1xodmUCc9pSVrpEBghj2dNOiE8zjUkYPqi/jb6SU/R7y7BxoP25/syQm8BRw==" spinCount="100000" sheet="1" objects="1" scenarios="1" formatColumns="0" formatRows="0" autoFilter="0"/>
  <autoFilter ref="C120:K136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01 - oplocení</vt:lpstr>
      <vt:lpstr>02 - doplnění asfaltové p...</vt:lpstr>
      <vt:lpstr>99 - vedlejší a ostatní n...</vt:lpstr>
      <vt:lpstr>'01 - oplocení'!Názvy_tisku</vt:lpstr>
      <vt:lpstr>'02 - doplnění asfaltové p...'!Názvy_tisku</vt:lpstr>
      <vt:lpstr>'99 - vedlejší a ostatní n...'!Názvy_tisku</vt:lpstr>
      <vt:lpstr>'Rekapitulace stavby'!Názvy_tisku</vt:lpstr>
      <vt:lpstr>'01 - oplocení'!Oblast_tisku</vt:lpstr>
      <vt:lpstr>'02 - doplnění asfaltové p...'!Oblast_tisku</vt:lpstr>
      <vt:lpstr>'99 - vedlejší a ostatní n...'!Oblast_tisku</vt:lpstr>
      <vt:lpstr>'Rekapitulace stavby'!Oblast_tisku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Bažant František</dc:creator>
  <cp:lastModifiedBy>lukas</cp:lastModifiedBy>
  <dcterms:created xsi:type="dcterms:W3CDTF">2024-09-11T05:53:26Z</dcterms:created>
  <dcterms:modified xsi:type="dcterms:W3CDTF">2024-11-20T13:03:38Z</dcterms:modified>
</cp:coreProperties>
</file>