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cer\Desktop\POCTIVÝ GRUND\Akce TDS\Rozpočty\2024\Střecha rozvojový fond\"/>
    </mc:Choice>
  </mc:AlternateContent>
  <bookViews>
    <workbookView xWindow="0" yWindow="0" windowWidth="0" windowHeight="0"/>
  </bookViews>
  <sheets>
    <sheet name="Rekapitulace stavby" sheetId="1" r:id="rId1"/>
    <sheet name="0001 - Stavební část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'0001 - Stavební část'!$C$135:$K$684</definedName>
    <definedName name="_xlnm.Print_Area" localSheetId="1">'0001 - Stavební část'!$C$4:$J$39,'0001 - Stavební část'!$C$50:$J$76,'0001 - Stavební část'!$C$82:$J$117,'0001 - Stavební část'!$C$123:$K$684</definedName>
    <definedName name="_xlnm.Print_Titles" localSheetId="1">'0001 - Stavební část'!$135:$135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684"/>
  <c r="BH684"/>
  <c r="BG684"/>
  <c r="BF684"/>
  <c r="T684"/>
  <c r="T683"/>
  <c r="R684"/>
  <c r="R683"/>
  <c r="P684"/>
  <c r="P683"/>
  <c r="BI682"/>
  <c r="BH682"/>
  <c r="BG682"/>
  <c r="BF682"/>
  <c r="T682"/>
  <c r="R682"/>
  <c r="P682"/>
  <c r="BI681"/>
  <c r="BH681"/>
  <c r="BG681"/>
  <c r="BF681"/>
  <c r="T681"/>
  <c r="R681"/>
  <c r="P681"/>
  <c r="BI679"/>
  <c r="BH679"/>
  <c r="BG679"/>
  <c r="BF679"/>
  <c r="T679"/>
  <c r="R679"/>
  <c r="P679"/>
  <c r="BI678"/>
  <c r="BH678"/>
  <c r="BG678"/>
  <c r="BF678"/>
  <c r="T678"/>
  <c r="R678"/>
  <c r="P678"/>
  <c r="BI676"/>
  <c r="BH676"/>
  <c r="BG676"/>
  <c r="BF676"/>
  <c r="T676"/>
  <c r="T675"/>
  <c r="R676"/>
  <c r="R675"/>
  <c r="P676"/>
  <c r="P675"/>
  <c r="BI674"/>
  <c r="BH674"/>
  <c r="BG674"/>
  <c r="BF674"/>
  <c r="T674"/>
  <c r="T673"/>
  <c r="R674"/>
  <c r="R673"/>
  <c r="P674"/>
  <c r="P673"/>
  <c r="BI665"/>
  <c r="BH665"/>
  <c r="BG665"/>
  <c r="BF665"/>
  <c r="T665"/>
  <c r="R665"/>
  <c r="P665"/>
  <c r="BI658"/>
  <c r="BH658"/>
  <c r="BG658"/>
  <c r="BF658"/>
  <c r="T658"/>
  <c r="R658"/>
  <c r="P658"/>
  <c r="BI647"/>
  <c r="BH647"/>
  <c r="BG647"/>
  <c r="BF647"/>
  <c r="T647"/>
  <c r="R647"/>
  <c r="P647"/>
  <c r="BI643"/>
  <c r="BH643"/>
  <c r="BG643"/>
  <c r="BF643"/>
  <c r="T643"/>
  <c r="R643"/>
  <c r="P643"/>
  <c r="BI639"/>
  <c r="BH639"/>
  <c r="BG639"/>
  <c r="BF639"/>
  <c r="T639"/>
  <c r="R639"/>
  <c r="P639"/>
  <c r="BI632"/>
  <c r="BH632"/>
  <c r="BG632"/>
  <c r="BF632"/>
  <c r="T632"/>
  <c r="R632"/>
  <c r="P632"/>
  <c r="BI625"/>
  <c r="BH625"/>
  <c r="BG625"/>
  <c r="BF625"/>
  <c r="T625"/>
  <c r="R625"/>
  <c r="P625"/>
  <c r="BI623"/>
  <c r="BH623"/>
  <c r="BG623"/>
  <c r="BF623"/>
  <c r="T623"/>
  <c r="R623"/>
  <c r="P623"/>
  <c r="BI619"/>
  <c r="BH619"/>
  <c r="BG619"/>
  <c r="BF619"/>
  <c r="T619"/>
  <c r="R619"/>
  <c r="P619"/>
  <c r="BI616"/>
  <c r="BH616"/>
  <c r="BG616"/>
  <c r="BF616"/>
  <c r="T616"/>
  <c r="R616"/>
  <c r="P616"/>
  <c r="BI614"/>
  <c r="BH614"/>
  <c r="BG614"/>
  <c r="BF614"/>
  <c r="T614"/>
  <c r="R614"/>
  <c r="P614"/>
  <c r="BI611"/>
  <c r="BH611"/>
  <c r="BG611"/>
  <c r="BF611"/>
  <c r="T611"/>
  <c r="R611"/>
  <c r="P611"/>
  <c r="BI608"/>
  <c r="BH608"/>
  <c r="BG608"/>
  <c r="BF608"/>
  <c r="T608"/>
  <c r="R608"/>
  <c r="P608"/>
  <c r="BI605"/>
  <c r="BH605"/>
  <c r="BG605"/>
  <c r="BF605"/>
  <c r="T605"/>
  <c r="R605"/>
  <c r="P605"/>
  <c r="BI602"/>
  <c r="BH602"/>
  <c r="BG602"/>
  <c r="BF602"/>
  <c r="T602"/>
  <c r="R602"/>
  <c r="P602"/>
  <c r="BI599"/>
  <c r="BH599"/>
  <c r="BG599"/>
  <c r="BF599"/>
  <c r="T599"/>
  <c r="R599"/>
  <c r="P599"/>
  <c r="BI596"/>
  <c r="BH596"/>
  <c r="BG596"/>
  <c r="BF596"/>
  <c r="T596"/>
  <c r="R596"/>
  <c r="P596"/>
  <c r="BI594"/>
  <c r="BH594"/>
  <c r="BG594"/>
  <c r="BF594"/>
  <c r="T594"/>
  <c r="R594"/>
  <c r="P594"/>
  <c r="BI589"/>
  <c r="BH589"/>
  <c r="BG589"/>
  <c r="BF589"/>
  <c r="T589"/>
  <c r="R589"/>
  <c r="P589"/>
  <c r="BI582"/>
  <c r="BH582"/>
  <c r="BG582"/>
  <c r="BF582"/>
  <c r="T582"/>
  <c r="R582"/>
  <c r="P582"/>
  <c r="BI576"/>
  <c r="BH576"/>
  <c r="BG576"/>
  <c r="BF576"/>
  <c r="T576"/>
  <c r="R576"/>
  <c r="P576"/>
  <c r="BI570"/>
  <c r="BH570"/>
  <c r="BG570"/>
  <c r="BF570"/>
  <c r="T570"/>
  <c r="R570"/>
  <c r="P570"/>
  <c r="BI565"/>
  <c r="BH565"/>
  <c r="BG565"/>
  <c r="BF565"/>
  <c r="T565"/>
  <c r="R565"/>
  <c r="P565"/>
  <c r="BI560"/>
  <c r="BH560"/>
  <c r="BG560"/>
  <c r="BF560"/>
  <c r="T560"/>
  <c r="R560"/>
  <c r="P560"/>
  <c r="BI558"/>
  <c r="BH558"/>
  <c r="BG558"/>
  <c r="BF558"/>
  <c r="T558"/>
  <c r="R558"/>
  <c r="P558"/>
  <c r="BI555"/>
  <c r="BH555"/>
  <c r="BG555"/>
  <c r="BF555"/>
  <c r="T555"/>
  <c r="R555"/>
  <c r="P555"/>
  <c r="BI552"/>
  <c r="BH552"/>
  <c r="BG552"/>
  <c r="BF552"/>
  <c r="T552"/>
  <c r="R552"/>
  <c r="P552"/>
  <c r="BI549"/>
  <c r="BH549"/>
  <c r="BG549"/>
  <c r="BF549"/>
  <c r="T549"/>
  <c r="R549"/>
  <c r="P549"/>
  <c r="BI545"/>
  <c r="BH545"/>
  <c r="BG545"/>
  <c r="BF545"/>
  <c r="T545"/>
  <c r="R545"/>
  <c r="P545"/>
  <c r="BI542"/>
  <c r="BH542"/>
  <c r="BG542"/>
  <c r="BF542"/>
  <c r="T542"/>
  <c r="R542"/>
  <c r="P542"/>
  <c r="BI540"/>
  <c r="BH540"/>
  <c r="BG540"/>
  <c r="BF540"/>
  <c r="T540"/>
  <c r="R540"/>
  <c r="P540"/>
  <c r="BI535"/>
  <c r="BH535"/>
  <c r="BG535"/>
  <c r="BF535"/>
  <c r="T535"/>
  <c r="R535"/>
  <c r="P535"/>
  <c r="BI531"/>
  <c r="BH531"/>
  <c r="BG531"/>
  <c r="BF531"/>
  <c r="T531"/>
  <c r="R531"/>
  <c r="P531"/>
  <c r="BI527"/>
  <c r="BH527"/>
  <c r="BG527"/>
  <c r="BF527"/>
  <c r="T527"/>
  <c r="R527"/>
  <c r="P527"/>
  <c r="BI520"/>
  <c r="BH520"/>
  <c r="BG520"/>
  <c r="BF520"/>
  <c r="T520"/>
  <c r="R520"/>
  <c r="P520"/>
  <c r="BI514"/>
  <c r="BH514"/>
  <c r="BG514"/>
  <c r="BF514"/>
  <c r="T514"/>
  <c r="R514"/>
  <c r="P514"/>
  <c r="BI508"/>
  <c r="BH508"/>
  <c r="BG508"/>
  <c r="BF508"/>
  <c r="T508"/>
  <c r="R508"/>
  <c r="P508"/>
  <c r="BI503"/>
  <c r="BH503"/>
  <c r="BG503"/>
  <c r="BF503"/>
  <c r="T503"/>
  <c r="R503"/>
  <c r="P503"/>
  <c r="BI481"/>
  <c r="BH481"/>
  <c r="BG481"/>
  <c r="BF481"/>
  <c r="T481"/>
  <c r="R481"/>
  <c r="P481"/>
  <c r="BI475"/>
  <c r="BH475"/>
  <c r="BG475"/>
  <c r="BF475"/>
  <c r="T475"/>
  <c r="R475"/>
  <c r="P475"/>
  <c r="BI470"/>
  <c r="BH470"/>
  <c r="BG470"/>
  <c r="BF470"/>
  <c r="T470"/>
  <c r="R470"/>
  <c r="P470"/>
  <c r="BI468"/>
  <c r="BH468"/>
  <c r="BG468"/>
  <c r="BF468"/>
  <c r="T468"/>
  <c r="R468"/>
  <c r="P468"/>
  <c r="BI462"/>
  <c r="BH462"/>
  <c r="BG462"/>
  <c r="BF462"/>
  <c r="T462"/>
  <c r="R462"/>
  <c r="P462"/>
  <c r="BI456"/>
  <c r="BH456"/>
  <c r="BG456"/>
  <c r="BF456"/>
  <c r="T456"/>
  <c r="R456"/>
  <c r="P456"/>
  <c r="BI450"/>
  <c r="BH450"/>
  <c r="BG450"/>
  <c r="BF450"/>
  <c r="T450"/>
  <c r="R450"/>
  <c r="P450"/>
  <c r="BI447"/>
  <c r="BH447"/>
  <c r="BG447"/>
  <c r="BF447"/>
  <c r="T447"/>
  <c r="R447"/>
  <c r="P447"/>
  <c r="BI444"/>
  <c r="BH444"/>
  <c r="BG444"/>
  <c r="BF444"/>
  <c r="T444"/>
  <c r="R444"/>
  <c r="P444"/>
  <c r="BI438"/>
  <c r="BH438"/>
  <c r="BG438"/>
  <c r="BF438"/>
  <c r="T438"/>
  <c r="R438"/>
  <c r="P438"/>
  <c r="BI425"/>
  <c r="BH425"/>
  <c r="BG425"/>
  <c r="BF425"/>
  <c r="T425"/>
  <c r="R425"/>
  <c r="P425"/>
  <c r="BI413"/>
  <c r="BH413"/>
  <c r="BG413"/>
  <c r="BF413"/>
  <c r="T413"/>
  <c r="R413"/>
  <c r="P413"/>
  <c r="BI408"/>
  <c r="BH408"/>
  <c r="BG408"/>
  <c r="BF408"/>
  <c r="T408"/>
  <c r="R408"/>
  <c r="P408"/>
  <c r="BI404"/>
  <c r="BH404"/>
  <c r="BG404"/>
  <c r="BF404"/>
  <c r="T404"/>
  <c r="R404"/>
  <c r="P404"/>
  <c r="BI393"/>
  <c r="BH393"/>
  <c r="BG393"/>
  <c r="BF393"/>
  <c r="T393"/>
  <c r="R393"/>
  <c r="P393"/>
  <c r="BI386"/>
  <c r="BH386"/>
  <c r="BG386"/>
  <c r="BF386"/>
  <c r="T386"/>
  <c r="R386"/>
  <c r="P386"/>
  <c r="BI382"/>
  <c r="BH382"/>
  <c r="BG382"/>
  <c r="BF382"/>
  <c r="T382"/>
  <c r="R382"/>
  <c r="P382"/>
  <c r="BI370"/>
  <c r="BH370"/>
  <c r="BG370"/>
  <c r="BF370"/>
  <c r="T370"/>
  <c r="R370"/>
  <c r="P370"/>
  <c r="BI358"/>
  <c r="BH358"/>
  <c r="BG358"/>
  <c r="BF358"/>
  <c r="T358"/>
  <c r="R358"/>
  <c r="P358"/>
  <c r="BI339"/>
  <c r="BH339"/>
  <c r="BG339"/>
  <c r="BF339"/>
  <c r="T339"/>
  <c r="R339"/>
  <c r="P339"/>
  <c r="BI337"/>
  <c r="BH337"/>
  <c r="BG337"/>
  <c r="BF337"/>
  <c r="T337"/>
  <c r="R337"/>
  <c r="P337"/>
  <c r="BI326"/>
  <c r="BH326"/>
  <c r="BG326"/>
  <c r="BF326"/>
  <c r="T326"/>
  <c r="R326"/>
  <c r="P326"/>
  <c r="BI320"/>
  <c r="BH320"/>
  <c r="BG320"/>
  <c r="BF320"/>
  <c r="T320"/>
  <c r="R320"/>
  <c r="P320"/>
  <c r="BI282"/>
  <c r="BH282"/>
  <c r="BG282"/>
  <c r="BF282"/>
  <c r="T282"/>
  <c r="R282"/>
  <c r="P282"/>
  <c r="BI279"/>
  <c r="BH279"/>
  <c r="BG279"/>
  <c r="BF279"/>
  <c r="T279"/>
  <c r="T278"/>
  <c r="R279"/>
  <c r="R278"/>
  <c r="P279"/>
  <c r="P278"/>
  <c r="BI274"/>
  <c r="BH274"/>
  <c r="BG274"/>
  <c r="BF274"/>
  <c r="T274"/>
  <c r="R274"/>
  <c r="P274"/>
  <c r="BI272"/>
  <c r="BH272"/>
  <c r="BG272"/>
  <c r="BF272"/>
  <c r="T272"/>
  <c r="R272"/>
  <c r="P272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53"/>
  <c r="BH253"/>
  <c r="BG253"/>
  <c r="BF253"/>
  <c r="T253"/>
  <c r="R253"/>
  <c r="P253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0"/>
  <c r="BH220"/>
  <c r="BG220"/>
  <c r="BF220"/>
  <c r="T220"/>
  <c r="R220"/>
  <c r="P220"/>
  <c r="BI213"/>
  <c r="BH213"/>
  <c r="BG213"/>
  <c r="BF213"/>
  <c r="T213"/>
  <c r="R213"/>
  <c r="P213"/>
  <c r="BI203"/>
  <c r="BH203"/>
  <c r="BG203"/>
  <c r="BF203"/>
  <c r="T203"/>
  <c r="R203"/>
  <c r="P203"/>
  <c r="BI189"/>
  <c r="BH189"/>
  <c r="BG189"/>
  <c r="BF189"/>
  <c r="T189"/>
  <c r="R189"/>
  <c r="P189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68"/>
  <c r="BH168"/>
  <c r="BG168"/>
  <c r="BF168"/>
  <c r="T168"/>
  <c r="R168"/>
  <c r="P168"/>
  <c r="BI164"/>
  <c r="BH164"/>
  <c r="BG164"/>
  <c r="BF164"/>
  <c r="T164"/>
  <c r="R164"/>
  <c r="P164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3"/>
  <c r="BH143"/>
  <c r="BG143"/>
  <c r="BF143"/>
  <c r="T143"/>
  <c r="R143"/>
  <c r="P143"/>
  <c r="BI139"/>
  <c r="BH139"/>
  <c r="BG139"/>
  <c r="BF139"/>
  <c r="T139"/>
  <c r="T138"/>
  <c r="R139"/>
  <c r="R138"/>
  <c r="P139"/>
  <c r="P138"/>
  <c r="F130"/>
  <c r="E128"/>
  <c r="F89"/>
  <c r="E87"/>
  <c r="J24"/>
  <c r="E24"/>
  <c r="J133"/>
  <c r="J23"/>
  <c r="J21"/>
  <c r="E21"/>
  <c r="J132"/>
  <c r="J20"/>
  <c r="J18"/>
  <c r="E18"/>
  <c r="F133"/>
  <c r="J17"/>
  <c r="J15"/>
  <c r="E15"/>
  <c r="F132"/>
  <c r="J14"/>
  <c r="J12"/>
  <c r="J130"/>
  <c r="E7"/>
  <c r="E126"/>
  <c i="1" r="L90"/>
  <c r="AM90"/>
  <c r="AM89"/>
  <c r="L89"/>
  <c r="AM87"/>
  <c r="L87"/>
  <c r="L85"/>
  <c r="L84"/>
  <c i="2" r="BK684"/>
  <c r="J682"/>
  <c r="BK681"/>
  <c r="BK679"/>
  <c r="BK678"/>
  <c r="BK676"/>
  <c r="BK674"/>
  <c r="BK665"/>
  <c r="BK658"/>
  <c r="BK647"/>
  <c r="J647"/>
  <c r="J643"/>
  <c r="J639"/>
  <c r="J632"/>
  <c r="J625"/>
  <c r="J623"/>
  <c r="J619"/>
  <c r="J616"/>
  <c r="J614"/>
  <c r="BK611"/>
  <c r="BK608"/>
  <c r="BK605"/>
  <c r="BK602"/>
  <c r="BK599"/>
  <c r="BK596"/>
  <c r="BK594"/>
  <c r="BK589"/>
  <c r="BK582"/>
  <c r="BK576"/>
  <c r="BK570"/>
  <c r="J570"/>
  <c r="J565"/>
  <c r="J560"/>
  <c r="BK555"/>
  <c r="BK552"/>
  <c r="BK549"/>
  <c r="BK545"/>
  <c r="J545"/>
  <c r="J542"/>
  <c r="J540"/>
  <c r="J535"/>
  <c r="J531"/>
  <c r="BK527"/>
  <c r="BK520"/>
  <c r="BK514"/>
  <c r="BK508"/>
  <c r="BK503"/>
  <c r="BK481"/>
  <c r="BK475"/>
  <c r="BK470"/>
  <c r="BK468"/>
  <c r="BK462"/>
  <c r="BK456"/>
  <c r="BK450"/>
  <c r="BK447"/>
  <c r="BK444"/>
  <c r="J438"/>
  <c r="BK425"/>
  <c r="J413"/>
  <c r="J408"/>
  <c r="BK393"/>
  <c r="J386"/>
  <c r="BK370"/>
  <c r="J358"/>
  <c r="BK337"/>
  <c r="J320"/>
  <c r="BK279"/>
  <c r="BK272"/>
  <c r="BK266"/>
  <c r="BK263"/>
  <c r="BK253"/>
  <c r="BK249"/>
  <c r="BK241"/>
  <c r="J237"/>
  <c r="J229"/>
  <c r="J220"/>
  <c r="J203"/>
  <c r="BK183"/>
  <c r="J180"/>
  <c r="J168"/>
  <c r="BK159"/>
  <c r="J155"/>
  <c r="BK149"/>
  <c r="BK139"/>
  <c i="1" r="AS94"/>
  <c i="2" r="J684"/>
  <c r="BK682"/>
  <c r="J681"/>
  <c r="J679"/>
  <c r="J678"/>
  <c r="J676"/>
  <c r="J674"/>
  <c r="J665"/>
  <c r="J658"/>
  <c r="BK643"/>
  <c r="BK639"/>
  <c r="BK632"/>
  <c r="BK625"/>
  <c r="BK623"/>
  <c r="BK619"/>
  <c r="BK616"/>
  <c r="BK614"/>
  <c r="J611"/>
  <c r="J608"/>
  <c r="J605"/>
  <c r="J602"/>
  <c r="J599"/>
  <c r="J596"/>
  <c r="J594"/>
  <c r="J589"/>
  <c r="J582"/>
  <c r="J576"/>
  <c r="BK565"/>
  <c r="BK560"/>
  <c r="BK558"/>
  <c r="J558"/>
  <c r="J555"/>
  <c r="J552"/>
  <c r="J549"/>
  <c r="BK542"/>
  <c r="BK540"/>
  <c r="BK535"/>
  <c r="BK531"/>
  <c r="J527"/>
  <c r="J520"/>
  <c r="J514"/>
  <c r="J508"/>
  <c r="J503"/>
  <c r="J481"/>
  <c r="J475"/>
  <c r="J470"/>
  <c r="J468"/>
  <c r="J462"/>
  <c r="J456"/>
  <c r="J450"/>
  <c r="J447"/>
  <c r="BK438"/>
  <c r="J425"/>
  <c r="BK408"/>
  <c r="J404"/>
  <c r="BK386"/>
  <c r="J370"/>
  <c r="BK339"/>
  <c r="J326"/>
  <c r="BK282"/>
  <c r="BK274"/>
  <c r="BK264"/>
  <c r="BK262"/>
  <c r="J249"/>
  <c r="J241"/>
  <c r="BK229"/>
  <c r="BK220"/>
  <c r="BK203"/>
  <c r="J183"/>
  <c r="BK177"/>
  <c r="BK164"/>
  <c r="BK155"/>
  <c r="BK143"/>
  <c r="F35"/>
  <c r="F36"/>
  <c r="BK382"/>
  <c r="J339"/>
  <c r="BK326"/>
  <c r="J282"/>
  <c r="J274"/>
  <c r="J264"/>
  <c r="J262"/>
  <c r="BK245"/>
  <c r="BK237"/>
  <c r="J233"/>
  <c r="J226"/>
  <c r="J213"/>
  <c r="J189"/>
  <c r="BK168"/>
  <c r="J159"/>
  <c r="J152"/>
  <c r="J143"/>
  <c r="J34"/>
  <c r="J444"/>
  <c r="BK413"/>
  <c r="BK404"/>
  <c r="J393"/>
  <c r="J382"/>
  <c r="BK358"/>
  <c r="J337"/>
  <c r="BK320"/>
  <c r="J279"/>
  <c r="J272"/>
  <c r="J266"/>
  <c r="J263"/>
  <c r="J253"/>
  <c r="J245"/>
  <c r="BK233"/>
  <c r="BK226"/>
  <c r="BK213"/>
  <c r="BK189"/>
  <c r="BK180"/>
  <c r="J177"/>
  <c r="J164"/>
  <c r="BK152"/>
  <c r="J149"/>
  <c r="J139"/>
  <c r="F37"/>
  <c r="F34"/>
  <c l="1" r="T281"/>
  <c r="T142"/>
  <c r="T137"/>
  <c r="T176"/>
  <c r="BK261"/>
  <c r="J261"/>
  <c r="J101"/>
  <c r="P261"/>
  <c r="R261"/>
  <c r="T261"/>
  <c r="BK469"/>
  <c r="J469"/>
  <c r="J105"/>
  <c r="BK541"/>
  <c r="J541"/>
  <c r="J106"/>
  <c r="BK559"/>
  <c r="J559"/>
  <c r="J107"/>
  <c r="BK595"/>
  <c r="J595"/>
  <c r="J108"/>
  <c r="BK624"/>
  <c r="J624"/>
  <c r="J110"/>
  <c r="R142"/>
  <c r="R137"/>
  <c r="P176"/>
  <c r="R281"/>
  <c r="T469"/>
  <c r="T541"/>
  <c r="P559"/>
  <c r="P595"/>
  <c r="BK615"/>
  <c r="J615"/>
  <c r="J109"/>
  <c r="P615"/>
  <c r="T624"/>
  <c r="BK677"/>
  <c r="J677"/>
  <c r="J114"/>
  <c r="T677"/>
  <c r="T672"/>
  <c r="T680"/>
  <c r="P142"/>
  <c r="P137"/>
  <c r="R176"/>
  <c r="P281"/>
  <c r="P280"/>
  <c r="R469"/>
  <c r="P541"/>
  <c r="R559"/>
  <c r="R595"/>
  <c r="R615"/>
  <c r="P624"/>
  <c r="R677"/>
  <c r="R672"/>
  <c r="P680"/>
  <c r="BK142"/>
  <c r="J142"/>
  <c r="J99"/>
  <c r="BK176"/>
  <c r="J176"/>
  <c r="J100"/>
  <c r="BK281"/>
  <c r="J281"/>
  <c r="J104"/>
  <c r="P469"/>
  <c r="R541"/>
  <c r="T559"/>
  <c r="T595"/>
  <c r="T615"/>
  <c r="R624"/>
  <c r="P677"/>
  <c r="P672"/>
  <c r="BK680"/>
  <c r="J680"/>
  <c r="J115"/>
  <c r="R680"/>
  <c r="BK138"/>
  <c r="J138"/>
  <c r="J98"/>
  <c r="BK278"/>
  <c r="J278"/>
  <c r="J102"/>
  <c r="BK673"/>
  <c r="J673"/>
  <c r="J112"/>
  <c r="BK675"/>
  <c r="J675"/>
  <c r="J113"/>
  <c r="BK683"/>
  <c r="J683"/>
  <c r="J116"/>
  <c i="1" r="BA95"/>
  <c r="AW95"/>
  <c i="2" r="E85"/>
  <c r="J89"/>
  <c r="F91"/>
  <c r="J91"/>
  <c r="F92"/>
  <c r="J92"/>
  <c r="BE139"/>
  <c r="BE143"/>
  <c r="BE149"/>
  <c r="BE152"/>
  <c r="BE155"/>
  <c r="BE159"/>
  <c r="BE164"/>
  <c r="BE168"/>
  <c r="BE177"/>
  <c r="BE180"/>
  <c r="BE183"/>
  <c r="BE189"/>
  <c r="BE203"/>
  <c r="BE213"/>
  <c r="BE220"/>
  <c r="BE226"/>
  <c r="BE229"/>
  <c r="BE233"/>
  <c r="BE237"/>
  <c r="BE241"/>
  <c r="BE245"/>
  <c r="BE249"/>
  <c r="BE253"/>
  <c r="BE262"/>
  <c r="BE263"/>
  <c r="BE264"/>
  <c r="BE266"/>
  <c r="BE272"/>
  <c r="BE274"/>
  <c r="BE279"/>
  <c r="BE282"/>
  <c r="BE320"/>
  <c r="BE326"/>
  <c r="BE337"/>
  <c r="BE339"/>
  <c r="BE358"/>
  <c r="BE370"/>
  <c r="BE382"/>
  <c r="BE386"/>
  <c r="BE393"/>
  <c r="BE404"/>
  <c r="BE408"/>
  <c r="BE413"/>
  <c r="BE425"/>
  <c r="BE438"/>
  <c r="BE444"/>
  <c r="BE447"/>
  <c r="BE450"/>
  <c r="BE456"/>
  <c r="BE462"/>
  <c r="BE468"/>
  <c r="BE470"/>
  <c r="BE475"/>
  <c r="BE481"/>
  <c r="BE503"/>
  <c r="BE508"/>
  <c r="BE514"/>
  <c r="BE520"/>
  <c r="BE527"/>
  <c r="BE531"/>
  <c r="BE535"/>
  <c r="BE540"/>
  <c r="BE542"/>
  <c r="BE545"/>
  <c r="BE549"/>
  <c r="BE552"/>
  <c r="BE555"/>
  <c r="BE558"/>
  <c r="BE560"/>
  <c r="BE565"/>
  <c r="BE570"/>
  <c r="BE576"/>
  <c r="BE582"/>
  <c r="BE589"/>
  <c r="BE594"/>
  <c r="BE596"/>
  <c r="BE599"/>
  <c r="BE602"/>
  <c r="BE605"/>
  <c r="BE608"/>
  <c r="BE611"/>
  <c r="BE614"/>
  <c r="BE616"/>
  <c r="BE619"/>
  <c r="BE623"/>
  <c r="BE625"/>
  <c r="BE632"/>
  <c r="BE639"/>
  <c r="BE643"/>
  <c r="BE647"/>
  <c r="BE658"/>
  <c r="BE665"/>
  <c r="BE674"/>
  <c r="BE676"/>
  <c r="BE678"/>
  <c r="BE679"/>
  <c r="BE681"/>
  <c r="BE682"/>
  <c r="BE684"/>
  <c i="1" r="BC95"/>
  <c r="BB95"/>
  <c r="BD95"/>
  <c r="BC94"/>
  <c r="W32"/>
  <c r="BA94"/>
  <c r="W30"/>
  <c r="BD94"/>
  <c r="W33"/>
  <c r="BB94"/>
  <c r="W31"/>
  <c i="2" l="1" r="P136"/>
  <c i="1" r="AU95"/>
  <c i="2" r="T280"/>
  <c r="T136"/>
  <c r="R280"/>
  <c r="R136"/>
  <c r="BK137"/>
  <c r="J137"/>
  <c r="J97"/>
  <c r="BK280"/>
  <c r="J280"/>
  <c r="J103"/>
  <c r="BK672"/>
  <c r="J672"/>
  <c r="J111"/>
  <c i="1" r="AU94"/>
  <c i="2" r="F33"/>
  <c i="1" r="AZ95"/>
  <c r="AZ94"/>
  <c r="W29"/>
  <c r="AW94"/>
  <c r="AK30"/>
  <c i="2" r="J33"/>
  <c i="1" r="AV95"/>
  <c r="AT95"/>
  <c r="AY94"/>
  <c r="AX94"/>
  <c i="2" l="1" r="BK136"/>
  <c r="J136"/>
  <c r="J96"/>
  <c i="1" r="AV94"/>
  <c r="AK29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<sst xmlns="http://schemas.openxmlformats.org/spreadsheetml/2006/main">
  <si>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</si>
  <si>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</si>
  <si>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</si>
  <si>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</si>
  <si>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</si>
  <si>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{b05e3f33-3b4c-429f-b6de-075f36c8fc78}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</si>
  <si>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</si>
  <si>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</si>
  <si>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</si>
  <si>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</si>
  <si>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</si>
  <si>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</si>
  <si>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</si>
  <si>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</si>
  <si>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ROP240630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</si>
  <si>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</si>
  <si>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</si>
  <si>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Sanace střešního pláště, Třída Míru 90, Pardubice</t>
  </si>
  <si>
    <t>KSO:</t>
  </si>
  <si>
    <t>CC-CZ:</t>
  </si>
  <si>
    <t>Místo:</t>
  </si>
  <si>
    <t>Pardubice</t>
  </si>
  <si>
    <t>Datum:</t>
  </si>
  <si>
    <t>1. 6. 2024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</si>
  <si>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</si>
  <si>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</si>
  <si>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</si>
  <si>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</si>
  <si>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</si>
  <si>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</si>
  <si>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</si>
  <si>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</si>
  <si>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</si>
  <si>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</si>
  <si>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</si>
  <si>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</si>
  <si>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</si>
  <si>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</si>
  <si>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</si>
  <si>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</si>
  <si>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</si>
  <si>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</si>
  <si>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</si>
  <si>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</si>
  <si>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</si>
  <si>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</si>
  <si>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</si>
  <si>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</si>
  <si>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</si>
  <si>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</si>
  <si>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</si>
  <si>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</si>
  <si>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</si>
  <si>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</si>
  <si>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</si>
  <si>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</si>
  <si>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</si>
  <si>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</si>
  <si>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</si>
  <si>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</si>
  <si>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</si>
  <si>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</si>
  <si>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</si>
  <si>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</si>
  <si>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</si>
  <si>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</si>
  <si>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</si>
  <si>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</si>
  <si>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</si>
  <si>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</si>
  <si>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</si>
  <si>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</si>
  <si>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</si>
  <si>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</si>
  <si>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</si>
  <si>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</si>
  <si>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</si>
  <si>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</si>
  <si>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</si>
  <si>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</si>
  <si>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0001</t>
  </si>
  <si>
    <t>Stavební část</t>
  </si>
  <si>
    <t>STA</t>
  </si>
  <si>
    <t>1</t>
  </si>
  <si>
    <t>{14a473b4-9a82-47ab-af98-f170498dbb60}</t>
  </si>
  <si>
    <t>2</t>
  </si>
  <si>
    <t>KRYCÍ LIST SOUPISU PRACÍ</t>
  </si>
  <si>
    <t>Objekt:</t>
  </si>
  <si>
    <t>0001 -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</si>
  <si>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</si>
  <si>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</si>
  <si>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</si>
  <si>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</si>
  <si>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</si>
  <si>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</si>
  <si>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</si>
  <si>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</si>
  <si>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</si>
  <si>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</si>
  <si>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</si>
  <si>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</si>
  <si>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</si>
  <si>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</si>
  <si>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</si>
  <si>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</si>
  <si>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</si>
  <si>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</si>
  <si>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784 - Dokončovací práce - malby a tapety</t>
  </si>
  <si>
    <t>VRN - Vedlejší rozpočtové náklady</t>
  </si>
  <si>
    <t xml:space="preserve">    VRN1 - Projektové práce</t>
  </si>
  <si>
    <t xml:space="preserve">    VRN2 - Průzkumné a geodetické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</si>
  <si>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</si>
  <si>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</si>
  <si>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</si>
  <si>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</si>
  <si>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</si>
  <si>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</si>
  <si>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</si>
  <si>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</si>
  <si>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</si>
  <si>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</si>
  <si>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</si>
  <si>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</si>
  <si>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</si>
  <si>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</si>
  <si>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</si>
  <si>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</si>
  <si>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</si>
  <si>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</si>
  <si>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</si>
  <si>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</si>
  <si>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</si>
  <si>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</si>
  <si>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340239211</t>
  </si>
  <si>
    <t>Zazdívka otvorů v příčkách nebo stěnách cihlami pálenými plnými plochy přes 1 m2 do 4 m2, tloušťky do 100 mm</t>
  </si>
  <si>
    <t>m2</t>
  </si>
  <si>
    <t>CS ÚRS 2024 01</t>
  </si>
  <si>
    <t>4</t>
  </si>
  <si>
    <t>-954783411</t>
  </si>
  <si>
    <t>VV</t>
  </si>
  <si>
    <t>zazdění svodu</t>
  </si>
  <si>
    <t>0,50*3,10</t>
  </si>
  <si>
    <t>6</t>
  </si>
  <si>
    <t>Úpravy povrchů, podlahy a osazování výplní</t>
  </si>
  <si>
    <t>612131121</t>
  </si>
  <si>
    <t>Podkladní a spojovací vrstva vnitřních omítaných ploch penetrace disperzní nanášená ručně stěn</t>
  </si>
  <si>
    <t>857373974</t>
  </si>
  <si>
    <t>oprava stropu pod vpustí</t>
  </si>
  <si>
    <t>1,0</t>
  </si>
  <si>
    <t>oprava po zazdění svodu</t>
  </si>
  <si>
    <t>0,70*3,10</t>
  </si>
  <si>
    <t>Součet</t>
  </si>
  <si>
    <t>611325223</t>
  </si>
  <si>
    <t>Vápenocementová omítka jednotlivých malých ploch štuková na stropech, plochy jednotlivě přes 0,25 do 1 m2</t>
  </si>
  <si>
    <t>kus</t>
  </si>
  <si>
    <t>2129176478</t>
  </si>
  <si>
    <t>612325225</t>
  </si>
  <si>
    <t>Vápenocementová omítka jednotlivých malých ploch štuková na stěnách, plochy jednotlivě přes 1,0 do 4 m2</t>
  </si>
  <si>
    <t>739941057</t>
  </si>
  <si>
    <t>5</t>
  </si>
  <si>
    <t>622252001</t>
  </si>
  <si>
    <t>Montáž profilů kontaktního zateplení zakládacích soklových připevněných hmoždinkami</t>
  </si>
  <si>
    <t>m</t>
  </si>
  <si>
    <t>-1722638571</t>
  </si>
  <si>
    <t>vytažení na konstrukce</t>
  </si>
  <si>
    <t>atiky a stěny</t>
  </si>
  <si>
    <t>8,005+2,075+0,15+1,75+4,89</t>
  </si>
  <si>
    <t>M</t>
  </si>
  <si>
    <t>59051510</t>
  </si>
  <si>
    <t>profil začišťovací s okapnicí PVC s výztužnou tkaninou pro nadpraží ETICS</t>
  </si>
  <si>
    <t>8</t>
  </si>
  <si>
    <t>260171955</t>
  </si>
  <si>
    <t>16,87*1,05 'Přepočtené koeficientem množství</t>
  </si>
  <si>
    <t>7</t>
  </si>
  <si>
    <t>636311113</t>
  </si>
  <si>
    <t>Kladení dlažby z betonových dlaždic na sucho na terče z umělé hmoty o rozměru dlažby 40x40 cm, o výšce terče přes 70 do 100 mm</t>
  </si>
  <si>
    <t>-952353697</t>
  </si>
  <si>
    <t>skladba NT1</t>
  </si>
  <si>
    <t>hlavní plocha</t>
  </si>
  <si>
    <t>66,55</t>
  </si>
  <si>
    <t>59245600</t>
  </si>
  <si>
    <t>dlažba desková betonová tl 40mm přírodní</t>
  </si>
  <si>
    <t>-1732903788</t>
  </si>
  <si>
    <t>použito 50% původních dlaždic</t>
  </si>
  <si>
    <t>-38,747/100*50</t>
  </si>
  <si>
    <t>47,176*1,05 'Přepočtené koeficientem množství</t>
  </si>
  <si>
    <t>9</t>
  </si>
  <si>
    <t>Ostatní konstrukce a práce, bourání</t>
  </si>
  <si>
    <t>952902121</t>
  </si>
  <si>
    <t>Čištění budov při provádění oprav a udržovacích prací podlah drsných nebo chodníků zametením</t>
  </si>
  <si>
    <t>-479097540</t>
  </si>
  <si>
    <t>stropní deska</t>
  </si>
  <si>
    <t>10</t>
  </si>
  <si>
    <t>952902611</t>
  </si>
  <si>
    <t>Čištění budov při provádění oprav a udržovacích prací vysátím prachu z ostatních ploch</t>
  </si>
  <si>
    <t>-1809841640</t>
  </si>
  <si>
    <t>11</t>
  </si>
  <si>
    <t>964051111</t>
  </si>
  <si>
    <t>Bourání samostatných trámů, průvlaků nebo pásů ze železobetonu bez přerušení výztuže, průřezu do 0,10 m2</t>
  </si>
  <si>
    <t>m3</t>
  </si>
  <si>
    <t>2138357365</t>
  </si>
  <si>
    <t>úprava B01</t>
  </si>
  <si>
    <t>trámky 150x150mm</t>
  </si>
  <si>
    <t>(8,065-2,045)*0,15*0,15</t>
  </si>
  <si>
    <t>(1,72+5,415)*0,15*0,15</t>
  </si>
  <si>
    <t>96504134R</t>
  </si>
  <si>
    <t>Bourání mazanin polystyrenbetonových tl do 100 mm pl přes 4 m2</t>
  </si>
  <si>
    <t>cena individuální</t>
  </si>
  <si>
    <t>-685921022</t>
  </si>
  <si>
    <t>úprava B03</t>
  </si>
  <si>
    <t>polystyrenbeton tl. 0-150mm</t>
  </si>
  <si>
    <t>Skladba S01</t>
  </si>
  <si>
    <t>2,045*1,07*0,08</t>
  </si>
  <si>
    <t>(1,07+1,005)*6,02*0,08</t>
  </si>
  <si>
    <t>polystyrenbeton tl. 0-92mm</t>
  </si>
  <si>
    <t xml:space="preserve">skladba S02 </t>
  </si>
  <si>
    <t>(0,15+2,52+2,37+0,15)*7,77*0,06</t>
  </si>
  <si>
    <t>-0,70*0,835*0,06</t>
  </si>
  <si>
    <t>-(0,835-0,15)*1,85*0,06</t>
  </si>
  <si>
    <t>skladba S03</t>
  </si>
  <si>
    <t>13,442*0,06</t>
  </si>
  <si>
    <t>13</t>
  </si>
  <si>
    <t>965045113</t>
  </si>
  <si>
    <t>Bourání potěrů tl. do 50 mm cementových nebo pískocementových, plochy přes 4 m2</t>
  </si>
  <si>
    <t>1036743580</t>
  </si>
  <si>
    <t>cementový potěr tl. 30mm</t>
  </si>
  <si>
    <t>skladba S01, S02 a S03</t>
  </si>
  <si>
    <t>2,045*1,07</t>
  </si>
  <si>
    <t>(4,745+4,60)*7,77</t>
  </si>
  <si>
    <t>-0,70*0,835</t>
  </si>
  <si>
    <t>-(2,075+0,15)*1,75</t>
  </si>
  <si>
    <t>-(2,08+0,15)*1,67</t>
  </si>
  <si>
    <t>14</t>
  </si>
  <si>
    <t>965081427</t>
  </si>
  <si>
    <t>Bourání podlah z dlaždic bez podkladního lože nebo mazaniny, s jakoukoliv výplní spár betonových kladených na terče výšky přes 100 mm, plochy přes 1 m2</t>
  </si>
  <si>
    <t>401346032</t>
  </si>
  <si>
    <t>(0,15+2,52+2,37+0,15)*7,77</t>
  </si>
  <si>
    <t>-(0,835-0,15)*1,85</t>
  </si>
  <si>
    <t>15</t>
  </si>
  <si>
    <t>966080101</t>
  </si>
  <si>
    <t>Bourání kontaktního zateplení včetně povrchové úpravy omítkou nebo nátěrem z polystyrénových desek, tloušťky do 60 mm</t>
  </si>
  <si>
    <t>779245727</t>
  </si>
  <si>
    <t>úprava B05</t>
  </si>
  <si>
    <t>(1,07+8,065+2,075+0,15+1,75+4,89)*0,45</t>
  </si>
  <si>
    <t>úprava B06</t>
  </si>
  <si>
    <t>(1,67+0,15+2,08)*0,45</t>
  </si>
  <si>
    <t>16</t>
  </si>
  <si>
    <t>973041511</t>
  </si>
  <si>
    <t>Vysekání výklenků nebo kapes ve zdivu betonovém výklenků, pohledové plochy přes 0,25 m2</t>
  </si>
  <si>
    <t>1908944769</t>
  </si>
  <si>
    <t>vysekání zdi kolem svodu</t>
  </si>
  <si>
    <t>0,50*3,10*0,20</t>
  </si>
  <si>
    <t>17</t>
  </si>
  <si>
    <t>985112111</t>
  </si>
  <si>
    <t>Odsekání degradovaného betonu stěn, tloušťky do 10 mm</t>
  </si>
  <si>
    <t>-663572657</t>
  </si>
  <si>
    <t>předpoklad 10% plochy</t>
  </si>
  <si>
    <t>40,43*0,75/100*10</t>
  </si>
  <si>
    <t>18</t>
  </si>
  <si>
    <t>985112131</t>
  </si>
  <si>
    <t>Odsekání degradovaného betonu rubu kleneb a podlah, tloušťky do 10 mm</t>
  </si>
  <si>
    <t>-987449526</t>
  </si>
  <si>
    <t>66,55/100*10</t>
  </si>
  <si>
    <t>19</t>
  </si>
  <si>
    <t>985311111</t>
  </si>
  <si>
    <t>Reprofilace betonu sanačními maltami na cementové bázi ručně stěn, tloušťky do 10 mm</t>
  </si>
  <si>
    <t>-1189084000</t>
  </si>
  <si>
    <t>20</t>
  </si>
  <si>
    <t>985311311</t>
  </si>
  <si>
    <t>Reprofilace betonu sanačními maltami na cementové bázi ručně rubu kleneb a podlah, tloušťky do 10 mm</t>
  </si>
  <si>
    <t>-2136655083</t>
  </si>
  <si>
    <t>985312111</t>
  </si>
  <si>
    <t>Stěrka k vyrovnání ploch reprofilovaného betonu stěn, tloušťky do 2 mm</t>
  </si>
  <si>
    <t>-2089057254</t>
  </si>
  <si>
    <t>22</t>
  </si>
  <si>
    <t>985312131</t>
  </si>
  <si>
    <t>Stěrka k vyrovnání ploch reprofilovaného betonu rubu kleneb a podlah, tloušťky do 2 mm</t>
  </si>
  <si>
    <t>-1696709138</t>
  </si>
  <si>
    <t>23</t>
  </si>
  <si>
    <t>985323111</t>
  </si>
  <si>
    <t>Spojovací můstek reprofilovaného betonu na cementové bázi, tloušťky 1 mm</t>
  </si>
  <si>
    <t>-1183182370</t>
  </si>
  <si>
    <t>997</t>
  </si>
  <si>
    <t>Přesun sutě</t>
  </si>
  <si>
    <t>24</t>
  </si>
  <si>
    <t>997013211</t>
  </si>
  <si>
    <t>Vnitrostaveništní doprava suti a vybouraných hmot vodorovně do 50 m s naložením ručně pro budovy a haly výšky do 6 m</t>
  </si>
  <si>
    <t>t</t>
  </si>
  <si>
    <t>2010901042</t>
  </si>
  <si>
    <t>25</t>
  </si>
  <si>
    <t>997013501</t>
  </si>
  <si>
    <t>Odvoz suti a vybouraných hmot na skládku nebo meziskládku se složením, na vzdálenost do 1 km</t>
  </si>
  <si>
    <t>1280895652</t>
  </si>
  <si>
    <t>26</t>
  </si>
  <si>
    <t>997013509</t>
  </si>
  <si>
    <t>Odvoz suti a vybouraných hmot na skládku nebo meziskládku se složením, na vzdálenost Příplatek k ceně za každý další započatý 1 km přes 1 km</t>
  </si>
  <si>
    <t>-287841306</t>
  </si>
  <si>
    <t>19,144*15 'Přepočtené koeficientem množství</t>
  </si>
  <si>
    <t>27</t>
  </si>
  <si>
    <t>997013631</t>
  </si>
  <si>
    <t>Poplatek za uložení stavebního odpadu na skládce (skládkovné) směsného stavebního a demoličního zatříděného do Katalogu odpadů pod kódem 17 09 04</t>
  </si>
  <si>
    <t>-172779724</t>
  </si>
  <si>
    <t>19,504</t>
  </si>
  <si>
    <t>-0,183</t>
  </si>
  <si>
    <t>-0,264</t>
  </si>
  <si>
    <t>-0,202</t>
  </si>
  <si>
    <t>28</t>
  </si>
  <si>
    <t>997013814</t>
  </si>
  <si>
    <t>Poplatek za uložení stavebního odpadu na skládce (skládkovné) z izolačních materiálů zatříděného do Katalogu odpadů pod kódem 17 06 04</t>
  </si>
  <si>
    <t>1799856754</t>
  </si>
  <si>
    <t>0,202</t>
  </si>
  <si>
    <t>29</t>
  </si>
  <si>
    <t>997013847</t>
  </si>
  <si>
    <t>Poplatek za uložení stavebního odpadu na skládce (skládkovné) asfaltového s obsahem dehtu zatříděného do Katalogu odpadů pod kódem 17 03 01</t>
  </si>
  <si>
    <t>1985690586</t>
  </si>
  <si>
    <t>0,183</t>
  </si>
  <si>
    <t>0,264</t>
  </si>
  <si>
    <t>998</t>
  </si>
  <si>
    <t>Přesun hmot</t>
  </si>
  <si>
    <t>30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</si>
  <si>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</si>
  <si>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</si>
  <si>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855694402</t>
  </si>
  <si>
    <t>PSV</t>
  </si>
  <si>
    <t>Práce a dodávky PSV</t>
  </si>
  <si>
    <t>712</t>
  </si>
  <si>
    <t>Povlakové krytiny</t>
  </si>
  <si>
    <t>31</t>
  </si>
  <si>
    <t>712331801</t>
  </si>
  <si>
    <t>Odstranění povlakové krytiny střech plochých do 10° z pásů uložených na sucho AIP nebo NAIP</t>
  </si>
  <si>
    <t>1016470433</t>
  </si>
  <si>
    <t>textílie NETEX</t>
  </si>
  <si>
    <t>Skladba S01 - obsaženo 2x</t>
  </si>
  <si>
    <t>2,045*1,07*2</t>
  </si>
  <si>
    <t>(1,07+1,005)*6,02*2</t>
  </si>
  <si>
    <t>skladba S02 - obsaženo 2x</t>
  </si>
  <si>
    <t>(0,15+2,52+2,37+0,15)*7,77*2</t>
  </si>
  <si>
    <t>-0,70*0,835*2</t>
  </si>
  <si>
    <t>-(0,835-0,15)*1,85*2</t>
  </si>
  <si>
    <t>Mezisoučet</t>
  </si>
  <si>
    <t>geotextílie</t>
  </si>
  <si>
    <t>po obvodě vytažení na stěny</t>
  </si>
  <si>
    <t>40,008*0,15</t>
  </si>
  <si>
    <t>nopová fólie TECHNODREN</t>
  </si>
  <si>
    <t>skladba S01</t>
  </si>
  <si>
    <t>20,28*0,15</t>
  </si>
  <si>
    <t>parozábrana folie PE</t>
  </si>
  <si>
    <t>32</t>
  </si>
  <si>
    <t>712300851</t>
  </si>
  <si>
    <t>Ostatní práce při odstranění povlakové krytiny střech plochých do 10° ukončení izolace střechy profily přímými</t>
  </si>
  <si>
    <t>2029310092</t>
  </si>
  <si>
    <t>folie FATRAFOL</t>
  </si>
  <si>
    <t>40,008</t>
  </si>
  <si>
    <t>33</t>
  </si>
  <si>
    <t>712311101</t>
  </si>
  <si>
    <t>Provedení povlakové krytiny střech plochých do 10° natěradly a tmely za studena nátěrem lakem penetračním nebo asfaltovým</t>
  </si>
  <si>
    <t>2131487783</t>
  </si>
  <si>
    <t>nátěr 2x</t>
  </si>
  <si>
    <t>66,55*2</t>
  </si>
  <si>
    <t>40,43*0,75*2</t>
  </si>
  <si>
    <t>u vstupu</t>
  </si>
  <si>
    <t>2,30*0,10*2</t>
  </si>
  <si>
    <t>34</t>
  </si>
  <si>
    <t>111631500</t>
  </si>
  <si>
    <t>lak penetrační asfaltový</t>
  </si>
  <si>
    <t>176314274</t>
  </si>
  <si>
    <t>194,205*0,35/1000</t>
  </si>
  <si>
    <t>35</t>
  </si>
  <si>
    <t>712341559</t>
  </si>
  <si>
    <t>Provedení povlakové krytiny střech plochých do 10° pásy přitavením NAIP v plné ploše</t>
  </si>
  <si>
    <t>-1555833868</t>
  </si>
  <si>
    <t>1.vrstva</t>
  </si>
  <si>
    <t>40,43*0,75</t>
  </si>
  <si>
    <t>2.vrstva</t>
  </si>
  <si>
    <t>36</t>
  </si>
  <si>
    <t>62856011</t>
  </si>
  <si>
    <t>pás asfaltový natavitelný modifikovaný SBS s vložkou z hliníkové fólie s textilií a spalitelnou PE fólií nebo jemnozrnným minerálním posypem na horním povrchu tl 4,0mm</t>
  </si>
  <si>
    <t>840563294</t>
  </si>
  <si>
    <t>2,30*0,10</t>
  </si>
  <si>
    <t>97,103*1,165 'Přepočtené koeficientem množství</t>
  </si>
  <si>
    <t>37</t>
  </si>
  <si>
    <t>62853004</t>
  </si>
  <si>
    <t>pás asfaltový natavitelný modifikovaný SBS s vložkou ze skleněné tkaniny a spalitelnou PE fólií nebo jemnozrnným minerálním posypem na horním povrchu tl 4,0mm</t>
  </si>
  <si>
    <t>2076939466</t>
  </si>
  <si>
    <t>38</t>
  </si>
  <si>
    <t>712331111</t>
  </si>
  <si>
    <t>Provedení povlakové krytiny střech plochých do 10° pásy na sucho podkladní samolepící asfaltový pás</t>
  </si>
  <si>
    <t>253982658</t>
  </si>
  <si>
    <t>39</t>
  </si>
  <si>
    <t>712831101</t>
  </si>
  <si>
    <t>Provedení povlakové krytiny střech samostatným vytažením izolačního povlaku pásy na sucho na konstrukce převyšující úroveň střechy, AIP, NAIP nebo tkaninou</t>
  </si>
  <si>
    <t>-836510261</t>
  </si>
  <si>
    <t>(8,005+2,075+0,15+1,75+4,89)*(0,15+0,75)</t>
  </si>
  <si>
    <t>40,43*0,38</t>
  </si>
  <si>
    <t>40</t>
  </si>
  <si>
    <t>62852011</t>
  </si>
  <si>
    <t>pás asfaltový samolepicí modifikovaný SBS s vložkou ze skleněné rohože se spalitelnou fólií nebo jemnozrnným minerálním posypem nebo textilií na horním povrchu tl 3,0mm</t>
  </si>
  <si>
    <t>1011512644</t>
  </si>
  <si>
    <t>97,096*1,165 'Přepočtené koeficientem množství</t>
  </si>
  <si>
    <t>41</t>
  </si>
  <si>
    <t>-1260418908</t>
  </si>
  <si>
    <t>42</t>
  </si>
  <si>
    <t>712841559</t>
  </si>
  <si>
    <t>Provedení povlakové krytiny střech samostatným vytažením izolačního povlaku pásy přitavením na konstrukce převyšující úroveň střechy, NAIP</t>
  </si>
  <si>
    <t>1191764513</t>
  </si>
  <si>
    <t>43</t>
  </si>
  <si>
    <t>6285501R</t>
  </si>
  <si>
    <t>pás asfaltový natavitelný modifikovaný SBS tl 5,2mm s vložkou z polyesterové vyztužené rohože a hrubozrnným břidličným posypem na horním povrchu</t>
  </si>
  <si>
    <t>-879325751</t>
  </si>
  <si>
    <t>přířezy pod terče dlažby</t>
  </si>
  <si>
    <t>66,55*7*0,15*0,15</t>
  </si>
  <si>
    <t>92,395*1,165 'Přepočtené koeficientem množství</t>
  </si>
  <si>
    <t>44</t>
  </si>
  <si>
    <t>712361802</t>
  </si>
  <si>
    <t>Odstranění povlakové krytiny střech plochých do 10° z fólií přilepenou bodově</t>
  </si>
  <si>
    <t>1060629800</t>
  </si>
  <si>
    <t>40,008*0,40</t>
  </si>
  <si>
    <t>45</t>
  </si>
  <si>
    <t>712771971</t>
  </si>
  <si>
    <t>Odstranění plevele a náletových rostlin z vegetační střechy z vegetačních ploch extenzivní střechy, sklon střechy do 5°</t>
  </si>
  <si>
    <t>-357188550</t>
  </si>
  <si>
    <t>úprava B02</t>
  </si>
  <si>
    <t>odstranění trávníku</t>
  </si>
  <si>
    <t>(1,07+1,005)*6,02</t>
  </si>
  <si>
    <t>46</t>
  </si>
  <si>
    <t>712931910</t>
  </si>
  <si>
    <t>Provedení údržby průniků povlakové krytiny střech pásy na sucho AIP nebo tkaninou vpustí, ventilací nebo komínů</t>
  </si>
  <si>
    <t>-18235589</t>
  </si>
  <si>
    <t>kolem vpusti</t>
  </si>
  <si>
    <t>47</t>
  </si>
  <si>
    <t>712941963</t>
  </si>
  <si>
    <t>Provedení údržby průniků povlakové krytiny střech pásy přitavením NAIP vpustí, ventilací nebo komínů</t>
  </si>
  <si>
    <t>2107765660</t>
  </si>
  <si>
    <t>48</t>
  </si>
  <si>
    <t>712990812</t>
  </si>
  <si>
    <t>Odstranění násypu nebo nánosu ze střech násypu nebo nánosu do 10°, tl. do 50 mm</t>
  </si>
  <si>
    <t>1895495717</t>
  </si>
  <si>
    <t>násyp LIAPOR v tl. 40mm</t>
  </si>
  <si>
    <t>49</t>
  </si>
  <si>
    <t>712990813</t>
  </si>
  <si>
    <t>Odstranění násypu nebo nánosu ze střech násypu nebo nánosu do 10°, tl. přes 50 do 100 mm</t>
  </si>
  <si>
    <t>415742642</t>
  </si>
  <si>
    <t xml:space="preserve">odstranění zahradnického substrátu  v tl. 120mm</t>
  </si>
  <si>
    <t>50</t>
  </si>
  <si>
    <t>712990816</t>
  </si>
  <si>
    <t>Odstranění násypu nebo nánosu ze střech násypu nebo nánosu do 10°, tl. Příplatek k ceně - 0813 za každých dalších 50 mm tl.</t>
  </si>
  <si>
    <t>1092865010</t>
  </si>
  <si>
    <t>51</t>
  </si>
  <si>
    <t>998712212</t>
  </si>
  <si>
    <t>Přesun hmot pro povlakové krytiny stanovený procentní sazbou (%) z ceny vodorovná dopravní vzdálenost do 50 m s omezením mechanizace v objektech výšky přes 6 do 12 m</t>
  </si>
  <si>
    <t>%</t>
  </si>
  <si>
    <t>593038624</t>
  </si>
  <si>
    <t>713</t>
  </si>
  <si>
    <t>Izolace tepelné</t>
  </si>
  <si>
    <t>52</t>
  </si>
  <si>
    <t>713131151</t>
  </si>
  <si>
    <t>Montáž tepelné izolace stěn rohožemi, pásy, deskami, dílci, bloky (izolační materiál ve specifikaci) vložením jednovrstvě</t>
  </si>
  <si>
    <t>-1565532808</t>
  </si>
  <si>
    <t>(8,005+2,075+0,15+1,75+4,89)*0,75</t>
  </si>
  <si>
    <t>53</t>
  </si>
  <si>
    <t>63142020</t>
  </si>
  <si>
    <t>deska tepelně izolační minerální kontaktních fasád podélné vlákno λ=0,035-0,036 tl 40mm</t>
  </si>
  <si>
    <t>-1135671859</t>
  </si>
  <si>
    <t>12,653*1,1 'Přepočtené koeficientem množství</t>
  </si>
  <si>
    <t>54</t>
  </si>
  <si>
    <t>713140822</t>
  </si>
  <si>
    <t>Odstranění tepelné izolace střech plochých z rohoží, pásů, dílců, desek, bloků nadstřešních izolací volně položených z polystyrenu nasáklého vodou, tloušťka izolace do 100 mm</t>
  </si>
  <si>
    <t>-1449156466</t>
  </si>
  <si>
    <t>XPS tl. 100mm</t>
  </si>
  <si>
    <t>skladba S02</t>
  </si>
  <si>
    <t>XPS tl. 80mm</t>
  </si>
  <si>
    <t>55</t>
  </si>
  <si>
    <t>713141138</t>
  </si>
  <si>
    <t>Montáž tepelné izolace střech plochých rohožemi, pásy, deskami, dílci, bloky (izolační materiál ve specifikaci) přilepenými za studena dvouvrstvá nízkoexpanzní (PUR) pěnou</t>
  </si>
  <si>
    <t>1114454015</t>
  </si>
  <si>
    <t>2 x EPS 150S tl. 100mm</t>
  </si>
  <si>
    <t>56</t>
  </si>
  <si>
    <t>28375914</t>
  </si>
  <si>
    <t>deska EPS 150 pro konstrukce s vysokým zatížením λ=0,035 tl 100mm</t>
  </si>
  <si>
    <t>321473763</t>
  </si>
  <si>
    <t>133,1*1,05 'Přepočtené koeficientem množství</t>
  </si>
  <si>
    <t>57</t>
  </si>
  <si>
    <t>713141212</t>
  </si>
  <si>
    <t>Montáž tepelné izolace střech plochých atikovými klíny přilepenými za studena nízkoexpanzní (PUR) pěnou</t>
  </si>
  <si>
    <t>-1787958389</t>
  </si>
  <si>
    <t>(8,005+2,075+0,15+1,75+4,89)*3</t>
  </si>
  <si>
    <t>(40,43-16,87)*2</t>
  </si>
  <si>
    <t>58</t>
  </si>
  <si>
    <t>63152005</t>
  </si>
  <si>
    <t>klín atikový přechodný minerální plochých střech tl 50x50mm</t>
  </si>
  <si>
    <t>-572860984</t>
  </si>
  <si>
    <t>97,73*1,05 'Přepočtené koeficientem množství</t>
  </si>
  <si>
    <t>59</t>
  </si>
  <si>
    <t>713141263</t>
  </si>
  <si>
    <t>Montáž tepelné izolace střech plochých mechanické přikotvení šrouby včetně dodávky šroubů, bez položení tepelné izolace tl. izolace přes 240 mm do betonu</t>
  </si>
  <si>
    <t>1090652419</t>
  </si>
  <si>
    <t>60</t>
  </si>
  <si>
    <t>713141331</t>
  </si>
  <si>
    <t>Montáž tepelné izolace střech plochých spádovými klíny v ploše přilepenými za studena zplna</t>
  </si>
  <si>
    <t>2021363652</t>
  </si>
  <si>
    <t>61</t>
  </si>
  <si>
    <t>28376143</t>
  </si>
  <si>
    <t>klín izolační spád do 5% EPS 200</t>
  </si>
  <si>
    <t>761334982</t>
  </si>
  <si>
    <t>EPS 200 S tl. 20-170mm</t>
  </si>
  <si>
    <t>66,55*(0,02+0,17)/3*2</t>
  </si>
  <si>
    <t>62</t>
  </si>
  <si>
    <t>998713212</t>
  </si>
  <si>
    <t>Přesun hmot pro izolace tepelné stanovený procentní sazbou (%) z ceny vodorovná dopravní vzdálenost do 50 m s omezením mechanizace v objektech výšky přes 6 m do 12 m</t>
  </si>
  <si>
    <t>1937659399</t>
  </si>
  <si>
    <t>721</t>
  </si>
  <si>
    <t>Zdravotechnika - vnitřní kanalizace</t>
  </si>
  <si>
    <t>63</t>
  </si>
  <si>
    <t>721171809</t>
  </si>
  <si>
    <t>Demontáž potrubí z novodurových trub odpadních nebo připojovacích přes 114 do D 160</t>
  </si>
  <si>
    <t>858668768</t>
  </si>
  <si>
    <t>úprava B07</t>
  </si>
  <si>
    <t>2,0</t>
  </si>
  <si>
    <t>64</t>
  </si>
  <si>
    <t>721174026</t>
  </si>
  <si>
    <t>Potrubí z trub polypropylenových odpadní (svislé) DN 125</t>
  </si>
  <si>
    <t>-686516924</t>
  </si>
  <si>
    <t>úprava N01</t>
  </si>
  <si>
    <t>k výrobku P01</t>
  </si>
  <si>
    <t>65</t>
  </si>
  <si>
    <t>721210823</t>
  </si>
  <si>
    <t>Demontáž kanalizačního příslušenství střešních vtoků DN 125</t>
  </si>
  <si>
    <t>-1030793769</t>
  </si>
  <si>
    <t>66</t>
  </si>
  <si>
    <t>721242105</t>
  </si>
  <si>
    <t>Lapače střešních splavenin polypropylenové (PP) se svislým odtokem DN 110</t>
  </si>
  <si>
    <t>552795481</t>
  </si>
  <si>
    <t>úprava N05</t>
  </si>
  <si>
    <t>67</t>
  </si>
  <si>
    <t>R pol 72102</t>
  </si>
  <si>
    <t>D+M dvouúrovňová střešní vpusť DN 125mm s bitumenovou manžetou, s prodlouženým potrubím v délce 1,0m, ochranný koš</t>
  </si>
  <si>
    <t>1040905762</t>
  </si>
  <si>
    <t>výrobek P01</t>
  </si>
  <si>
    <t>68</t>
  </si>
  <si>
    <t>998721212</t>
  </si>
  <si>
    <t>Přesun hmot pro vnitřní kanalizaci stanovený procentní sazbou (%) z ceny vodorovná dopravní vzdálenost do 50 m s omezením mechanizace v objektech výšky přes 6 do 12 m</t>
  </si>
  <si>
    <t>1558311576</t>
  </si>
  <si>
    <t>762</t>
  </si>
  <si>
    <t>Konstrukce tesařské</t>
  </si>
  <si>
    <t>69</t>
  </si>
  <si>
    <t>762083122</t>
  </si>
  <si>
    <t>Impregnace řeziva máčením proti dřevokaznému hmyzu, houbám a plísním, třída ohrožení 3 a 4 (dřevo v exteriéru)</t>
  </si>
  <si>
    <t>1718681160</t>
  </si>
  <si>
    <t>(8,005+2,075+0,15+1,75+4,89)/0,50*0,75*0,04*0,06</t>
  </si>
  <si>
    <t>70</t>
  </si>
  <si>
    <t>762439001</t>
  </si>
  <si>
    <t>Obložení stěn montáž roštu podkladového</t>
  </si>
  <si>
    <t>-245928404</t>
  </si>
  <si>
    <t>(8,005+2,075+0,15+1,75+4,89)/0,50*0,75</t>
  </si>
  <si>
    <t>71</t>
  </si>
  <si>
    <t>60514106</t>
  </si>
  <si>
    <t>řezivo jehličnaté lať pevnostní třída S10-13 průřez 40x60mm</t>
  </si>
  <si>
    <t>-1564932541</t>
  </si>
  <si>
    <t>0,061*1,1 'Přepočtené koeficientem množství</t>
  </si>
  <si>
    <t>72</t>
  </si>
  <si>
    <t>R pol 76243</t>
  </si>
  <si>
    <t>Obložení podlah a stěn z mikroštěpkových desek přibíjených na pero a drážku nebroušených</t>
  </si>
  <si>
    <t>345648135</t>
  </si>
  <si>
    <t>73</t>
  </si>
  <si>
    <t>R pol 60726</t>
  </si>
  <si>
    <t>deska mikroštěpková tl 22mm</t>
  </si>
  <si>
    <t>-65525573</t>
  </si>
  <si>
    <t>12,883*1,1 'Přepočtené koeficientem množství</t>
  </si>
  <si>
    <t>74</t>
  </si>
  <si>
    <t>762895000</t>
  </si>
  <si>
    <t>Spojovací prostředky záklopu stropů, stropnic, podbíjení hřebíky, svorníky</t>
  </si>
  <si>
    <t>976509040</t>
  </si>
  <si>
    <t>75</t>
  </si>
  <si>
    <t>998762212</t>
  </si>
  <si>
    <t>Přesun hmot pro konstrukce tesařské stanovený procentní sazbou (%) z ceny vodorovná dopravní vzdálenost do 50 m základní v objektech výšky přes 6 do 12 m</t>
  </si>
  <si>
    <t>1599610283</t>
  </si>
  <si>
    <t>764</t>
  </si>
  <si>
    <t>Konstrukce klempířské</t>
  </si>
  <si>
    <t>76</t>
  </si>
  <si>
    <t>764002841</t>
  </si>
  <si>
    <t>Demontáž klempířských konstrukcí oplechování horních ploch zdí a nadezdívek do suti</t>
  </si>
  <si>
    <t>-1015941043</t>
  </si>
  <si>
    <t>úprava B04</t>
  </si>
  <si>
    <t>3,60+1,07</t>
  </si>
  <si>
    <t>77</t>
  </si>
  <si>
    <t>764004861</t>
  </si>
  <si>
    <t>Demontáž klempířských konstrukcí svodu do suti</t>
  </si>
  <si>
    <t>1864324174</t>
  </si>
  <si>
    <t>úprava B08</t>
  </si>
  <si>
    <t>1,50*2,0</t>
  </si>
  <si>
    <t>78</t>
  </si>
  <si>
    <t>764011447</t>
  </si>
  <si>
    <t>Podkladní plech z pozinkovaného plechu tloušťky 1,0 mm pro TiZn rš 670 mm</t>
  </si>
  <si>
    <t>-1595678283</t>
  </si>
  <si>
    <t>výrobek K02</t>
  </si>
  <si>
    <t>5,0</t>
  </si>
  <si>
    <t>79</t>
  </si>
  <si>
    <t>764245408</t>
  </si>
  <si>
    <t>Oplechování horních ploch zdí a nadezdívek (atik) z titanzinkového předzvětralého plechu celoplošně lepené rš 750 mm</t>
  </si>
  <si>
    <t>959237597</t>
  </si>
  <si>
    <t>80</t>
  </si>
  <si>
    <t>764548423</t>
  </si>
  <si>
    <t>Svod z titanzinkového předzvětralého plechu včetně objímek, kolen a odskoků kruhový, průměru 100 mm</t>
  </si>
  <si>
    <t>397475466</t>
  </si>
  <si>
    <t>81</t>
  </si>
  <si>
    <t>R pol 76401</t>
  </si>
  <si>
    <t>Přítlačná lišta pro ukončení svislé izolace ocel.plech tl.1,5mm rš 50mm + krycí ukončovací lišta z Pz plechu s povrchovou úpravou rš 150mm, mechanicky kotveno</t>
  </si>
  <si>
    <t>1206308962</t>
  </si>
  <si>
    <t>výrobek K01</t>
  </si>
  <si>
    <t>40,43</t>
  </si>
  <si>
    <t>82</t>
  </si>
  <si>
    <t>998764312</t>
  </si>
  <si>
    <t>Přesun hmot pro konstrukce klempířské stanovený procentní sazbou (%) z ceny vodorovná dopravní vzdálenost do 50 m ruční (bez užtití mechanizace) v objektech výšky přes 6 do 12 m</t>
  </si>
  <si>
    <t>-2067778265</t>
  </si>
  <si>
    <t>767</t>
  </si>
  <si>
    <t>Konstrukce zámečnické</t>
  </si>
  <si>
    <t>83</t>
  </si>
  <si>
    <t>767161814</t>
  </si>
  <si>
    <t>Demontáž zábradlí do suti rovného nerozebíratelný spoj hmotnosti 1 m zábradlí přes 20 kg</t>
  </si>
  <si>
    <t>1148203390</t>
  </si>
  <si>
    <t>1,25+1,50</t>
  </si>
  <si>
    <t>84</t>
  </si>
  <si>
    <t>76716310R</t>
  </si>
  <si>
    <t>Dodávka a montáž přímého kovového zábradlí z nerez oceli, kotvení ke stávajícímu zábradlí a do zdiva pomocí chemických kotev</t>
  </si>
  <si>
    <t>2105243244</t>
  </si>
  <si>
    <t>úprava N03</t>
  </si>
  <si>
    <t>výrobek Z01</t>
  </si>
  <si>
    <t>1,10</t>
  </si>
  <si>
    <t>85</t>
  </si>
  <si>
    <t>998767212</t>
  </si>
  <si>
    <t>Přesun hmot pro zámečnické konstrukce stanovený procentní sazbou (%) z ceny vodorovná dopravní vzdálenost do 50 m s omezením mechanizace v objektech výšky přes 6 do 12 m</t>
  </si>
  <si>
    <t>1464072915</t>
  </si>
  <si>
    <t>784</t>
  </si>
  <si>
    <t>Dokončovací práce - malby a tapety</t>
  </si>
  <si>
    <t>86</t>
  </si>
  <si>
    <t>784171101</t>
  </si>
  <si>
    <t>Zakrytí nemalovaných ploch (materiál ve specifikaci) včetně pozdějšího odkrytí podlah</t>
  </si>
  <si>
    <t>-658638964</t>
  </si>
  <si>
    <t>pro vybourání zdi se svodem</t>
  </si>
  <si>
    <t>podlaha</t>
  </si>
  <si>
    <t>25,03</t>
  </si>
  <si>
    <t>zakrytí pracovní cesty</t>
  </si>
  <si>
    <t>60,0</t>
  </si>
  <si>
    <t>87</t>
  </si>
  <si>
    <t>784171113</t>
  </si>
  <si>
    <t>Zakrytí nemalovaných ploch (materiál ve specifikaci) včetně pozdějšího odkrytí svislých ploch např. stěn, oken, dveří v místnostech výšky přes 3,80 do 5,00</t>
  </si>
  <si>
    <t>-1907160252</t>
  </si>
  <si>
    <t>okna a dveře</t>
  </si>
  <si>
    <t>2,30*2,20</t>
  </si>
  <si>
    <t>0,90*1,97</t>
  </si>
  <si>
    <t>0,80*1,97</t>
  </si>
  <si>
    <t>88</t>
  </si>
  <si>
    <t>69311081</t>
  </si>
  <si>
    <t>geotextilie netkaná separační, ochranná, filtrační, drenážní PES 300g/m2</t>
  </si>
  <si>
    <t>-1585111871</t>
  </si>
  <si>
    <t>60*1,1 'Přepočtené koeficientem množství</t>
  </si>
  <si>
    <t>89</t>
  </si>
  <si>
    <t>60726272</t>
  </si>
  <si>
    <t>deska dřevoštěpková OSB 3 P+D nebroušená tl 15mm</t>
  </si>
  <si>
    <t>-359672557</t>
  </si>
  <si>
    <t>60*1,05 'Přepočtené koeficientem množství</t>
  </si>
  <si>
    <t>90</t>
  </si>
  <si>
    <t>28323153</t>
  </si>
  <si>
    <t>fólie pro malířské potřeby samolepicí 0,5mx100m</t>
  </si>
  <si>
    <t>1996566286</t>
  </si>
  <si>
    <t>33,439*1,1 'Přepočtené koeficientem množství</t>
  </si>
  <si>
    <t>91</t>
  </si>
  <si>
    <t>784181101</t>
  </si>
  <si>
    <t>Penetrace podkladu jednonásobná základní akrylátová bezbarvá v místnostech výšky do 3,80 m</t>
  </si>
  <si>
    <t>238759144</t>
  </si>
  <si>
    <t>strop</t>
  </si>
  <si>
    <t>stěny</t>
  </si>
  <si>
    <t>25,41*3,10</t>
  </si>
  <si>
    <t>92</t>
  </si>
  <si>
    <t>784221101</t>
  </si>
  <si>
    <t>Malby z malířských směsí otěruvzdorných za sucha dvojnásobné, bílé za sucha otěruvzdorné dobře v místnostech výšky do 3,80 m</t>
  </si>
  <si>
    <t>817102336</t>
  </si>
  <si>
    <t>VRN</t>
  </si>
  <si>
    <t>Vedlejší rozpočtové náklady</t>
  </si>
  <si>
    <t>VRN1</t>
  </si>
  <si>
    <t>Projektové práce</t>
  </si>
  <si>
    <t>93</t>
  </si>
  <si>
    <t>013254000</t>
  </si>
  <si>
    <t>Dokumentace skutečného provedení stavby</t>
  </si>
  <si>
    <t>kpl</t>
  </si>
  <si>
    <t>1024</t>
  </si>
  <si>
    <t>-1761936792</t>
  </si>
  <si>
    <t>VRN2</t>
  </si>
  <si>
    <t>Průzkumné a geodetické práce</t>
  </si>
  <si>
    <t>94</t>
  </si>
  <si>
    <t>011514000</t>
  </si>
  <si>
    <t>Stavebně-technický průzkum</t>
  </si>
  <si>
    <t>1287055378</t>
  </si>
  <si>
    <t>VRN3</t>
  </si>
  <si>
    <t>Zařízení staveniště</t>
  </si>
  <si>
    <t>95</t>
  </si>
  <si>
    <t>032903000</t>
  </si>
  <si>
    <t>Náklady na provoz a údržbu vybavení staveniště</t>
  </si>
  <si>
    <t>-1996963864</t>
  </si>
  <si>
    <t>96</t>
  </si>
  <si>
    <t>R pol 032803</t>
  </si>
  <si>
    <t>Ochrana stavby před působením vnějších klimatických vlivů</t>
  </si>
  <si>
    <t>2134689727</t>
  </si>
  <si>
    <t>VRN4</t>
  </si>
  <si>
    <t>Inženýrská činnost</t>
  </si>
  <si>
    <t>97</t>
  </si>
  <si>
    <t>042503000</t>
  </si>
  <si>
    <t>Plán BOZP na staveništi</t>
  </si>
  <si>
    <t>-590090923</t>
  </si>
  <si>
    <t>98</t>
  </si>
  <si>
    <t>R pol 043194</t>
  </si>
  <si>
    <t>Zpracování kotevního a kladecího plánu na základě provedených zkoušek</t>
  </si>
  <si>
    <t>2130494423</t>
  </si>
  <si>
    <t>VRN7</t>
  </si>
  <si>
    <t>Provozní vlivy</t>
  </si>
  <si>
    <t>99</t>
  </si>
  <si>
    <t>071103000</t>
  </si>
  <si>
    <t>Provoz investora</t>
  </si>
  <si>
    <t>-715412758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</si>
</sst>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ROP240630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Sanace střešního pláště, Třída Míru 90, Pardubice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Pardubice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1. 6. 2024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16.5" customHeight="1">
      <c r="A95" s="120" t="s">
        <v>79</v>
      </c>
      <c r="B95" s="121"/>
      <c r="C95" s="122"/>
      <c r="D95" s="123" t="s">
        <v>80</v>
      </c>
      <c r="E95" s="123"/>
      <c r="F95" s="123"/>
      <c r="G95" s="123"/>
      <c r="H95" s="123"/>
      <c r="I95" s="124"/>
      <c r="J95" s="123" t="s">
        <v>81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'0001 - Stavební část'!J30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82</v>
      </c>
      <c r="AR95" s="127"/>
      <c r="AS95" s="128">
        <v>0</v>
      </c>
      <c r="AT95" s="129">
        <f>ROUND(SUM(AV95:AW95),2)</f>
        <v>0</v>
      </c>
      <c r="AU95" s="130">
        <f>'0001 - Stavební část'!P136</f>
        <v>0</v>
      </c>
      <c r="AV95" s="129">
        <f>'0001 - Stavební část'!J33</f>
        <v>0</v>
      </c>
      <c r="AW95" s="129">
        <f>'0001 - Stavební část'!J34</f>
        <v>0</v>
      </c>
      <c r="AX95" s="129">
        <f>'0001 - Stavební část'!J35</f>
        <v>0</v>
      </c>
      <c r="AY95" s="129">
        <f>'0001 - Stavební část'!J36</f>
        <v>0</v>
      </c>
      <c r="AZ95" s="129">
        <f>'0001 - Stavební část'!F33</f>
        <v>0</v>
      </c>
      <c r="BA95" s="129">
        <f>'0001 - Stavební část'!F34</f>
        <v>0</v>
      </c>
      <c r="BB95" s="129">
        <f>'0001 - Stavební část'!F35</f>
        <v>0</v>
      </c>
      <c r="BC95" s="129">
        <f>'0001 - Stavební část'!F36</f>
        <v>0</v>
      </c>
      <c r="BD95" s="131">
        <f>'0001 - Stavební část'!F37</f>
        <v>0</v>
      </c>
      <c r="BE95" s="7"/>
      <c r="BT95" s="132" t="s">
        <v>83</v>
      </c>
      <c r="BV95" s="132" t="s">
        <v>77</v>
      </c>
      <c r="BW95" s="132" t="s">
        <v>84</v>
      </c>
      <c r="BX95" s="132" t="s">
        <v>5</v>
      </c>
      <c r="CL95" s="132" t="s">
        <v>1</v>
      </c>
      <c r="CM95" s="132" t="s">
        <v>85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HmWHnifVhL0vFQbnoOxod1jdrXNJKbIh/aAifs736RcJcVK6vlhypXjbe7Hx5ZTz6upP8vsQVQukf9B5eoLOGw==" hashValue="oXXuH1E6hSzMT5qpK5nGfic1xrHEFu6PZ5SAQOphCpEcG/VD3tZW9OT/3hA7PPA8Vzl75NGQwOKI4+d0BYda/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001 - Stavební část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85</v>
      </c>
    </row>
    <row r="4" s="1" customFormat="1" ht="24.96" customHeight="1">
      <c r="B4" s="21"/>
      <c r="D4" s="135" t="s">
        <v>86</v>
      </c>
      <c r="L4" s="21"/>
      <c r="M4" s="136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7" t="s">
        <v>16</v>
      </c>
      <c r="L6" s="21"/>
    </row>
    <row r="7" s="1" customFormat="1" ht="16.5" customHeight="1">
      <c r="B7" s="21"/>
      <c r="E7" s="138" t="str">
        <f>'Rekapitulace stavby'!K6</f>
        <v>Sanace střešního pláště, Třída Míru 90, Pardubice</v>
      </c>
      <c r="F7" s="137"/>
      <c r="G7" s="137"/>
      <c r="H7" s="137"/>
      <c r="L7" s="21"/>
    </row>
    <row r="8" s="2" customFormat="1" ht="12" customHeight="1">
      <c r="A8" s="39"/>
      <c r="B8" s="45"/>
      <c r="C8" s="39"/>
      <c r="D8" s="137" t="s">
        <v>87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9" t="s">
        <v>88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7" t="s">
        <v>18</v>
      </c>
      <c r="E11" s="39"/>
      <c r="F11" s="140" t="s">
        <v>1</v>
      </c>
      <c r="G11" s="39"/>
      <c r="H11" s="39"/>
      <c r="I11" s="137" t="s">
        <v>19</v>
      </c>
      <c r="J11" s="140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7" t="s">
        <v>20</v>
      </c>
      <c r="E12" s="39"/>
      <c r="F12" s="140" t="s">
        <v>21</v>
      </c>
      <c r="G12" s="39"/>
      <c r="H12" s="39"/>
      <c r="I12" s="137" t="s">
        <v>22</v>
      </c>
      <c r="J12" s="141" t="str">
        <f>'Rekapitulace stavby'!AN8</f>
        <v>1. 6. 2024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7" t="s">
        <v>24</v>
      </c>
      <c r="E14" s="39"/>
      <c r="F14" s="39"/>
      <c r="G14" s="39"/>
      <c r="H14" s="39"/>
      <c r="I14" s="137" t="s">
        <v>25</v>
      </c>
      <c r="J14" s="140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0" t="str">
        <f>IF('Rekapitulace stavby'!E11="","",'Rekapitulace stavby'!E11)</f>
        <v xml:space="preserve"> </v>
      </c>
      <c r="F15" s="39"/>
      <c r="G15" s="39"/>
      <c r="H15" s="39"/>
      <c r="I15" s="137" t="s">
        <v>27</v>
      </c>
      <c r="J15" s="140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7" t="s">
        <v>28</v>
      </c>
      <c r="E17" s="39"/>
      <c r="F17" s="39"/>
      <c r="G17" s="39"/>
      <c r="H17" s="39"/>
      <c r="I17" s="137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0"/>
      <c r="G18" s="140"/>
      <c r="H18" s="140"/>
      <c r="I18" s="137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7" t="s">
        <v>30</v>
      </c>
      <c r="E20" s="39"/>
      <c r="F20" s="39"/>
      <c r="G20" s="39"/>
      <c r="H20" s="39"/>
      <c r="I20" s="137" t="s">
        <v>25</v>
      </c>
      <c r="J20" s="140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0" t="str">
        <f>IF('Rekapitulace stavby'!E17="","",'Rekapitulace stavby'!E17)</f>
        <v xml:space="preserve"> </v>
      </c>
      <c r="F21" s="39"/>
      <c r="G21" s="39"/>
      <c r="H21" s="39"/>
      <c r="I21" s="137" t="s">
        <v>27</v>
      </c>
      <c r="J21" s="140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7" t="s">
        <v>32</v>
      </c>
      <c r="E23" s="39"/>
      <c r="F23" s="39"/>
      <c r="G23" s="39"/>
      <c r="H23" s="39"/>
      <c r="I23" s="137" t="s">
        <v>25</v>
      </c>
      <c r="J23" s="140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0" t="str">
        <f>IF('Rekapitulace stavby'!E20="","",'Rekapitulace stavby'!E20)</f>
        <v xml:space="preserve"> </v>
      </c>
      <c r="F24" s="39"/>
      <c r="G24" s="39"/>
      <c r="H24" s="39"/>
      <c r="I24" s="137" t="s">
        <v>27</v>
      </c>
      <c r="J24" s="140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7" t="s">
        <v>33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6"/>
      <c r="E29" s="146"/>
      <c r="F29" s="146"/>
      <c r="G29" s="146"/>
      <c r="H29" s="146"/>
      <c r="I29" s="146"/>
      <c r="J29" s="146"/>
      <c r="K29" s="146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7" t="s">
        <v>35</v>
      </c>
      <c r="E30" s="39"/>
      <c r="F30" s="39"/>
      <c r="G30" s="39"/>
      <c r="H30" s="39"/>
      <c r="I30" s="39"/>
      <c r="J30" s="148">
        <f>ROUND(J136,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6"/>
      <c r="E31" s="146"/>
      <c r="F31" s="146"/>
      <c r="G31" s="146"/>
      <c r="H31" s="146"/>
      <c r="I31" s="146"/>
      <c r="J31" s="146"/>
      <c r="K31" s="146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9" t="s">
        <v>37</v>
      </c>
      <c r="G32" s="39"/>
      <c r="H32" s="39"/>
      <c r="I32" s="149" t="s">
        <v>36</v>
      </c>
      <c r="J32" s="149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0" t="s">
        <v>39</v>
      </c>
      <c r="E33" s="137" t="s">
        <v>40</v>
      </c>
      <c r="F33" s="151">
        <f>ROUND((SUM(BE136:BE684)),  2)</f>
        <v>0</v>
      </c>
      <c r="G33" s="39"/>
      <c r="H33" s="39"/>
      <c r="I33" s="152">
        <v>0.20999999999999999</v>
      </c>
      <c r="J33" s="151">
        <f>ROUND(((SUM(BE136:BE684))*I33),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7" t="s">
        <v>41</v>
      </c>
      <c r="F34" s="151">
        <f>ROUND((SUM(BF136:BF684)),  2)</f>
        <v>0</v>
      </c>
      <c r="G34" s="39"/>
      <c r="H34" s="39"/>
      <c r="I34" s="152">
        <v>0.12</v>
      </c>
      <c r="J34" s="151">
        <f>ROUND(((SUM(BF136:BF684))*I34),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42</v>
      </c>
      <c r="F35" s="151">
        <f>ROUND((SUM(BG136:BG684)),  2)</f>
        <v>0</v>
      </c>
      <c r="G35" s="39"/>
      <c r="H35" s="39"/>
      <c r="I35" s="152">
        <v>0.20999999999999999</v>
      </c>
      <c r="J35" s="151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7" t="s">
        <v>43</v>
      </c>
      <c r="F36" s="151">
        <f>ROUND((SUM(BH136:BH684)),  2)</f>
        <v>0</v>
      </c>
      <c r="G36" s="39"/>
      <c r="H36" s="39"/>
      <c r="I36" s="152">
        <v>0.12</v>
      </c>
      <c r="J36" s="151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7" t="s">
        <v>44</v>
      </c>
      <c r="F37" s="151">
        <f>ROUND((SUM(BI136:BI684)),  2)</f>
        <v>0</v>
      </c>
      <c r="G37" s="39"/>
      <c r="H37" s="39"/>
      <c r="I37" s="152">
        <v>0</v>
      </c>
      <c r="J37" s="151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0" t="s">
        <v>48</v>
      </c>
      <c r="E50" s="161"/>
      <c r="F50" s="161"/>
      <c r="G50" s="160" t="s">
        <v>49</v>
      </c>
      <c r="H50" s="161"/>
      <c r="I50" s="161"/>
      <c r="J50" s="161"/>
      <c r="K50" s="161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2" t="s">
        <v>50</v>
      </c>
      <c r="E61" s="163"/>
      <c r="F61" s="164" t="s">
        <v>51</v>
      </c>
      <c r="G61" s="162" t="s">
        <v>50</v>
      </c>
      <c r="H61" s="163"/>
      <c r="I61" s="163"/>
      <c r="J61" s="165" t="s">
        <v>51</v>
      </c>
      <c r="K61" s="163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0" t="s">
        <v>52</v>
      </c>
      <c r="E65" s="166"/>
      <c r="F65" s="166"/>
      <c r="G65" s="160" t="s">
        <v>53</v>
      </c>
      <c r="H65" s="166"/>
      <c r="I65" s="166"/>
      <c r="J65" s="166"/>
      <c r="K65" s="166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2" t="s">
        <v>50</v>
      </c>
      <c r="E76" s="163"/>
      <c r="F76" s="164" t="s">
        <v>51</v>
      </c>
      <c r="G76" s="162" t="s">
        <v>50</v>
      </c>
      <c r="H76" s="163"/>
      <c r="I76" s="163"/>
      <c r="J76" s="165" t="s">
        <v>51</v>
      </c>
      <c r="K76" s="163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89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1" t="str">
        <f>E7</f>
        <v>Sanace střešního pláště, Třída Míru 90, Pardubice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87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0001 -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Pardubice</v>
      </c>
      <c r="G89" s="41"/>
      <c r="H89" s="41"/>
      <c r="I89" s="33" t="s">
        <v>22</v>
      </c>
      <c r="J89" s="80" t="str">
        <f>IF(J12="","",J12)</f>
        <v>1. 6. 2024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2" t="s">
        <v>90</v>
      </c>
      <c r="D94" s="173"/>
      <c r="E94" s="173"/>
      <c r="F94" s="173"/>
      <c r="G94" s="173"/>
      <c r="H94" s="173"/>
      <c r="I94" s="173"/>
      <c r="J94" s="174" t="s">
        <v>91</v>
      </c>
      <c r="K94" s="173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5" t="s">
        <v>92</v>
      </c>
      <c r="D96" s="41"/>
      <c r="E96" s="41"/>
      <c r="F96" s="41"/>
      <c r="G96" s="41"/>
      <c r="H96" s="41"/>
      <c r="I96" s="41"/>
      <c r="J96" s="111">
        <f>J136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93</v>
      </c>
    </row>
    <row r="97" s="9" customFormat="1" ht="24.96" customHeight="1">
      <c r="A97" s="9"/>
      <c r="B97" s="176"/>
      <c r="C97" s="177"/>
      <c r="D97" s="178" t="s">
        <v>94</v>
      </c>
      <c r="E97" s="179"/>
      <c r="F97" s="179"/>
      <c r="G97" s="179"/>
      <c r="H97" s="179"/>
      <c r="I97" s="179"/>
      <c r="J97" s="180">
        <f>J137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95</v>
      </c>
      <c r="E98" s="185"/>
      <c r="F98" s="185"/>
      <c r="G98" s="185"/>
      <c r="H98" s="185"/>
      <c r="I98" s="185"/>
      <c r="J98" s="186">
        <f>J138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96</v>
      </c>
      <c r="E99" s="185"/>
      <c r="F99" s="185"/>
      <c r="G99" s="185"/>
      <c r="H99" s="185"/>
      <c r="I99" s="185"/>
      <c r="J99" s="186">
        <f>J142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97</v>
      </c>
      <c r="E100" s="185"/>
      <c r="F100" s="185"/>
      <c r="G100" s="185"/>
      <c r="H100" s="185"/>
      <c r="I100" s="185"/>
      <c r="J100" s="186">
        <f>J176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98</v>
      </c>
      <c r="E101" s="185"/>
      <c r="F101" s="185"/>
      <c r="G101" s="185"/>
      <c r="H101" s="185"/>
      <c r="I101" s="185"/>
      <c r="J101" s="186">
        <f>J261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99</v>
      </c>
      <c r="E102" s="185"/>
      <c r="F102" s="185"/>
      <c r="G102" s="185"/>
      <c r="H102" s="185"/>
      <c r="I102" s="185"/>
      <c r="J102" s="186">
        <f>J278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6"/>
      <c r="C103" s="177"/>
      <c r="D103" s="178" t="s">
        <v>100</v>
      </c>
      <c r="E103" s="179"/>
      <c r="F103" s="179"/>
      <c r="G103" s="179"/>
      <c r="H103" s="179"/>
      <c r="I103" s="179"/>
      <c r="J103" s="180">
        <f>J280</f>
        <v>0</v>
      </c>
      <c r="K103" s="177"/>
      <c r="L103" s="18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2"/>
      <c r="C104" s="183"/>
      <c r="D104" s="184" t="s">
        <v>101</v>
      </c>
      <c r="E104" s="185"/>
      <c r="F104" s="185"/>
      <c r="G104" s="185"/>
      <c r="H104" s="185"/>
      <c r="I104" s="185"/>
      <c r="J104" s="186">
        <f>J281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2"/>
      <c r="C105" s="183"/>
      <c r="D105" s="184" t="s">
        <v>102</v>
      </c>
      <c r="E105" s="185"/>
      <c r="F105" s="185"/>
      <c r="G105" s="185"/>
      <c r="H105" s="185"/>
      <c r="I105" s="185"/>
      <c r="J105" s="186">
        <f>J469</f>
        <v>0</v>
      </c>
      <c r="K105" s="183"/>
      <c r="L105" s="18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2"/>
      <c r="C106" s="183"/>
      <c r="D106" s="184" t="s">
        <v>103</v>
      </c>
      <c r="E106" s="185"/>
      <c r="F106" s="185"/>
      <c r="G106" s="185"/>
      <c r="H106" s="185"/>
      <c r="I106" s="185"/>
      <c r="J106" s="186">
        <f>J541</f>
        <v>0</v>
      </c>
      <c r="K106" s="183"/>
      <c r="L106" s="18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2"/>
      <c r="C107" s="183"/>
      <c r="D107" s="184" t="s">
        <v>104</v>
      </c>
      <c r="E107" s="185"/>
      <c r="F107" s="185"/>
      <c r="G107" s="185"/>
      <c r="H107" s="185"/>
      <c r="I107" s="185"/>
      <c r="J107" s="186">
        <f>J559</f>
        <v>0</v>
      </c>
      <c r="K107" s="183"/>
      <c r="L107" s="18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2"/>
      <c r="C108" s="183"/>
      <c r="D108" s="184" t="s">
        <v>105</v>
      </c>
      <c r="E108" s="185"/>
      <c r="F108" s="185"/>
      <c r="G108" s="185"/>
      <c r="H108" s="185"/>
      <c r="I108" s="185"/>
      <c r="J108" s="186">
        <f>J595</f>
        <v>0</v>
      </c>
      <c r="K108" s="183"/>
      <c r="L108" s="18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2"/>
      <c r="C109" s="183"/>
      <c r="D109" s="184" t="s">
        <v>106</v>
      </c>
      <c r="E109" s="185"/>
      <c r="F109" s="185"/>
      <c r="G109" s="185"/>
      <c r="H109" s="185"/>
      <c r="I109" s="185"/>
      <c r="J109" s="186">
        <f>J615</f>
        <v>0</v>
      </c>
      <c r="K109" s="183"/>
      <c r="L109" s="18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2"/>
      <c r="C110" s="183"/>
      <c r="D110" s="184" t="s">
        <v>107</v>
      </c>
      <c r="E110" s="185"/>
      <c r="F110" s="185"/>
      <c r="G110" s="185"/>
      <c r="H110" s="185"/>
      <c r="I110" s="185"/>
      <c r="J110" s="186">
        <f>J624</f>
        <v>0</v>
      </c>
      <c r="K110" s="183"/>
      <c r="L110" s="18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6"/>
      <c r="C111" s="177"/>
      <c r="D111" s="178" t="s">
        <v>108</v>
      </c>
      <c r="E111" s="179"/>
      <c r="F111" s="179"/>
      <c r="G111" s="179"/>
      <c r="H111" s="179"/>
      <c r="I111" s="179"/>
      <c r="J111" s="180">
        <f>J672</f>
        <v>0</v>
      </c>
      <c r="K111" s="177"/>
      <c r="L111" s="18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2"/>
      <c r="C112" s="183"/>
      <c r="D112" s="184" t="s">
        <v>109</v>
      </c>
      <c r="E112" s="185"/>
      <c r="F112" s="185"/>
      <c r="G112" s="185"/>
      <c r="H112" s="185"/>
      <c r="I112" s="185"/>
      <c r="J112" s="186">
        <f>J673</f>
        <v>0</v>
      </c>
      <c r="K112" s="183"/>
      <c r="L112" s="18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2"/>
      <c r="C113" s="183"/>
      <c r="D113" s="184" t="s">
        <v>110</v>
      </c>
      <c r="E113" s="185"/>
      <c r="F113" s="185"/>
      <c r="G113" s="185"/>
      <c r="H113" s="185"/>
      <c r="I113" s="185"/>
      <c r="J113" s="186">
        <f>J675</f>
        <v>0</v>
      </c>
      <c r="K113" s="183"/>
      <c r="L113" s="18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2"/>
      <c r="C114" s="183"/>
      <c r="D114" s="184" t="s">
        <v>111</v>
      </c>
      <c r="E114" s="185"/>
      <c r="F114" s="185"/>
      <c r="G114" s="185"/>
      <c r="H114" s="185"/>
      <c r="I114" s="185"/>
      <c r="J114" s="186">
        <f>J677</f>
        <v>0</v>
      </c>
      <c r="K114" s="183"/>
      <c r="L114" s="18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2"/>
      <c r="C115" s="183"/>
      <c r="D115" s="184" t="s">
        <v>112</v>
      </c>
      <c r="E115" s="185"/>
      <c r="F115" s="185"/>
      <c r="G115" s="185"/>
      <c r="H115" s="185"/>
      <c r="I115" s="185"/>
      <c r="J115" s="186">
        <f>J680</f>
        <v>0</v>
      </c>
      <c r="K115" s="183"/>
      <c r="L115" s="18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2"/>
      <c r="C116" s="183"/>
      <c r="D116" s="184" t="s">
        <v>113</v>
      </c>
      <c r="E116" s="185"/>
      <c r="F116" s="185"/>
      <c r="G116" s="185"/>
      <c r="H116" s="185"/>
      <c r="I116" s="185"/>
      <c r="J116" s="186">
        <f>J683</f>
        <v>0</v>
      </c>
      <c r="K116" s="183"/>
      <c r="L116" s="18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2" customFormat="1" ht="21.84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22" s="2" customFormat="1" ht="6.96" customHeight="1">
      <c r="A122" s="39"/>
      <c r="B122" s="69"/>
      <c r="C122" s="70"/>
      <c r="D122" s="70"/>
      <c r="E122" s="70"/>
      <c r="F122" s="70"/>
      <c r="G122" s="70"/>
      <c r="H122" s="70"/>
      <c r="I122" s="70"/>
      <c r="J122" s="70"/>
      <c r="K122" s="70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24.96" customHeight="1">
      <c r="A123" s="39"/>
      <c r="B123" s="40"/>
      <c r="C123" s="24" t="s">
        <v>114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16</v>
      </c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6.5" customHeight="1">
      <c r="A126" s="39"/>
      <c r="B126" s="40"/>
      <c r="C126" s="41"/>
      <c r="D126" s="41"/>
      <c r="E126" s="171" t="str">
        <f>E7</f>
        <v>Sanace střešního pláště, Třída Míru 90, Pardubice</v>
      </c>
      <c r="F126" s="33"/>
      <c r="G126" s="33"/>
      <c r="H126" s="33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87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6.5" customHeight="1">
      <c r="A128" s="39"/>
      <c r="B128" s="40"/>
      <c r="C128" s="41"/>
      <c r="D128" s="41"/>
      <c r="E128" s="77" t="str">
        <f>E9</f>
        <v>0001 - Stavební část</v>
      </c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2" customHeight="1">
      <c r="A130" s="39"/>
      <c r="B130" s="40"/>
      <c r="C130" s="33" t="s">
        <v>20</v>
      </c>
      <c r="D130" s="41"/>
      <c r="E130" s="41"/>
      <c r="F130" s="28" t="str">
        <f>F12</f>
        <v>Pardubice</v>
      </c>
      <c r="G130" s="41"/>
      <c r="H130" s="41"/>
      <c r="I130" s="33" t="s">
        <v>22</v>
      </c>
      <c r="J130" s="80" t="str">
        <f>IF(J12="","",J12)</f>
        <v>1. 6. 2024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24</v>
      </c>
      <c r="D132" s="41"/>
      <c r="E132" s="41"/>
      <c r="F132" s="28" t="str">
        <f>E15</f>
        <v xml:space="preserve"> </v>
      </c>
      <c r="G132" s="41"/>
      <c r="H132" s="41"/>
      <c r="I132" s="33" t="s">
        <v>30</v>
      </c>
      <c r="J132" s="37" t="str">
        <f>E21</f>
        <v xml:space="preserve"> 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5.15" customHeight="1">
      <c r="A133" s="39"/>
      <c r="B133" s="40"/>
      <c r="C133" s="33" t="s">
        <v>28</v>
      </c>
      <c r="D133" s="41"/>
      <c r="E133" s="41"/>
      <c r="F133" s="28" t="str">
        <f>IF(E18="","",E18)</f>
        <v>Vyplň údaj</v>
      </c>
      <c r="G133" s="41"/>
      <c r="H133" s="41"/>
      <c r="I133" s="33" t="s">
        <v>32</v>
      </c>
      <c r="J133" s="37" t="str">
        <f>E24</f>
        <v xml:space="preserve"> 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0.32" customHeight="1">
      <c r="A134" s="39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11" customFormat="1" ht="29.28" customHeight="1">
      <c r="A135" s="188"/>
      <c r="B135" s="189"/>
      <c r="C135" s="190" t="s">
        <v>115</v>
      </c>
      <c r="D135" s="191" t="s">
        <v>60</v>
      </c>
      <c r="E135" s="191" t="s">
        <v>56</v>
      </c>
      <c r="F135" s="191" t="s">
        <v>57</v>
      </c>
      <c r="G135" s="191" t="s">
        <v>116</v>
      </c>
      <c r="H135" s="191" t="s">
        <v>117</v>
      </c>
      <c r="I135" s="191" t="s">
        <v>118</v>
      </c>
      <c r="J135" s="191" t="s">
        <v>91</v>
      </c>
      <c r="K135" s="192" t="s">
        <v>119</v>
      </c>
      <c r="L135" s="193"/>
      <c r="M135" s="101" t="s">
        <v>1</v>
      </c>
      <c r="N135" s="102" t="s">
        <v>39</v>
      </c>
      <c r="O135" s="102" t="s">
        <v>120</v>
      </c>
      <c r="P135" s="102" t="s">
        <v>121</v>
      </c>
      <c r="Q135" s="102" t="s">
        <v>122</v>
      </c>
      <c r="R135" s="102" t="s">
        <v>123</v>
      </c>
      <c r="S135" s="102" t="s">
        <v>124</v>
      </c>
      <c r="T135" s="103" t="s">
        <v>125</v>
      </c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  <c r="AE135" s="188"/>
    </row>
    <row r="136" s="2" customFormat="1" ht="22.8" customHeight="1">
      <c r="A136" s="39"/>
      <c r="B136" s="40"/>
      <c r="C136" s="108" t="s">
        <v>126</v>
      </c>
      <c r="D136" s="41"/>
      <c r="E136" s="41"/>
      <c r="F136" s="41"/>
      <c r="G136" s="41"/>
      <c r="H136" s="41"/>
      <c r="I136" s="41"/>
      <c r="J136" s="194">
        <f>BK136</f>
        <v>0</v>
      </c>
      <c r="K136" s="41"/>
      <c r="L136" s="45"/>
      <c r="M136" s="104"/>
      <c r="N136" s="195"/>
      <c r="O136" s="105"/>
      <c r="P136" s="196">
        <f>P137+P280+P672</f>
        <v>0</v>
      </c>
      <c r="Q136" s="105"/>
      <c r="R136" s="196">
        <f>R137+R280+R672</f>
        <v>10.14733962</v>
      </c>
      <c r="S136" s="105"/>
      <c r="T136" s="197">
        <f>T137+T280+T672</f>
        <v>19.143982789999999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74</v>
      </c>
      <c r="AU136" s="18" t="s">
        <v>93</v>
      </c>
      <c r="BK136" s="198">
        <f>BK137+BK280+BK672</f>
        <v>0</v>
      </c>
    </row>
    <row r="137" s="12" customFormat="1" ht="25.92" customHeight="1">
      <c r="A137" s="12"/>
      <c r="B137" s="199"/>
      <c r="C137" s="200"/>
      <c r="D137" s="201" t="s">
        <v>74</v>
      </c>
      <c r="E137" s="202" t="s">
        <v>127</v>
      </c>
      <c r="F137" s="202" t="s">
        <v>128</v>
      </c>
      <c r="G137" s="200"/>
      <c r="H137" s="200"/>
      <c r="I137" s="203"/>
      <c r="J137" s="204">
        <f>BK137</f>
        <v>0</v>
      </c>
      <c r="K137" s="200"/>
      <c r="L137" s="205"/>
      <c r="M137" s="206"/>
      <c r="N137" s="207"/>
      <c r="O137" s="207"/>
      <c r="P137" s="208">
        <f>P138+P142+P176+P261+P278</f>
        <v>0</v>
      </c>
      <c r="Q137" s="207"/>
      <c r="R137" s="208">
        <f>R138+R142+R176+R261+R278</f>
        <v>5.5203226199999991</v>
      </c>
      <c r="S137" s="207"/>
      <c r="T137" s="209">
        <f>T138+T142+T176+T261+T278</f>
        <v>13.889908999999999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0" t="s">
        <v>83</v>
      </c>
      <c r="AT137" s="211" t="s">
        <v>74</v>
      </c>
      <c r="AU137" s="211" t="s">
        <v>75</v>
      </c>
      <c r="AY137" s="210" t="s">
        <v>129</v>
      </c>
      <c r="BK137" s="212">
        <f>BK138+BK142+BK176+BK261+BK278</f>
        <v>0</v>
      </c>
    </row>
    <row r="138" s="12" customFormat="1" ht="22.8" customHeight="1">
      <c r="A138" s="12"/>
      <c r="B138" s="199"/>
      <c r="C138" s="200"/>
      <c r="D138" s="201" t="s">
        <v>74</v>
      </c>
      <c r="E138" s="213" t="s">
        <v>130</v>
      </c>
      <c r="F138" s="213" t="s">
        <v>131</v>
      </c>
      <c r="G138" s="200"/>
      <c r="H138" s="200"/>
      <c r="I138" s="203"/>
      <c r="J138" s="214">
        <f>BK138</f>
        <v>0</v>
      </c>
      <c r="K138" s="200"/>
      <c r="L138" s="205"/>
      <c r="M138" s="206"/>
      <c r="N138" s="207"/>
      <c r="O138" s="207"/>
      <c r="P138" s="208">
        <f>SUM(P139:P141)</f>
        <v>0</v>
      </c>
      <c r="Q138" s="207"/>
      <c r="R138" s="208">
        <f>SUM(R139:R141)</f>
        <v>0.2064445</v>
      </c>
      <c r="S138" s="207"/>
      <c r="T138" s="209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0" t="s">
        <v>83</v>
      </c>
      <c r="AT138" s="211" t="s">
        <v>74</v>
      </c>
      <c r="AU138" s="211" t="s">
        <v>83</v>
      </c>
      <c r="AY138" s="210" t="s">
        <v>129</v>
      </c>
      <c r="BK138" s="212">
        <f>SUM(BK139:BK141)</f>
        <v>0</v>
      </c>
    </row>
    <row r="139" s="2" customFormat="1" ht="24.15" customHeight="1">
      <c r="A139" s="39"/>
      <c r="B139" s="40"/>
      <c r="C139" s="215" t="s">
        <v>83</v>
      </c>
      <c r="D139" s="215" t="s">
        <v>132</v>
      </c>
      <c r="E139" s="216" t="s">
        <v>133</v>
      </c>
      <c r="F139" s="217" t="s">
        <v>134</v>
      </c>
      <c r="G139" s="218" t="s">
        <v>135</v>
      </c>
      <c r="H139" s="219">
        <v>1.55</v>
      </c>
      <c r="I139" s="220"/>
      <c r="J139" s="221">
        <f>ROUND(I139*H139,2)</f>
        <v>0</v>
      </c>
      <c r="K139" s="217" t="s">
        <v>136</v>
      </c>
      <c r="L139" s="45"/>
      <c r="M139" s="222" t="s">
        <v>1</v>
      </c>
      <c r="N139" s="223" t="s">
        <v>40</v>
      </c>
      <c r="O139" s="92"/>
      <c r="P139" s="224">
        <f>O139*H139</f>
        <v>0</v>
      </c>
      <c r="Q139" s="224">
        <v>0.13319</v>
      </c>
      <c r="R139" s="224">
        <f>Q139*H139</f>
        <v>0.2064445</v>
      </c>
      <c r="S139" s="224">
        <v>0</v>
      </c>
      <c r="T139" s="22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6" t="s">
        <v>137</v>
      </c>
      <c r="AT139" s="226" t="s">
        <v>132</v>
      </c>
      <c r="AU139" s="226" t="s">
        <v>85</v>
      </c>
      <c r="AY139" s="18" t="s">
        <v>129</v>
      </c>
      <c r="BE139" s="227">
        <f>IF(N139="základní",J139,0)</f>
        <v>0</v>
      </c>
      <c r="BF139" s="227">
        <f>IF(N139="snížená",J139,0)</f>
        <v>0</v>
      </c>
      <c r="BG139" s="227">
        <f>IF(N139="zákl. přenesená",J139,0)</f>
        <v>0</v>
      </c>
      <c r="BH139" s="227">
        <f>IF(N139="sníž. přenesená",J139,0)</f>
        <v>0</v>
      </c>
      <c r="BI139" s="227">
        <f>IF(N139="nulová",J139,0)</f>
        <v>0</v>
      </c>
      <c r="BJ139" s="18" t="s">
        <v>83</v>
      </c>
      <c r="BK139" s="227">
        <f>ROUND(I139*H139,2)</f>
        <v>0</v>
      </c>
      <c r="BL139" s="18" t="s">
        <v>137</v>
      </c>
      <c r="BM139" s="226" t="s">
        <v>138</v>
      </c>
    </row>
    <row r="140" s="13" customFormat="1">
      <c r="A140" s="13"/>
      <c r="B140" s="228"/>
      <c r="C140" s="229"/>
      <c r="D140" s="230" t="s">
        <v>139</v>
      </c>
      <c r="E140" s="231" t="s">
        <v>1</v>
      </c>
      <c r="F140" s="232" t="s">
        <v>140</v>
      </c>
      <c r="G140" s="229"/>
      <c r="H140" s="231" t="s">
        <v>1</v>
      </c>
      <c r="I140" s="233"/>
      <c r="J140" s="229"/>
      <c r="K140" s="229"/>
      <c r="L140" s="234"/>
      <c r="M140" s="235"/>
      <c r="N140" s="236"/>
      <c r="O140" s="236"/>
      <c r="P140" s="236"/>
      <c r="Q140" s="236"/>
      <c r="R140" s="236"/>
      <c r="S140" s="236"/>
      <c r="T140" s="23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8" t="s">
        <v>139</v>
      </c>
      <c r="AU140" s="238" t="s">
        <v>85</v>
      </c>
      <c r="AV140" s="13" t="s">
        <v>83</v>
      </c>
      <c r="AW140" s="13" t="s">
        <v>31</v>
      </c>
      <c r="AX140" s="13" t="s">
        <v>75</v>
      </c>
      <c r="AY140" s="238" t="s">
        <v>129</v>
      </c>
    </row>
    <row r="141" s="14" customFormat="1">
      <c r="A141" s="14"/>
      <c r="B141" s="239"/>
      <c r="C141" s="240"/>
      <c r="D141" s="230" t="s">
        <v>139</v>
      </c>
      <c r="E141" s="241" t="s">
        <v>1</v>
      </c>
      <c r="F141" s="242" t="s">
        <v>141</v>
      </c>
      <c r="G141" s="240"/>
      <c r="H141" s="243">
        <v>1.55</v>
      </c>
      <c r="I141" s="244"/>
      <c r="J141" s="240"/>
      <c r="K141" s="240"/>
      <c r="L141" s="245"/>
      <c r="M141" s="246"/>
      <c r="N141" s="247"/>
      <c r="O141" s="247"/>
      <c r="P141" s="247"/>
      <c r="Q141" s="247"/>
      <c r="R141" s="247"/>
      <c r="S141" s="247"/>
      <c r="T141" s="24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9" t="s">
        <v>139</v>
      </c>
      <c r="AU141" s="249" t="s">
        <v>85</v>
      </c>
      <c r="AV141" s="14" t="s">
        <v>85</v>
      </c>
      <c r="AW141" s="14" t="s">
        <v>31</v>
      </c>
      <c r="AX141" s="14" t="s">
        <v>83</v>
      </c>
      <c r="AY141" s="249" t="s">
        <v>129</v>
      </c>
    </row>
    <row r="142" s="12" customFormat="1" ht="22.8" customHeight="1">
      <c r="A142" s="12"/>
      <c r="B142" s="199"/>
      <c r="C142" s="200"/>
      <c r="D142" s="201" t="s">
        <v>74</v>
      </c>
      <c r="E142" s="213" t="s">
        <v>142</v>
      </c>
      <c r="F142" s="213" t="s">
        <v>143</v>
      </c>
      <c r="G142" s="200"/>
      <c r="H142" s="200"/>
      <c r="I142" s="203"/>
      <c r="J142" s="214">
        <f>BK142</f>
        <v>0</v>
      </c>
      <c r="K142" s="200"/>
      <c r="L142" s="205"/>
      <c r="M142" s="206"/>
      <c r="N142" s="207"/>
      <c r="O142" s="207"/>
      <c r="P142" s="208">
        <f>SUM(P143:P175)</f>
        <v>0</v>
      </c>
      <c r="Q142" s="207"/>
      <c r="R142" s="208">
        <f>SUM(R143:R175)</f>
        <v>5.0625107499999995</v>
      </c>
      <c r="S142" s="207"/>
      <c r="T142" s="209">
        <f>SUM(T143:T175)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0" t="s">
        <v>83</v>
      </c>
      <c r="AT142" s="211" t="s">
        <v>74</v>
      </c>
      <c r="AU142" s="211" t="s">
        <v>83</v>
      </c>
      <c r="AY142" s="210" t="s">
        <v>129</v>
      </c>
      <c r="BK142" s="212">
        <f>SUM(BK143:BK175)</f>
        <v>0</v>
      </c>
    </row>
    <row r="143" s="2" customFormat="1" ht="16.5" customHeight="1">
      <c r="A143" s="39"/>
      <c r="B143" s="40"/>
      <c r="C143" s="215" t="s">
        <v>85</v>
      </c>
      <c r="D143" s="215" t="s">
        <v>132</v>
      </c>
      <c r="E143" s="216" t="s">
        <v>144</v>
      </c>
      <c r="F143" s="217" t="s">
        <v>145</v>
      </c>
      <c r="G143" s="218" t="s">
        <v>135</v>
      </c>
      <c r="H143" s="219">
        <v>3.1699999999999999</v>
      </c>
      <c r="I143" s="220"/>
      <c r="J143" s="221">
        <f>ROUND(I143*H143,2)</f>
        <v>0</v>
      </c>
      <c r="K143" s="217" t="s">
        <v>136</v>
      </c>
      <c r="L143" s="45"/>
      <c r="M143" s="222" t="s">
        <v>1</v>
      </c>
      <c r="N143" s="223" t="s">
        <v>40</v>
      </c>
      <c r="O143" s="92"/>
      <c r="P143" s="224">
        <f>O143*H143</f>
        <v>0</v>
      </c>
      <c r="Q143" s="224">
        <v>0.00025999999999999998</v>
      </c>
      <c r="R143" s="224">
        <f>Q143*H143</f>
        <v>0.00082419999999999987</v>
      </c>
      <c r="S143" s="224">
        <v>0</v>
      </c>
      <c r="T143" s="22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6" t="s">
        <v>137</v>
      </c>
      <c r="AT143" s="226" t="s">
        <v>132</v>
      </c>
      <c r="AU143" s="226" t="s">
        <v>85</v>
      </c>
      <c r="AY143" s="18" t="s">
        <v>129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18" t="s">
        <v>83</v>
      </c>
      <c r="BK143" s="227">
        <f>ROUND(I143*H143,2)</f>
        <v>0</v>
      </c>
      <c r="BL143" s="18" t="s">
        <v>137</v>
      </c>
      <c r="BM143" s="226" t="s">
        <v>146</v>
      </c>
    </row>
    <row r="144" s="13" customFormat="1">
      <c r="A144" s="13"/>
      <c r="B144" s="228"/>
      <c r="C144" s="229"/>
      <c r="D144" s="230" t="s">
        <v>139</v>
      </c>
      <c r="E144" s="231" t="s">
        <v>1</v>
      </c>
      <c r="F144" s="232" t="s">
        <v>147</v>
      </c>
      <c r="G144" s="229"/>
      <c r="H144" s="231" t="s">
        <v>1</v>
      </c>
      <c r="I144" s="233"/>
      <c r="J144" s="229"/>
      <c r="K144" s="229"/>
      <c r="L144" s="234"/>
      <c r="M144" s="235"/>
      <c r="N144" s="236"/>
      <c r="O144" s="236"/>
      <c r="P144" s="236"/>
      <c r="Q144" s="236"/>
      <c r="R144" s="236"/>
      <c r="S144" s="236"/>
      <c r="T144" s="23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8" t="s">
        <v>139</v>
      </c>
      <c r="AU144" s="238" t="s">
        <v>85</v>
      </c>
      <c r="AV144" s="13" t="s">
        <v>83</v>
      </c>
      <c r="AW144" s="13" t="s">
        <v>31</v>
      </c>
      <c r="AX144" s="13" t="s">
        <v>75</v>
      </c>
      <c r="AY144" s="238" t="s">
        <v>129</v>
      </c>
    </row>
    <row r="145" s="14" customFormat="1">
      <c r="A145" s="14"/>
      <c r="B145" s="239"/>
      <c r="C145" s="240"/>
      <c r="D145" s="230" t="s">
        <v>139</v>
      </c>
      <c r="E145" s="241" t="s">
        <v>1</v>
      </c>
      <c r="F145" s="242" t="s">
        <v>148</v>
      </c>
      <c r="G145" s="240"/>
      <c r="H145" s="243">
        <v>1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9" t="s">
        <v>139</v>
      </c>
      <c r="AU145" s="249" t="s">
        <v>85</v>
      </c>
      <c r="AV145" s="14" t="s">
        <v>85</v>
      </c>
      <c r="AW145" s="14" t="s">
        <v>31</v>
      </c>
      <c r="AX145" s="14" t="s">
        <v>75</v>
      </c>
      <c r="AY145" s="249" t="s">
        <v>129</v>
      </c>
    </row>
    <row r="146" s="13" customFormat="1">
      <c r="A146" s="13"/>
      <c r="B146" s="228"/>
      <c r="C146" s="229"/>
      <c r="D146" s="230" t="s">
        <v>139</v>
      </c>
      <c r="E146" s="231" t="s">
        <v>1</v>
      </c>
      <c r="F146" s="232" t="s">
        <v>149</v>
      </c>
      <c r="G146" s="229"/>
      <c r="H146" s="231" t="s">
        <v>1</v>
      </c>
      <c r="I146" s="233"/>
      <c r="J146" s="229"/>
      <c r="K146" s="229"/>
      <c r="L146" s="234"/>
      <c r="M146" s="235"/>
      <c r="N146" s="236"/>
      <c r="O146" s="236"/>
      <c r="P146" s="236"/>
      <c r="Q146" s="236"/>
      <c r="R146" s="236"/>
      <c r="S146" s="236"/>
      <c r="T146" s="23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8" t="s">
        <v>139</v>
      </c>
      <c r="AU146" s="238" t="s">
        <v>85</v>
      </c>
      <c r="AV146" s="13" t="s">
        <v>83</v>
      </c>
      <c r="AW146" s="13" t="s">
        <v>31</v>
      </c>
      <c r="AX146" s="13" t="s">
        <v>75</v>
      </c>
      <c r="AY146" s="238" t="s">
        <v>129</v>
      </c>
    </row>
    <row r="147" s="14" customFormat="1">
      <c r="A147" s="14"/>
      <c r="B147" s="239"/>
      <c r="C147" s="240"/>
      <c r="D147" s="230" t="s">
        <v>139</v>
      </c>
      <c r="E147" s="241" t="s">
        <v>1</v>
      </c>
      <c r="F147" s="242" t="s">
        <v>150</v>
      </c>
      <c r="G147" s="240"/>
      <c r="H147" s="243">
        <v>2.1699999999999999</v>
      </c>
      <c r="I147" s="244"/>
      <c r="J147" s="240"/>
      <c r="K147" s="240"/>
      <c r="L147" s="245"/>
      <c r="M147" s="246"/>
      <c r="N147" s="247"/>
      <c r="O147" s="247"/>
      <c r="P147" s="247"/>
      <c r="Q147" s="247"/>
      <c r="R147" s="247"/>
      <c r="S147" s="247"/>
      <c r="T147" s="24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9" t="s">
        <v>139</v>
      </c>
      <c r="AU147" s="249" t="s">
        <v>85</v>
      </c>
      <c r="AV147" s="14" t="s">
        <v>85</v>
      </c>
      <c r="AW147" s="14" t="s">
        <v>31</v>
      </c>
      <c r="AX147" s="14" t="s">
        <v>75</v>
      </c>
      <c r="AY147" s="249" t="s">
        <v>129</v>
      </c>
    </row>
    <row r="148" s="15" customFormat="1">
      <c r="A148" s="15"/>
      <c r="B148" s="250"/>
      <c r="C148" s="251"/>
      <c r="D148" s="230" t="s">
        <v>139</v>
      </c>
      <c r="E148" s="252" t="s">
        <v>1</v>
      </c>
      <c r="F148" s="253" t="s">
        <v>151</v>
      </c>
      <c r="G148" s="251"/>
      <c r="H148" s="254">
        <v>3.1699999999999999</v>
      </c>
      <c r="I148" s="255"/>
      <c r="J148" s="251"/>
      <c r="K148" s="251"/>
      <c r="L148" s="256"/>
      <c r="M148" s="257"/>
      <c r="N148" s="258"/>
      <c r="O148" s="258"/>
      <c r="P148" s="258"/>
      <c r="Q148" s="258"/>
      <c r="R148" s="258"/>
      <c r="S148" s="258"/>
      <c r="T148" s="259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0" t="s">
        <v>139</v>
      </c>
      <c r="AU148" s="260" t="s">
        <v>85</v>
      </c>
      <c r="AV148" s="15" t="s">
        <v>137</v>
      </c>
      <c r="AW148" s="15" t="s">
        <v>31</v>
      </c>
      <c r="AX148" s="15" t="s">
        <v>83</v>
      </c>
      <c r="AY148" s="260" t="s">
        <v>129</v>
      </c>
    </row>
    <row r="149" s="2" customFormat="1" ht="21.75" customHeight="1">
      <c r="A149" s="39"/>
      <c r="B149" s="40"/>
      <c r="C149" s="215" t="s">
        <v>130</v>
      </c>
      <c r="D149" s="215" t="s">
        <v>132</v>
      </c>
      <c r="E149" s="216" t="s">
        <v>152</v>
      </c>
      <c r="F149" s="217" t="s">
        <v>153</v>
      </c>
      <c r="G149" s="218" t="s">
        <v>154</v>
      </c>
      <c r="H149" s="219">
        <v>1</v>
      </c>
      <c r="I149" s="220"/>
      <c r="J149" s="221">
        <f>ROUND(I149*H149,2)</f>
        <v>0</v>
      </c>
      <c r="K149" s="217" t="s">
        <v>136</v>
      </c>
      <c r="L149" s="45"/>
      <c r="M149" s="222" t="s">
        <v>1</v>
      </c>
      <c r="N149" s="223" t="s">
        <v>40</v>
      </c>
      <c r="O149" s="92"/>
      <c r="P149" s="224">
        <f>O149*H149</f>
        <v>0</v>
      </c>
      <c r="Q149" s="224">
        <v>0.041500000000000002</v>
      </c>
      <c r="R149" s="224">
        <f>Q149*H149</f>
        <v>0.041500000000000002</v>
      </c>
      <c r="S149" s="224">
        <v>0</v>
      </c>
      <c r="T149" s="22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6" t="s">
        <v>137</v>
      </c>
      <c r="AT149" s="226" t="s">
        <v>132</v>
      </c>
      <c r="AU149" s="226" t="s">
        <v>85</v>
      </c>
      <c r="AY149" s="18" t="s">
        <v>129</v>
      </c>
      <c r="BE149" s="227">
        <f>IF(N149="základní",J149,0)</f>
        <v>0</v>
      </c>
      <c r="BF149" s="227">
        <f>IF(N149="snížená",J149,0)</f>
        <v>0</v>
      </c>
      <c r="BG149" s="227">
        <f>IF(N149="zákl. přenesená",J149,0)</f>
        <v>0</v>
      </c>
      <c r="BH149" s="227">
        <f>IF(N149="sníž. přenesená",J149,0)</f>
        <v>0</v>
      </c>
      <c r="BI149" s="227">
        <f>IF(N149="nulová",J149,0)</f>
        <v>0</v>
      </c>
      <c r="BJ149" s="18" t="s">
        <v>83</v>
      </c>
      <c r="BK149" s="227">
        <f>ROUND(I149*H149,2)</f>
        <v>0</v>
      </c>
      <c r="BL149" s="18" t="s">
        <v>137</v>
      </c>
      <c r="BM149" s="226" t="s">
        <v>155</v>
      </c>
    </row>
    <row r="150" s="13" customFormat="1">
      <c r="A150" s="13"/>
      <c r="B150" s="228"/>
      <c r="C150" s="229"/>
      <c r="D150" s="230" t="s">
        <v>139</v>
      </c>
      <c r="E150" s="231" t="s">
        <v>1</v>
      </c>
      <c r="F150" s="232" t="s">
        <v>147</v>
      </c>
      <c r="G150" s="229"/>
      <c r="H150" s="231" t="s">
        <v>1</v>
      </c>
      <c r="I150" s="233"/>
      <c r="J150" s="229"/>
      <c r="K150" s="229"/>
      <c r="L150" s="234"/>
      <c r="M150" s="235"/>
      <c r="N150" s="236"/>
      <c r="O150" s="236"/>
      <c r="P150" s="236"/>
      <c r="Q150" s="236"/>
      <c r="R150" s="236"/>
      <c r="S150" s="236"/>
      <c r="T150" s="23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8" t="s">
        <v>139</v>
      </c>
      <c r="AU150" s="238" t="s">
        <v>85</v>
      </c>
      <c r="AV150" s="13" t="s">
        <v>83</v>
      </c>
      <c r="AW150" s="13" t="s">
        <v>31</v>
      </c>
      <c r="AX150" s="13" t="s">
        <v>75</v>
      </c>
      <c r="AY150" s="238" t="s">
        <v>129</v>
      </c>
    </row>
    <row r="151" s="14" customFormat="1">
      <c r="A151" s="14"/>
      <c r="B151" s="239"/>
      <c r="C151" s="240"/>
      <c r="D151" s="230" t="s">
        <v>139</v>
      </c>
      <c r="E151" s="241" t="s">
        <v>1</v>
      </c>
      <c r="F151" s="242" t="s">
        <v>148</v>
      </c>
      <c r="G151" s="240"/>
      <c r="H151" s="243">
        <v>1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9" t="s">
        <v>139</v>
      </c>
      <c r="AU151" s="249" t="s">
        <v>85</v>
      </c>
      <c r="AV151" s="14" t="s">
        <v>85</v>
      </c>
      <c r="AW151" s="14" t="s">
        <v>31</v>
      </c>
      <c r="AX151" s="14" t="s">
        <v>83</v>
      </c>
      <c r="AY151" s="249" t="s">
        <v>129</v>
      </c>
    </row>
    <row r="152" s="2" customFormat="1" ht="21.75" customHeight="1">
      <c r="A152" s="39"/>
      <c r="B152" s="40"/>
      <c r="C152" s="215" t="s">
        <v>137</v>
      </c>
      <c r="D152" s="215" t="s">
        <v>132</v>
      </c>
      <c r="E152" s="216" t="s">
        <v>156</v>
      </c>
      <c r="F152" s="217" t="s">
        <v>157</v>
      </c>
      <c r="G152" s="218" t="s">
        <v>154</v>
      </c>
      <c r="H152" s="219">
        <v>1</v>
      </c>
      <c r="I152" s="220"/>
      <c r="J152" s="221">
        <f>ROUND(I152*H152,2)</f>
        <v>0</v>
      </c>
      <c r="K152" s="217" t="s">
        <v>136</v>
      </c>
      <c r="L152" s="45"/>
      <c r="M152" s="222" t="s">
        <v>1</v>
      </c>
      <c r="N152" s="223" t="s">
        <v>40</v>
      </c>
      <c r="O152" s="92"/>
      <c r="P152" s="224">
        <f>O152*H152</f>
        <v>0</v>
      </c>
      <c r="Q152" s="224">
        <v>0.1575</v>
      </c>
      <c r="R152" s="224">
        <f>Q152*H152</f>
        <v>0.1575</v>
      </c>
      <c r="S152" s="224">
        <v>0</v>
      </c>
      <c r="T152" s="22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6" t="s">
        <v>137</v>
      </c>
      <c r="AT152" s="226" t="s">
        <v>132</v>
      </c>
      <c r="AU152" s="226" t="s">
        <v>85</v>
      </c>
      <c r="AY152" s="18" t="s">
        <v>129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18" t="s">
        <v>83</v>
      </c>
      <c r="BK152" s="227">
        <f>ROUND(I152*H152,2)</f>
        <v>0</v>
      </c>
      <c r="BL152" s="18" t="s">
        <v>137</v>
      </c>
      <c r="BM152" s="226" t="s">
        <v>158</v>
      </c>
    </row>
    <row r="153" s="13" customFormat="1">
      <c r="A153" s="13"/>
      <c r="B153" s="228"/>
      <c r="C153" s="229"/>
      <c r="D153" s="230" t="s">
        <v>139</v>
      </c>
      <c r="E153" s="231" t="s">
        <v>1</v>
      </c>
      <c r="F153" s="232" t="s">
        <v>149</v>
      </c>
      <c r="G153" s="229"/>
      <c r="H153" s="231" t="s">
        <v>1</v>
      </c>
      <c r="I153" s="233"/>
      <c r="J153" s="229"/>
      <c r="K153" s="229"/>
      <c r="L153" s="234"/>
      <c r="M153" s="235"/>
      <c r="N153" s="236"/>
      <c r="O153" s="236"/>
      <c r="P153" s="236"/>
      <c r="Q153" s="236"/>
      <c r="R153" s="236"/>
      <c r="S153" s="236"/>
      <c r="T153" s="23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8" t="s">
        <v>139</v>
      </c>
      <c r="AU153" s="238" t="s">
        <v>85</v>
      </c>
      <c r="AV153" s="13" t="s">
        <v>83</v>
      </c>
      <c r="AW153" s="13" t="s">
        <v>31</v>
      </c>
      <c r="AX153" s="13" t="s">
        <v>75</v>
      </c>
      <c r="AY153" s="238" t="s">
        <v>129</v>
      </c>
    </row>
    <row r="154" s="14" customFormat="1">
      <c r="A154" s="14"/>
      <c r="B154" s="239"/>
      <c r="C154" s="240"/>
      <c r="D154" s="230" t="s">
        <v>139</v>
      </c>
      <c r="E154" s="241" t="s">
        <v>1</v>
      </c>
      <c r="F154" s="242" t="s">
        <v>148</v>
      </c>
      <c r="G154" s="240"/>
      <c r="H154" s="243">
        <v>1</v>
      </c>
      <c r="I154" s="244"/>
      <c r="J154" s="240"/>
      <c r="K154" s="240"/>
      <c r="L154" s="245"/>
      <c r="M154" s="246"/>
      <c r="N154" s="247"/>
      <c r="O154" s="247"/>
      <c r="P154" s="247"/>
      <c r="Q154" s="247"/>
      <c r="R154" s="247"/>
      <c r="S154" s="247"/>
      <c r="T154" s="24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9" t="s">
        <v>139</v>
      </c>
      <c r="AU154" s="249" t="s">
        <v>85</v>
      </c>
      <c r="AV154" s="14" t="s">
        <v>85</v>
      </c>
      <c r="AW154" s="14" t="s">
        <v>31</v>
      </c>
      <c r="AX154" s="14" t="s">
        <v>83</v>
      </c>
      <c r="AY154" s="249" t="s">
        <v>129</v>
      </c>
    </row>
    <row r="155" s="2" customFormat="1" ht="16.5" customHeight="1">
      <c r="A155" s="39"/>
      <c r="B155" s="40"/>
      <c r="C155" s="215" t="s">
        <v>159</v>
      </c>
      <c r="D155" s="215" t="s">
        <v>132</v>
      </c>
      <c r="E155" s="216" t="s">
        <v>160</v>
      </c>
      <c r="F155" s="217" t="s">
        <v>161</v>
      </c>
      <c r="G155" s="218" t="s">
        <v>162</v>
      </c>
      <c r="H155" s="219">
        <v>16.870000000000001</v>
      </c>
      <c r="I155" s="220"/>
      <c r="J155" s="221">
        <f>ROUND(I155*H155,2)</f>
        <v>0</v>
      </c>
      <c r="K155" s="217" t="s">
        <v>136</v>
      </c>
      <c r="L155" s="45"/>
      <c r="M155" s="222" t="s">
        <v>1</v>
      </c>
      <c r="N155" s="223" t="s">
        <v>40</v>
      </c>
      <c r="O155" s="92"/>
      <c r="P155" s="224">
        <f>O155*H155</f>
        <v>0</v>
      </c>
      <c r="Q155" s="224">
        <v>3.0000000000000001E-05</v>
      </c>
      <c r="R155" s="224">
        <f>Q155*H155</f>
        <v>0.0005061</v>
      </c>
      <c r="S155" s="224">
        <v>0</v>
      </c>
      <c r="T155" s="22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6" t="s">
        <v>137</v>
      </c>
      <c r="AT155" s="226" t="s">
        <v>132</v>
      </c>
      <c r="AU155" s="226" t="s">
        <v>85</v>
      </c>
      <c r="AY155" s="18" t="s">
        <v>129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18" t="s">
        <v>83</v>
      </c>
      <c r="BK155" s="227">
        <f>ROUND(I155*H155,2)</f>
        <v>0</v>
      </c>
      <c r="BL155" s="18" t="s">
        <v>137</v>
      </c>
      <c r="BM155" s="226" t="s">
        <v>163</v>
      </c>
    </row>
    <row r="156" s="13" customFormat="1">
      <c r="A156" s="13"/>
      <c r="B156" s="228"/>
      <c r="C156" s="229"/>
      <c r="D156" s="230" t="s">
        <v>139</v>
      </c>
      <c r="E156" s="231" t="s">
        <v>1</v>
      </c>
      <c r="F156" s="232" t="s">
        <v>164</v>
      </c>
      <c r="G156" s="229"/>
      <c r="H156" s="231" t="s">
        <v>1</v>
      </c>
      <c r="I156" s="233"/>
      <c r="J156" s="229"/>
      <c r="K156" s="229"/>
      <c r="L156" s="234"/>
      <c r="M156" s="235"/>
      <c r="N156" s="236"/>
      <c r="O156" s="236"/>
      <c r="P156" s="236"/>
      <c r="Q156" s="236"/>
      <c r="R156" s="236"/>
      <c r="S156" s="236"/>
      <c r="T156" s="23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8" t="s">
        <v>139</v>
      </c>
      <c r="AU156" s="238" t="s">
        <v>85</v>
      </c>
      <c r="AV156" s="13" t="s">
        <v>83</v>
      </c>
      <c r="AW156" s="13" t="s">
        <v>31</v>
      </c>
      <c r="AX156" s="13" t="s">
        <v>75</v>
      </c>
      <c r="AY156" s="238" t="s">
        <v>129</v>
      </c>
    </row>
    <row r="157" s="13" customFormat="1">
      <c r="A157" s="13"/>
      <c r="B157" s="228"/>
      <c r="C157" s="229"/>
      <c r="D157" s="230" t="s">
        <v>139</v>
      </c>
      <c r="E157" s="231" t="s">
        <v>1</v>
      </c>
      <c r="F157" s="232" t="s">
        <v>165</v>
      </c>
      <c r="G157" s="229"/>
      <c r="H157" s="231" t="s">
        <v>1</v>
      </c>
      <c r="I157" s="233"/>
      <c r="J157" s="229"/>
      <c r="K157" s="229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139</v>
      </c>
      <c r="AU157" s="238" t="s">
        <v>85</v>
      </c>
      <c r="AV157" s="13" t="s">
        <v>83</v>
      </c>
      <c r="AW157" s="13" t="s">
        <v>31</v>
      </c>
      <c r="AX157" s="13" t="s">
        <v>75</v>
      </c>
      <c r="AY157" s="238" t="s">
        <v>129</v>
      </c>
    </row>
    <row r="158" s="14" customFormat="1">
      <c r="A158" s="14"/>
      <c r="B158" s="239"/>
      <c r="C158" s="240"/>
      <c r="D158" s="230" t="s">
        <v>139</v>
      </c>
      <c r="E158" s="241" t="s">
        <v>1</v>
      </c>
      <c r="F158" s="242" t="s">
        <v>166</v>
      </c>
      <c r="G158" s="240"/>
      <c r="H158" s="243">
        <v>16.870000000000001</v>
      </c>
      <c r="I158" s="244"/>
      <c r="J158" s="240"/>
      <c r="K158" s="240"/>
      <c r="L158" s="245"/>
      <c r="M158" s="246"/>
      <c r="N158" s="247"/>
      <c r="O158" s="247"/>
      <c r="P158" s="247"/>
      <c r="Q158" s="247"/>
      <c r="R158" s="247"/>
      <c r="S158" s="247"/>
      <c r="T158" s="24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9" t="s">
        <v>139</v>
      </c>
      <c r="AU158" s="249" t="s">
        <v>85</v>
      </c>
      <c r="AV158" s="14" t="s">
        <v>85</v>
      </c>
      <c r="AW158" s="14" t="s">
        <v>31</v>
      </c>
      <c r="AX158" s="14" t="s">
        <v>83</v>
      </c>
      <c r="AY158" s="249" t="s">
        <v>129</v>
      </c>
    </row>
    <row r="159" s="2" customFormat="1" ht="16.5" customHeight="1">
      <c r="A159" s="39"/>
      <c r="B159" s="40"/>
      <c r="C159" s="261" t="s">
        <v>142</v>
      </c>
      <c r="D159" s="261" t="s">
        <v>167</v>
      </c>
      <c r="E159" s="262" t="s">
        <v>168</v>
      </c>
      <c r="F159" s="263" t="s">
        <v>169</v>
      </c>
      <c r="G159" s="264" t="s">
        <v>162</v>
      </c>
      <c r="H159" s="265">
        <v>17.713999999999999</v>
      </c>
      <c r="I159" s="266"/>
      <c r="J159" s="267">
        <f>ROUND(I159*H159,2)</f>
        <v>0</v>
      </c>
      <c r="K159" s="263" t="s">
        <v>136</v>
      </c>
      <c r="L159" s="268"/>
      <c r="M159" s="269" t="s">
        <v>1</v>
      </c>
      <c r="N159" s="270" t="s">
        <v>40</v>
      </c>
      <c r="O159" s="92"/>
      <c r="P159" s="224">
        <f>O159*H159</f>
        <v>0</v>
      </c>
      <c r="Q159" s="224">
        <v>0.00029999999999999997</v>
      </c>
      <c r="R159" s="224">
        <f>Q159*H159</f>
        <v>0.005314199999999999</v>
      </c>
      <c r="S159" s="224">
        <v>0</v>
      </c>
      <c r="T159" s="22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6" t="s">
        <v>170</v>
      </c>
      <c r="AT159" s="226" t="s">
        <v>167</v>
      </c>
      <c r="AU159" s="226" t="s">
        <v>85</v>
      </c>
      <c r="AY159" s="18" t="s">
        <v>129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8" t="s">
        <v>83</v>
      </c>
      <c r="BK159" s="227">
        <f>ROUND(I159*H159,2)</f>
        <v>0</v>
      </c>
      <c r="BL159" s="18" t="s">
        <v>137</v>
      </c>
      <c r="BM159" s="226" t="s">
        <v>171</v>
      </c>
    </row>
    <row r="160" s="13" customFormat="1">
      <c r="A160" s="13"/>
      <c r="B160" s="228"/>
      <c r="C160" s="229"/>
      <c r="D160" s="230" t="s">
        <v>139</v>
      </c>
      <c r="E160" s="231" t="s">
        <v>1</v>
      </c>
      <c r="F160" s="232" t="s">
        <v>164</v>
      </c>
      <c r="G160" s="229"/>
      <c r="H160" s="231" t="s">
        <v>1</v>
      </c>
      <c r="I160" s="233"/>
      <c r="J160" s="229"/>
      <c r="K160" s="229"/>
      <c r="L160" s="234"/>
      <c r="M160" s="235"/>
      <c r="N160" s="236"/>
      <c r="O160" s="236"/>
      <c r="P160" s="236"/>
      <c r="Q160" s="236"/>
      <c r="R160" s="236"/>
      <c r="S160" s="236"/>
      <c r="T160" s="23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8" t="s">
        <v>139</v>
      </c>
      <c r="AU160" s="238" t="s">
        <v>85</v>
      </c>
      <c r="AV160" s="13" t="s">
        <v>83</v>
      </c>
      <c r="AW160" s="13" t="s">
        <v>31</v>
      </c>
      <c r="AX160" s="13" t="s">
        <v>75</v>
      </c>
      <c r="AY160" s="238" t="s">
        <v>129</v>
      </c>
    </row>
    <row r="161" s="13" customFormat="1">
      <c r="A161" s="13"/>
      <c r="B161" s="228"/>
      <c r="C161" s="229"/>
      <c r="D161" s="230" t="s">
        <v>139</v>
      </c>
      <c r="E161" s="231" t="s">
        <v>1</v>
      </c>
      <c r="F161" s="232" t="s">
        <v>165</v>
      </c>
      <c r="G161" s="229"/>
      <c r="H161" s="231" t="s">
        <v>1</v>
      </c>
      <c r="I161" s="233"/>
      <c r="J161" s="229"/>
      <c r="K161" s="229"/>
      <c r="L161" s="234"/>
      <c r="M161" s="235"/>
      <c r="N161" s="236"/>
      <c r="O161" s="236"/>
      <c r="P161" s="236"/>
      <c r="Q161" s="236"/>
      <c r="R161" s="236"/>
      <c r="S161" s="236"/>
      <c r="T161" s="23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8" t="s">
        <v>139</v>
      </c>
      <c r="AU161" s="238" t="s">
        <v>85</v>
      </c>
      <c r="AV161" s="13" t="s">
        <v>83</v>
      </c>
      <c r="AW161" s="13" t="s">
        <v>31</v>
      </c>
      <c r="AX161" s="13" t="s">
        <v>75</v>
      </c>
      <c r="AY161" s="238" t="s">
        <v>129</v>
      </c>
    </row>
    <row r="162" s="14" customFormat="1">
      <c r="A162" s="14"/>
      <c r="B162" s="239"/>
      <c r="C162" s="240"/>
      <c r="D162" s="230" t="s">
        <v>139</v>
      </c>
      <c r="E162" s="241" t="s">
        <v>1</v>
      </c>
      <c r="F162" s="242" t="s">
        <v>166</v>
      </c>
      <c r="G162" s="240"/>
      <c r="H162" s="243">
        <v>16.870000000000001</v>
      </c>
      <c r="I162" s="244"/>
      <c r="J162" s="240"/>
      <c r="K162" s="240"/>
      <c r="L162" s="245"/>
      <c r="M162" s="246"/>
      <c r="N162" s="247"/>
      <c r="O162" s="247"/>
      <c r="P162" s="247"/>
      <c r="Q162" s="247"/>
      <c r="R162" s="247"/>
      <c r="S162" s="247"/>
      <c r="T162" s="24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9" t="s">
        <v>139</v>
      </c>
      <c r="AU162" s="249" t="s">
        <v>85</v>
      </c>
      <c r="AV162" s="14" t="s">
        <v>85</v>
      </c>
      <c r="AW162" s="14" t="s">
        <v>31</v>
      </c>
      <c r="AX162" s="14" t="s">
        <v>83</v>
      </c>
      <c r="AY162" s="249" t="s">
        <v>129</v>
      </c>
    </row>
    <row r="163" s="14" customFormat="1">
      <c r="A163" s="14"/>
      <c r="B163" s="239"/>
      <c r="C163" s="240"/>
      <c r="D163" s="230" t="s">
        <v>139</v>
      </c>
      <c r="E163" s="240"/>
      <c r="F163" s="242" t="s">
        <v>172</v>
      </c>
      <c r="G163" s="240"/>
      <c r="H163" s="243">
        <v>17.713999999999999</v>
      </c>
      <c r="I163" s="244"/>
      <c r="J163" s="240"/>
      <c r="K163" s="240"/>
      <c r="L163" s="245"/>
      <c r="M163" s="246"/>
      <c r="N163" s="247"/>
      <c r="O163" s="247"/>
      <c r="P163" s="247"/>
      <c r="Q163" s="247"/>
      <c r="R163" s="247"/>
      <c r="S163" s="247"/>
      <c r="T163" s="24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9" t="s">
        <v>139</v>
      </c>
      <c r="AU163" s="249" t="s">
        <v>85</v>
      </c>
      <c r="AV163" s="14" t="s">
        <v>85</v>
      </c>
      <c r="AW163" s="14" t="s">
        <v>4</v>
      </c>
      <c r="AX163" s="14" t="s">
        <v>83</v>
      </c>
      <c r="AY163" s="249" t="s">
        <v>129</v>
      </c>
    </row>
    <row r="164" s="2" customFormat="1" ht="24.15" customHeight="1">
      <c r="A164" s="39"/>
      <c r="B164" s="40"/>
      <c r="C164" s="215" t="s">
        <v>173</v>
      </c>
      <c r="D164" s="215" t="s">
        <v>132</v>
      </c>
      <c r="E164" s="216" t="s">
        <v>174</v>
      </c>
      <c r="F164" s="217" t="s">
        <v>175</v>
      </c>
      <c r="G164" s="218" t="s">
        <v>135</v>
      </c>
      <c r="H164" s="219">
        <v>66.549999999999997</v>
      </c>
      <c r="I164" s="220"/>
      <c r="J164" s="221">
        <f>ROUND(I164*H164,2)</f>
        <v>0</v>
      </c>
      <c r="K164" s="217" t="s">
        <v>136</v>
      </c>
      <c r="L164" s="45"/>
      <c r="M164" s="222" t="s">
        <v>1</v>
      </c>
      <c r="N164" s="223" t="s">
        <v>40</v>
      </c>
      <c r="O164" s="92"/>
      <c r="P164" s="224">
        <f>O164*H164</f>
        <v>0</v>
      </c>
      <c r="Q164" s="224">
        <v>0.0032000000000000002</v>
      </c>
      <c r="R164" s="224">
        <f>Q164*H164</f>
        <v>0.21296000000000001</v>
      </c>
      <c r="S164" s="224">
        <v>0</v>
      </c>
      <c r="T164" s="22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6" t="s">
        <v>137</v>
      </c>
      <c r="AT164" s="226" t="s">
        <v>132</v>
      </c>
      <c r="AU164" s="226" t="s">
        <v>85</v>
      </c>
      <c r="AY164" s="18" t="s">
        <v>129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8" t="s">
        <v>83</v>
      </c>
      <c r="BK164" s="227">
        <f>ROUND(I164*H164,2)</f>
        <v>0</v>
      </c>
      <c r="BL164" s="18" t="s">
        <v>137</v>
      </c>
      <c r="BM164" s="226" t="s">
        <v>176</v>
      </c>
    </row>
    <row r="165" s="13" customFormat="1">
      <c r="A165" s="13"/>
      <c r="B165" s="228"/>
      <c r="C165" s="229"/>
      <c r="D165" s="230" t="s">
        <v>139</v>
      </c>
      <c r="E165" s="231" t="s">
        <v>1</v>
      </c>
      <c r="F165" s="232" t="s">
        <v>177</v>
      </c>
      <c r="G165" s="229"/>
      <c r="H165" s="231" t="s">
        <v>1</v>
      </c>
      <c r="I165" s="233"/>
      <c r="J165" s="229"/>
      <c r="K165" s="229"/>
      <c r="L165" s="234"/>
      <c r="M165" s="235"/>
      <c r="N165" s="236"/>
      <c r="O165" s="236"/>
      <c r="P165" s="236"/>
      <c r="Q165" s="236"/>
      <c r="R165" s="236"/>
      <c r="S165" s="236"/>
      <c r="T165" s="23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8" t="s">
        <v>139</v>
      </c>
      <c r="AU165" s="238" t="s">
        <v>85</v>
      </c>
      <c r="AV165" s="13" t="s">
        <v>83</v>
      </c>
      <c r="AW165" s="13" t="s">
        <v>31</v>
      </c>
      <c r="AX165" s="13" t="s">
        <v>75</v>
      </c>
      <c r="AY165" s="238" t="s">
        <v>129</v>
      </c>
    </row>
    <row r="166" s="13" customFormat="1">
      <c r="A166" s="13"/>
      <c r="B166" s="228"/>
      <c r="C166" s="229"/>
      <c r="D166" s="230" t="s">
        <v>139</v>
      </c>
      <c r="E166" s="231" t="s">
        <v>1</v>
      </c>
      <c r="F166" s="232" t="s">
        <v>178</v>
      </c>
      <c r="G166" s="229"/>
      <c r="H166" s="231" t="s">
        <v>1</v>
      </c>
      <c r="I166" s="233"/>
      <c r="J166" s="229"/>
      <c r="K166" s="229"/>
      <c r="L166" s="234"/>
      <c r="M166" s="235"/>
      <c r="N166" s="236"/>
      <c r="O166" s="236"/>
      <c r="P166" s="236"/>
      <c r="Q166" s="236"/>
      <c r="R166" s="236"/>
      <c r="S166" s="236"/>
      <c r="T166" s="23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8" t="s">
        <v>139</v>
      </c>
      <c r="AU166" s="238" t="s">
        <v>85</v>
      </c>
      <c r="AV166" s="13" t="s">
        <v>83</v>
      </c>
      <c r="AW166" s="13" t="s">
        <v>31</v>
      </c>
      <c r="AX166" s="13" t="s">
        <v>75</v>
      </c>
      <c r="AY166" s="238" t="s">
        <v>129</v>
      </c>
    </row>
    <row r="167" s="14" customFormat="1">
      <c r="A167" s="14"/>
      <c r="B167" s="239"/>
      <c r="C167" s="240"/>
      <c r="D167" s="230" t="s">
        <v>139</v>
      </c>
      <c r="E167" s="241" t="s">
        <v>1</v>
      </c>
      <c r="F167" s="242" t="s">
        <v>179</v>
      </c>
      <c r="G167" s="240"/>
      <c r="H167" s="243">
        <v>66.549999999999997</v>
      </c>
      <c r="I167" s="244"/>
      <c r="J167" s="240"/>
      <c r="K167" s="240"/>
      <c r="L167" s="245"/>
      <c r="M167" s="246"/>
      <c r="N167" s="247"/>
      <c r="O167" s="247"/>
      <c r="P167" s="247"/>
      <c r="Q167" s="247"/>
      <c r="R167" s="247"/>
      <c r="S167" s="247"/>
      <c r="T167" s="24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9" t="s">
        <v>139</v>
      </c>
      <c r="AU167" s="249" t="s">
        <v>85</v>
      </c>
      <c r="AV167" s="14" t="s">
        <v>85</v>
      </c>
      <c r="AW167" s="14" t="s">
        <v>31</v>
      </c>
      <c r="AX167" s="14" t="s">
        <v>83</v>
      </c>
      <c r="AY167" s="249" t="s">
        <v>129</v>
      </c>
    </row>
    <row r="168" s="2" customFormat="1" ht="16.5" customHeight="1">
      <c r="A168" s="39"/>
      <c r="B168" s="40"/>
      <c r="C168" s="261" t="s">
        <v>170</v>
      </c>
      <c r="D168" s="261" t="s">
        <v>167</v>
      </c>
      <c r="E168" s="262" t="s">
        <v>180</v>
      </c>
      <c r="F168" s="263" t="s">
        <v>181</v>
      </c>
      <c r="G168" s="264" t="s">
        <v>135</v>
      </c>
      <c r="H168" s="265">
        <v>49.534999999999997</v>
      </c>
      <c r="I168" s="266"/>
      <c r="J168" s="267">
        <f>ROUND(I168*H168,2)</f>
        <v>0</v>
      </c>
      <c r="K168" s="263" t="s">
        <v>136</v>
      </c>
      <c r="L168" s="268"/>
      <c r="M168" s="269" t="s">
        <v>1</v>
      </c>
      <c r="N168" s="270" t="s">
        <v>40</v>
      </c>
      <c r="O168" s="92"/>
      <c r="P168" s="224">
        <f>O168*H168</f>
        <v>0</v>
      </c>
      <c r="Q168" s="224">
        <v>0.09375</v>
      </c>
      <c r="R168" s="224">
        <f>Q168*H168</f>
        <v>4.6439062499999997</v>
      </c>
      <c r="S168" s="224">
        <v>0</v>
      </c>
      <c r="T168" s="225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6" t="s">
        <v>170</v>
      </c>
      <c r="AT168" s="226" t="s">
        <v>167</v>
      </c>
      <c r="AU168" s="226" t="s">
        <v>85</v>
      </c>
      <c r="AY168" s="18" t="s">
        <v>129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18" t="s">
        <v>83</v>
      </c>
      <c r="BK168" s="227">
        <f>ROUND(I168*H168,2)</f>
        <v>0</v>
      </c>
      <c r="BL168" s="18" t="s">
        <v>137</v>
      </c>
      <c r="BM168" s="226" t="s">
        <v>182</v>
      </c>
    </row>
    <row r="169" s="13" customFormat="1">
      <c r="A169" s="13"/>
      <c r="B169" s="228"/>
      <c r="C169" s="229"/>
      <c r="D169" s="230" t="s">
        <v>139</v>
      </c>
      <c r="E169" s="231" t="s">
        <v>1</v>
      </c>
      <c r="F169" s="232" t="s">
        <v>177</v>
      </c>
      <c r="G169" s="229"/>
      <c r="H169" s="231" t="s">
        <v>1</v>
      </c>
      <c r="I169" s="233"/>
      <c r="J169" s="229"/>
      <c r="K169" s="229"/>
      <c r="L169" s="234"/>
      <c r="M169" s="235"/>
      <c r="N169" s="236"/>
      <c r="O169" s="236"/>
      <c r="P169" s="236"/>
      <c r="Q169" s="236"/>
      <c r="R169" s="236"/>
      <c r="S169" s="236"/>
      <c r="T169" s="23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8" t="s">
        <v>139</v>
      </c>
      <c r="AU169" s="238" t="s">
        <v>85</v>
      </c>
      <c r="AV169" s="13" t="s">
        <v>83</v>
      </c>
      <c r="AW169" s="13" t="s">
        <v>31</v>
      </c>
      <c r="AX169" s="13" t="s">
        <v>75</v>
      </c>
      <c r="AY169" s="238" t="s">
        <v>129</v>
      </c>
    </row>
    <row r="170" s="13" customFormat="1">
      <c r="A170" s="13"/>
      <c r="B170" s="228"/>
      <c r="C170" s="229"/>
      <c r="D170" s="230" t="s">
        <v>139</v>
      </c>
      <c r="E170" s="231" t="s">
        <v>1</v>
      </c>
      <c r="F170" s="232" t="s">
        <v>178</v>
      </c>
      <c r="G170" s="229"/>
      <c r="H170" s="231" t="s">
        <v>1</v>
      </c>
      <c r="I170" s="233"/>
      <c r="J170" s="229"/>
      <c r="K170" s="229"/>
      <c r="L170" s="234"/>
      <c r="M170" s="235"/>
      <c r="N170" s="236"/>
      <c r="O170" s="236"/>
      <c r="P170" s="236"/>
      <c r="Q170" s="236"/>
      <c r="R170" s="236"/>
      <c r="S170" s="236"/>
      <c r="T170" s="23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8" t="s">
        <v>139</v>
      </c>
      <c r="AU170" s="238" t="s">
        <v>85</v>
      </c>
      <c r="AV170" s="13" t="s">
        <v>83</v>
      </c>
      <c r="AW170" s="13" t="s">
        <v>31</v>
      </c>
      <c r="AX170" s="13" t="s">
        <v>75</v>
      </c>
      <c r="AY170" s="238" t="s">
        <v>129</v>
      </c>
    </row>
    <row r="171" s="14" customFormat="1">
      <c r="A171" s="14"/>
      <c r="B171" s="239"/>
      <c r="C171" s="240"/>
      <c r="D171" s="230" t="s">
        <v>139</v>
      </c>
      <c r="E171" s="241" t="s">
        <v>1</v>
      </c>
      <c r="F171" s="242" t="s">
        <v>179</v>
      </c>
      <c r="G171" s="240"/>
      <c r="H171" s="243">
        <v>66.549999999999997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9" t="s">
        <v>139</v>
      </c>
      <c r="AU171" s="249" t="s">
        <v>85</v>
      </c>
      <c r="AV171" s="14" t="s">
        <v>85</v>
      </c>
      <c r="AW171" s="14" t="s">
        <v>31</v>
      </c>
      <c r="AX171" s="14" t="s">
        <v>75</v>
      </c>
      <c r="AY171" s="249" t="s">
        <v>129</v>
      </c>
    </row>
    <row r="172" s="13" customFormat="1">
      <c r="A172" s="13"/>
      <c r="B172" s="228"/>
      <c r="C172" s="229"/>
      <c r="D172" s="230" t="s">
        <v>139</v>
      </c>
      <c r="E172" s="231" t="s">
        <v>1</v>
      </c>
      <c r="F172" s="232" t="s">
        <v>183</v>
      </c>
      <c r="G172" s="229"/>
      <c r="H172" s="231" t="s">
        <v>1</v>
      </c>
      <c r="I172" s="233"/>
      <c r="J172" s="229"/>
      <c r="K172" s="229"/>
      <c r="L172" s="234"/>
      <c r="M172" s="235"/>
      <c r="N172" s="236"/>
      <c r="O172" s="236"/>
      <c r="P172" s="236"/>
      <c r="Q172" s="236"/>
      <c r="R172" s="236"/>
      <c r="S172" s="236"/>
      <c r="T172" s="23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8" t="s">
        <v>139</v>
      </c>
      <c r="AU172" s="238" t="s">
        <v>85</v>
      </c>
      <c r="AV172" s="13" t="s">
        <v>83</v>
      </c>
      <c r="AW172" s="13" t="s">
        <v>31</v>
      </c>
      <c r="AX172" s="13" t="s">
        <v>75</v>
      </c>
      <c r="AY172" s="238" t="s">
        <v>129</v>
      </c>
    </row>
    <row r="173" s="14" customFormat="1">
      <c r="A173" s="14"/>
      <c r="B173" s="239"/>
      <c r="C173" s="240"/>
      <c r="D173" s="230" t="s">
        <v>139</v>
      </c>
      <c r="E173" s="241" t="s">
        <v>1</v>
      </c>
      <c r="F173" s="242" t="s">
        <v>184</v>
      </c>
      <c r="G173" s="240"/>
      <c r="H173" s="243">
        <v>-19.373999999999999</v>
      </c>
      <c r="I173" s="244"/>
      <c r="J173" s="240"/>
      <c r="K173" s="240"/>
      <c r="L173" s="245"/>
      <c r="M173" s="246"/>
      <c r="N173" s="247"/>
      <c r="O173" s="247"/>
      <c r="P173" s="247"/>
      <c r="Q173" s="247"/>
      <c r="R173" s="247"/>
      <c r="S173" s="247"/>
      <c r="T173" s="24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9" t="s">
        <v>139</v>
      </c>
      <c r="AU173" s="249" t="s">
        <v>85</v>
      </c>
      <c r="AV173" s="14" t="s">
        <v>85</v>
      </c>
      <c r="AW173" s="14" t="s">
        <v>31</v>
      </c>
      <c r="AX173" s="14" t="s">
        <v>75</v>
      </c>
      <c r="AY173" s="249" t="s">
        <v>129</v>
      </c>
    </row>
    <row r="174" s="15" customFormat="1">
      <c r="A174" s="15"/>
      <c r="B174" s="250"/>
      <c r="C174" s="251"/>
      <c r="D174" s="230" t="s">
        <v>139</v>
      </c>
      <c r="E174" s="252" t="s">
        <v>1</v>
      </c>
      <c r="F174" s="253" t="s">
        <v>151</v>
      </c>
      <c r="G174" s="251"/>
      <c r="H174" s="254">
        <v>47.176000000000002</v>
      </c>
      <c r="I174" s="255"/>
      <c r="J174" s="251"/>
      <c r="K174" s="251"/>
      <c r="L174" s="256"/>
      <c r="M174" s="257"/>
      <c r="N174" s="258"/>
      <c r="O174" s="258"/>
      <c r="P174" s="258"/>
      <c r="Q174" s="258"/>
      <c r="R174" s="258"/>
      <c r="S174" s="258"/>
      <c r="T174" s="259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0" t="s">
        <v>139</v>
      </c>
      <c r="AU174" s="260" t="s">
        <v>85</v>
      </c>
      <c r="AV174" s="15" t="s">
        <v>137</v>
      </c>
      <c r="AW174" s="15" t="s">
        <v>31</v>
      </c>
      <c r="AX174" s="15" t="s">
        <v>83</v>
      </c>
      <c r="AY174" s="260" t="s">
        <v>129</v>
      </c>
    </row>
    <row r="175" s="14" customFormat="1">
      <c r="A175" s="14"/>
      <c r="B175" s="239"/>
      <c r="C175" s="240"/>
      <c r="D175" s="230" t="s">
        <v>139</v>
      </c>
      <c r="E175" s="240"/>
      <c r="F175" s="242" t="s">
        <v>185</v>
      </c>
      <c r="G175" s="240"/>
      <c r="H175" s="243">
        <v>49.534999999999997</v>
      </c>
      <c r="I175" s="244"/>
      <c r="J175" s="240"/>
      <c r="K175" s="240"/>
      <c r="L175" s="245"/>
      <c r="M175" s="246"/>
      <c r="N175" s="247"/>
      <c r="O175" s="247"/>
      <c r="P175" s="247"/>
      <c r="Q175" s="247"/>
      <c r="R175" s="247"/>
      <c r="S175" s="247"/>
      <c r="T175" s="24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9" t="s">
        <v>139</v>
      </c>
      <c r="AU175" s="249" t="s">
        <v>85</v>
      </c>
      <c r="AV175" s="14" t="s">
        <v>85</v>
      </c>
      <c r="AW175" s="14" t="s">
        <v>4</v>
      </c>
      <c r="AX175" s="14" t="s">
        <v>83</v>
      </c>
      <c r="AY175" s="249" t="s">
        <v>129</v>
      </c>
    </row>
    <row r="176" s="12" customFormat="1" ht="22.8" customHeight="1">
      <c r="A176" s="12"/>
      <c r="B176" s="199"/>
      <c r="C176" s="200"/>
      <c r="D176" s="201" t="s">
        <v>74</v>
      </c>
      <c r="E176" s="213" t="s">
        <v>186</v>
      </c>
      <c r="F176" s="213" t="s">
        <v>187</v>
      </c>
      <c r="G176" s="200"/>
      <c r="H176" s="200"/>
      <c r="I176" s="203"/>
      <c r="J176" s="214">
        <f>BK176</f>
        <v>0</v>
      </c>
      <c r="K176" s="200"/>
      <c r="L176" s="205"/>
      <c r="M176" s="206"/>
      <c r="N176" s="207"/>
      <c r="O176" s="207"/>
      <c r="P176" s="208">
        <f>SUM(P177:P260)</f>
        <v>0</v>
      </c>
      <c r="Q176" s="207"/>
      <c r="R176" s="208">
        <f>SUM(R177:R260)</f>
        <v>0.25136736999999998</v>
      </c>
      <c r="S176" s="207"/>
      <c r="T176" s="209">
        <f>SUM(T177:T260)</f>
        <v>13.889908999999999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0" t="s">
        <v>83</v>
      </c>
      <c r="AT176" s="211" t="s">
        <v>74</v>
      </c>
      <c r="AU176" s="211" t="s">
        <v>83</v>
      </c>
      <c r="AY176" s="210" t="s">
        <v>129</v>
      </c>
      <c r="BK176" s="212">
        <f>SUM(BK177:BK260)</f>
        <v>0</v>
      </c>
    </row>
    <row r="177" s="2" customFormat="1" ht="16.5" customHeight="1">
      <c r="A177" s="39"/>
      <c r="B177" s="40"/>
      <c r="C177" s="215" t="s">
        <v>186</v>
      </c>
      <c r="D177" s="215" t="s">
        <v>132</v>
      </c>
      <c r="E177" s="216" t="s">
        <v>188</v>
      </c>
      <c r="F177" s="217" t="s">
        <v>189</v>
      </c>
      <c r="G177" s="218" t="s">
        <v>135</v>
      </c>
      <c r="H177" s="219">
        <v>66.549999999999997</v>
      </c>
      <c r="I177" s="220"/>
      <c r="J177" s="221">
        <f>ROUND(I177*H177,2)</f>
        <v>0</v>
      </c>
      <c r="K177" s="217" t="s">
        <v>136</v>
      </c>
      <c r="L177" s="45"/>
      <c r="M177" s="222" t="s">
        <v>1</v>
      </c>
      <c r="N177" s="223" t="s">
        <v>40</v>
      </c>
      <c r="O177" s="92"/>
      <c r="P177" s="224">
        <f>O177*H177</f>
        <v>0</v>
      </c>
      <c r="Q177" s="224">
        <v>0</v>
      </c>
      <c r="R177" s="224">
        <f>Q177*H177</f>
        <v>0</v>
      </c>
      <c r="S177" s="224">
        <v>0</v>
      </c>
      <c r="T177" s="22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6" t="s">
        <v>137</v>
      </c>
      <c r="AT177" s="226" t="s">
        <v>132</v>
      </c>
      <c r="AU177" s="226" t="s">
        <v>85</v>
      </c>
      <c r="AY177" s="18" t="s">
        <v>129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18" t="s">
        <v>83</v>
      </c>
      <c r="BK177" s="227">
        <f>ROUND(I177*H177,2)</f>
        <v>0</v>
      </c>
      <c r="BL177" s="18" t="s">
        <v>137</v>
      </c>
      <c r="BM177" s="226" t="s">
        <v>190</v>
      </c>
    </row>
    <row r="178" s="13" customFormat="1">
      <c r="A178" s="13"/>
      <c r="B178" s="228"/>
      <c r="C178" s="229"/>
      <c r="D178" s="230" t="s">
        <v>139</v>
      </c>
      <c r="E178" s="231" t="s">
        <v>1</v>
      </c>
      <c r="F178" s="232" t="s">
        <v>191</v>
      </c>
      <c r="G178" s="229"/>
      <c r="H178" s="231" t="s">
        <v>1</v>
      </c>
      <c r="I178" s="233"/>
      <c r="J178" s="229"/>
      <c r="K178" s="229"/>
      <c r="L178" s="234"/>
      <c r="M178" s="235"/>
      <c r="N178" s="236"/>
      <c r="O178" s="236"/>
      <c r="P178" s="236"/>
      <c r="Q178" s="236"/>
      <c r="R178" s="236"/>
      <c r="S178" s="236"/>
      <c r="T178" s="23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8" t="s">
        <v>139</v>
      </c>
      <c r="AU178" s="238" t="s">
        <v>85</v>
      </c>
      <c r="AV178" s="13" t="s">
        <v>83</v>
      </c>
      <c r="AW178" s="13" t="s">
        <v>31</v>
      </c>
      <c r="AX178" s="13" t="s">
        <v>75</v>
      </c>
      <c r="AY178" s="238" t="s">
        <v>129</v>
      </c>
    </row>
    <row r="179" s="14" customFormat="1">
      <c r="A179" s="14"/>
      <c r="B179" s="239"/>
      <c r="C179" s="240"/>
      <c r="D179" s="230" t="s">
        <v>139</v>
      </c>
      <c r="E179" s="241" t="s">
        <v>1</v>
      </c>
      <c r="F179" s="242" t="s">
        <v>179</v>
      </c>
      <c r="G179" s="240"/>
      <c r="H179" s="243">
        <v>66.549999999999997</v>
      </c>
      <c r="I179" s="244"/>
      <c r="J179" s="240"/>
      <c r="K179" s="240"/>
      <c r="L179" s="245"/>
      <c r="M179" s="246"/>
      <c r="N179" s="247"/>
      <c r="O179" s="247"/>
      <c r="P179" s="247"/>
      <c r="Q179" s="247"/>
      <c r="R179" s="247"/>
      <c r="S179" s="247"/>
      <c r="T179" s="24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9" t="s">
        <v>139</v>
      </c>
      <c r="AU179" s="249" t="s">
        <v>85</v>
      </c>
      <c r="AV179" s="14" t="s">
        <v>85</v>
      </c>
      <c r="AW179" s="14" t="s">
        <v>31</v>
      </c>
      <c r="AX179" s="14" t="s">
        <v>83</v>
      </c>
      <c r="AY179" s="249" t="s">
        <v>129</v>
      </c>
    </row>
    <row r="180" s="2" customFormat="1" ht="16.5" customHeight="1">
      <c r="A180" s="39"/>
      <c r="B180" s="40"/>
      <c r="C180" s="215" t="s">
        <v>192</v>
      </c>
      <c r="D180" s="215" t="s">
        <v>132</v>
      </c>
      <c r="E180" s="216" t="s">
        <v>193</v>
      </c>
      <c r="F180" s="217" t="s">
        <v>194</v>
      </c>
      <c r="G180" s="218" t="s">
        <v>135</v>
      </c>
      <c r="H180" s="219">
        <v>66.549999999999997</v>
      </c>
      <c r="I180" s="220"/>
      <c r="J180" s="221">
        <f>ROUND(I180*H180,2)</f>
        <v>0</v>
      </c>
      <c r="K180" s="217" t="s">
        <v>136</v>
      </c>
      <c r="L180" s="45"/>
      <c r="M180" s="222" t="s">
        <v>1</v>
      </c>
      <c r="N180" s="223" t="s">
        <v>40</v>
      </c>
      <c r="O180" s="92"/>
      <c r="P180" s="224">
        <f>O180*H180</f>
        <v>0</v>
      </c>
      <c r="Q180" s="224">
        <v>0</v>
      </c>
      <c r="R180" s="224">
        <f>Q180*H180</f>
        <v>0</v>
      </c>
      <c r="S180" s="224">
        <v>0</v>
      </c>
      <c r="T180" s="22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6" t="s">
        <v>137</v>
      </c>
      <c r="AT180" s="226" t="s">
        <v>132</v>
      </c>
      <c r="AU180" s="226" t="s">
        <v>85</v>
      </c>
      <c r="AY180" s="18" t="s">
        <v>129</v>
      </c>
      <c r="BE180" s="227">
        <f>IF(N180="základní",J180,0)</f>
        <v>0</v>
      </c>
      <c r="BF180" s="227">
        <f>IF(N180="snížená",J180,0)</f>
        <v>0</v>
      </c>
      <c r="BG180" s="227">
        <f>IF(N180="zákl. přenesená",J180,0)</f>
        <v>0</v>
      </c>
      <c r="BH180" s="227">
        <f>IF(N180="sníž. přenesená",J180,0)</f>
        <v>0</v>
      </c>
      <c r="BI180" s="227">
        <f>IF(N180="nulová",J180,0)</f>
        <v>0</v>
      </c>
      <c r="BJ180" s="18" t="s">
        <v>83</v>
      </c>
      <c r="BK180" s="227">
        <f>ROUND(I180*H180,2)</f>
        <v>0</v>
      </c>
      <c r="BL180" s="18" t="s">
        <v>137</v>
      </c>
      <c r="BM180" s="226" t="s">
        <v>195</v>
      </c>
    </row>
    <row r="181" s="13" customFormat="1">
      <c r="A181" s="13"/>
      <c r="B181" s="228"/>
      <c r="C181" s="229"/>
      <c r="D181" s="230" t="s">
        <v>139</v>
      </c>
      <c r="E181" s="231" t="s">
        <v>1</v>
      </c>
      <c r="F181" s="232" t="s">
        <v>191</v>
      </c>
      <c r="G181" s="229"/>
      <c r="H181" s="231" t="s">
        <v>1</v>
      </c>
      <c r="I181" s="233"/>
      <c r="J181" s="229"/>
      <c r="K181" s="229"/>
      <c r="L181" s="234"/>
      <c r="M181" s="235"/>
      <c r="N181" s="236"/>
      <c r="O181" s="236"/>
      <c r="P181" s="236"/>
      <c r="Q181" s="236"/>
      <c r="R181" s="236"/>
      <c r="S181" s="236"/>
      <c r="T181" s="23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8" t="s">
        <v>139</v>
      </c>
      <c r="AU181" s="238" t="s">
        <v>85</v>
      </c>
      <c r="AV181" s="13" t="s">
        <v>83</v>
      </c>
      <c r="AW181" s="13" t="s">
        <v>31</v>
      </c>
      <c r="AX181" s="13" t="s">
        <v>75</v>
      </c>
      <c r="AY181" s="238" t="s">
        <v>129</v>
      </c>
    </row>
    <row r="182" s="14" customFormat="1">
      <c r="A182" s="14"/>
      <c r="B182" s="239"/>
      <c r="C182" s="240"/>
      <c r="D182" s="230" t="s">
        <v>139</v>
      </c>
      <c r="E182" s="241" t="s">
        <v>1</v>
      </c>
      <c r="F182" s="242" t="s">
        <v>179</v>
      </c>
      <c r="G182" s="240"/>
      <c r="H182" s="243">
        <v>66.549999999999997</v>
      </c>
      <c r="I182" s="244"/>
      <c r="J182" s="240"/>
      <c r="K182" s="240"/>
      <c r="L182" s="245"/>
      <c r="M182" s="246"/>
      <c r="N182" s="247"/>
      <c r="O182" s="247"/>
      <c r="P182" s="247"/>
      <c r="Q182" s="247"/>
      <c r="R182" s="247"/>
      <c r="S182" s="247"/>
      <c r="T182" s="24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9" t="s">
        <v>139</v>
      </c>
      <c r="AU182" s="249" t="s">
        <v>85</v>
      </c>
      <c r="AV182" s="14" t="s">
        <v>85</v>
      </c>
      <c r="AW182" s="14" t="s">
        <v>31</v>
      </c>
      <c r="AX182" s="14" t="s">
        <v>83</v>
      </c>
      <c r="AY182" s="249" t="s">
        <v>129</v>
      </c>
    </row>
    <row r="183" s="2" customFormat="1" ht="21.75" customHeight="1">
      <c r="A183" s="39"/>
      <c r="B183" s="40"/>
      <c r="C183" s="215" t="s">
        <v>196</v>
      </c>
      <c r="D183" s="215" t="s">
        <v>132</v>
      </c>
      <c r="E183" s="216" t="s">
        <v>197</v>
      </c>
      <c r="F183" s="217" t="s">
        <v>198</v>
      </c>
      <c r="G183" s="218" t="s">
        <v>199</v>
      </c>
      <c r="H183" s="219">
        <v>0.29599999999999999</v>
      </c>
      <c r="I183" s="220"/>
      <c r="J183" s="221">
        <f>ROUND(I183*H183,2)</f>
        <v>0</v>
      </c>
      <c r="K183" s="217" t="s">
        <v>136</v>
      </c>
      <c r="L183" s="45"/>
      <c r="M183" s="222" t="s">
        <v>1</v>
      </c>
      <c r="N183" s="223" t="s">
        <v>40</v>
      </c>
      <c r="O183" s="92"/>
      <c r="P183" s="224">
        <f>O183*H183</f>
        <v>0</v>
      </c>
      <c r="Q183" s="224">
        <v>0</v>
      </c>
      <c r="R183" s="224">
        <f>Q183*H183</f>
        <v>0</v>
      </c>
      <c r="S183" s="224">
        <v>2.3999999999999999</v>
      </c>
      <c r="T183" s="225">
        <f>S183*H183</f>
        <v>0.71039999999999992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6" t="s">
        <v>137</v>
      </c>
      <c r="AT183" s="226" t="s">
        <v>132</v>
      </c>
      <c r="AU183" s="226" t="s">
        <v>85</v>
      </c>
      <c r="AY183" s="18" t="s">
        <v>129</v>
      </c>
      <c r="BE183" s="227">
        <f>IF(N183="základní",J183,0)</f>
        <v>0</v>
      </c>
      <c r="BF183" s="227">
        <f>IF(N183="snížená",J183,0)</f>
        <v>0</v>
      </c>
      <c r="BG183" s="227">
        <f>IF(N183="zákl. přenesená",J183,0)</f>
        <v>0</v>
      </c>
      <c r="BH183" s="227">
        <f>IF(N183="sníž. přenesená",J183,0)</f>
        <v>0</v>
      </c>
      <c r="BI183" s="227">
        <f>IF(N183="nulová",J183,0)</f>
        <v>0</v>
      </c>
      <c r="BJ183" s="18" t="s">
        <v>83</v>
      </c>
      <c r="BK183" s="227">
        <f>ROUND(I183*H183,2)</f>
        <v>0</v>
      </c>
      <c r="BL183" s="18" t="s">
        <v>137</v>
      </c>
      <c r="BM183" s="226" t="s">
        <v>200</v>
      </c>
    </row>
    <row r="184" s="13" customFormat="1">
      <c r="A184" s="13"/>
      <c r="B184" s="228"/>
      <c r="C184" s="229"/>
      <c r="D184" s="230" t="s">
        <v>139</v>
      </c>
      <c r="E184" s="231" t="s">
        <v>1</v>
      </c>
      <c r="F184" s="232" t="s">
        <v>201</v>
      </c>
      <c r="G184" s="229"/>
      <c r="H184" s="231" t="s">
        <v>1</v>
      </c>
      <c r="I184" s="233"/>
      <c r="J184" s="229"/>
      <c r="K184" s="229"/>
      <c r="L184" s="234"/>
      <c r="M184" s="235"/>
      <c r="N184" s="236"/>
      <c r="O184" s="236"/>
      <c r="P184" s="236"/>
      <c r="Q184" s="236"/>
      <c r="R184" s="236"/>
      <c r="S184" s="236"/>
      <c r="T184" s="23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8" t="s">
        <v>139</v>
      </c>
      <c r="AU184" s="238" t="s">
        <v>85</v>
      </c>
      <c r="AV184" s="13" t="s">
        <v>83</v>
      </c>
      <c r="AW184" s="13" t="s">
        <v>31</v>
      </c>
      <c r="AX184" s="13" t="s">
        <v>75</v>
      </c>
      <c r="AY184" s="238" t="s">
        <v>129</v>
      </c>
    </row>
    <row r="185" s="13" customFormat="1">
      <c r="A185" s="13"/>
      <c r="B185" s="228"/>
      <c r="C185" s="229"/>
      <c r="D185" s="230" t="s">
        <v>139</v>
      </c>
      <c r="E185" s="231" t="s">
        <v>1</v>
      </c>
      <c r="F185" s="232" t="s">
        <v>202</v>
      </c>
      <c r="G185" s="229"/>
      <c r="H185" s="231" t="s">
        <v>1</v>
      </c>
      <c r="I185" s="233"/>
      <c r="J185" s="229"/>
      <c r="K185" s="229"/>
      <c r="L185" s="234"/>
      <c r="M185" s="235"/>
      <c r="N185" s="236"/>
      <c r="O185" s="236"/>
      <c r="P185" s="236"/>
      <c r="Q185" s="236"/>
      <c r="R185" s="236"/>
      <c r="S185" s="236"/>
      <c r="T185" s="23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8" t="s">
        <v>139</v>
      </c>
      <c r="AU185" s="238" t="s">
        <v>85</v>
      </c>
      <c r="AV185" s="13" t="s">
        <v>83</v>
      </c>
      <c r="AW185" s="13" t="s">
        <v>31</v>
      </c>
      <c r="AX185" s="13" t="s">
        <v>75</v>
      </c>
      <c r="AY185" s="238" t="s">
        <v>129</v>
      </c>
    </row>
    <row r="186" s="14" customFormat="1">
      <c r="A186" s="14"/>
      <c r="B186" s="239"/>
      <c r="C186" s="240"/>
      <c r="D186" s="230" t="s">
        <v>139</v>
      </c>
      <c r="E186" s="241" t="s">
        <v>1</v>
      </c>
      <c r="F186" s="242" t="s">
        <v>203</v>
      </c>
      <c r="G186" s="240"/>
      <c r="H186" s="243">
        <v>0.13500000000000001</v>
      </c>
      <c r="I186" s="244"/>
      <c r="J186" s="240"/>
      <c r="K186" s="240"/>
      <c r="L186" s="245"/>
      <c r="M186" s="246"/>
      <c r="N186" s="247"/>
      <c r="O186" s="247"/>
      <c r="P186" s="247"/>
      <c r="Q186" s="247"/>
      <c r="R186" s="247"/>
      <c r="S186" s="247"/>
      <c r="T186" s="24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9" t="s">
        <v>139</v>
      </c>
      <c r="AU186" s="249" t="s">
        <v>85</v>
      </c>
      <c r="AV186" s="14" t="s">
        <v>85</v>
      </c>
      <c r="AW186" s="14" t="s">
        <v>31</v>
      </c>
      <c r="AX186" s="14" t="s">
        <v>75</v>
      </c>
      <c r="AY186" s="249" t="s">
        <v>129</v>
      </c>
    </row>
    <row r="187" s="14" customFormat="1">
      <c r="A187" s="14"/>
      <c r="B187" s="239"/>
      <c r="C187" s="240"/>
      <c r="D187" s="230" t="s">
        <v>139</v>
      </c>
      <c r="E187" s="241" t="s">
        <v>1</v>
      </c>
      <c r="F187" s="242" t="s">
        <v>204</v>
      </c>
      <c r="G187" s="240"/>
      <c r="H187" s="243">
        <v>0.161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9" t="s">
        <v>139</v>
      </c>
      <c r="AU187" s="249" t="s">
        <v>85</v>
      </c>
      <c r="AV187" s="14" t="s">
        <v>85</v>
      </c>
      <c r="AW187" s="14" t="s">
        <v>31</v>
      </c>
      <c r="AX187" s="14" t="s">
        <v>75</v>
      </c>
      <c r="AY187" s="249" t="s">
        <v>129</v>
      </c>
    </row>
    <row r="188" s="15" customFormat="1">
      <c r="A188" s="15"/>
      <c r="B188" s="250"/>
      <c r="C188" s="251"/>
      <c r="D188" s="230" t="s">
        <v>139</v>
      </c>
      <c r="E188" s="252" t="s">
        <v>1</v>
      </c>
      <c r="F188" s="253" t="s">
        <v>151</v>
      </c>
      <c r="G188" s="251"/>
      <c r="H188" s="254">
        <v>0.29600000000000004</v>
      </c>
      <c r="I188" s="255"/>
      <c r="J188" s="251"/>
      <c r="K188" s="251"/>
      <c r="L188" s="256"/>
      <c r="M188" s="257"/>
      <c r="N188" s="258"/>
      <c r="O188" s="258"/>
      <c r="P188" s="258"/>
      <c r="Q188" s="258"/>
      <c r="R188" s="258"/>
      <c r="S188" s="258"/>
      <c r="T188" s="25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0" t="s">
        <v>139</v>
      </c>
      <c r="AU188" s="260" t="s">
        <v>85</v>
      </c>
      <c r="AV188" s="15" t="s">
        <v>137</v>
      </c>
      <c r="AW188" s="15" t="s">
        <v>31</v>
      </c>
      <c r="AX188" s="15" t="s">
        <v>83</v>
      </c>
      <c r="AY188" s="260" t="s">
        <v>129</v>
      </c>
    </row>
    <row r="189" s="2" customFormat="1" ht="16.5" customHeight="1">
      <c r="A189" s="39"/>
      <c r="B189" s="40"/>
      <c r="C189" s="215" t="s">
        <v>8</v>
      </c>
      <c r="D189" s="215" t="s">
        <v>132</v>
      </c>
      <c r="E189" s="216" t="s">
        <v>205</v>
      </c>
      <c r="F189" s="217" t="s">
        <v>206</v>
      </c>
      <c r="G189" s="218" t="s">
        <v>199</v>
      </c>
      <c r="H189" s="219">
        <v>4.29</v>
      </c>
      <c r="I189" s="220"/>
      <c r="J189" s="221">
        <f>ROUND(I189*H189,2)</f>
        <v>0</v>
      </c>
      <c r="K189" s="217" t="s">
        <v>207</v>
      </c>
      <c r="L189" s="45"/>
      <c r="M189" s="222" t="s">
        <v>1</v>
      </c>
      <c r="N189" s="223" t="s">
        <v>40</v>
      </c>
      <c r="O189" s="92"/>
      <c r="P189" s="224">
        <f>O189*H189</f>
        <v>0</v>
      </c>
      <c r="Q189" s="224">
        <v>0</v>
      </c>
      <c r="R189" s="224">
        <f>Q189*H189</f>
        <v>0</v>
      </c>
      <c r="S189" s="224">
        <v>0.45000000000000001</v>
      </c>
      <c r="T189" s="225">
        <f>S189*H189</f>
        <v>1.9305000000000001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6" t="s">
        <v>137</v>
      </c>
      <c r="AT189" s="226" t="s">
        <v>132</v>
      </c>
      <c r="AU189" s="226" t="s">
        <v>85</v>
      </c>
      <c r="AY189" s="18" t="s">
        <v>129</v>
      </c>
      <c r="BE189" s="227">
        <f>IF(N189="základní",J189,0)</f>
        <v>0</v>
      </c>
      <c r="BF189" s="227">
        <f>IF(N189="snížená",J189,0)</f>
        <v>0</v>
      </c>
      <c r="BG189" s="227">
        <f>IF(N189="zákl. přenesená",J189,0)</f>
        <v>0</v>
      </c>
      <c r="BH189" s="227">
        <f>IF(N189="sníž. přenesená",J189,0)</f>
        <v>0</v>
      </c>
      <c r="BI189" s="227">
        <f>IF(N189="nulová",J189,0)</f>
        <v>0</v>
      </c>
      <c r="BJ189" s="18" t="s">
        <v>83</v>
      </c>
      <c r="BK189" s="227">
        <f>ROUND(I189*H189,2)</f>
        <v>0</v>
      </c>
      <c r="BL189" s="18" t="s">
        <v>137</v>
      </c>
      <c r="BM189" s="226" t="s">
        <v>208</v>
      </c>
    </row>
    <row r="190" s="13" customFormat="1">
      <c r="A190" s="13"/>
      <c r="B190" s="228"/>
      <c r="C190" s="229"/>
      <c r="D190" s="230" t="s">
        <v>139</v>
      </c>
      <c r="E190" s="231" t="s">
        <v>1</v>
      </c>
      <c r="F190" s="232" t="s">
        <v>209</v>
      </c>
      <c r="G190" s="229"/>
      <c r="H190" s="231" t="s">
        <v>1</v>
      </c>
      <c r="I190" s="233"/>
      <c r="J190" s="229"/>
      <c r="K190" s="229"/>
      <c r="L190" s="234"/>
      <c r="M190" s="235"/>
      <c r="N190" s="236"/>
      <c r="O190" s="236"/>
      <c r="P190" s="236"/>
      <c r="Q190" s="236"/>
      <c r="R190" s="236"/>
      <c r="S190" s="236"/>
      <c r="T190" s="23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8" t="s">
        <v>139</v>
      </c>
      <c r="AU190" s="238" t="s">
        <v>85</v>
      </c>
      <c r="AV190" s="13" t="s">
        <v>83</v>
      </c>
      <c r="AW190" s="13" t="s">
        <v>31</v>
      </c>
      <c r="AX190" s="13" t="s">
        <v>75</v>
      </c>
      <c r="AY190" s="238" t="s">
        <v>129</v>
      </c>
    </row>
    <row r="191" s="13" customFormat="1">
      <c r="A191" s="13"/>
      <c r="B191" s="228"/>
      <c r="C191" s="229"/>
      <c r="D191" s="230" t="s">
        <v>139</v>
      </c>
      <c r="E191" s="231" t="s">
        <v>1</v>
      </c>
      <c r="F191" s="232" t="s">
        <v>210</v>
      </c>
      <c r="G191" s="229"/>
      <c r="H191" s="231" t="s">
        <v>1</v>
      </c>
      <c r="I191" s="233"/>
      <c r="J191" s="229"/>
      <c r="K191" s="229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139</v>
      </c>
      <c r="AU191" s="238" t="s">
        <v>85</v>
      </c>
      <c r="AV191" s="13" t="s">
        <v>83</v>
      </c>
      <c r="AW191" s="13" t="s">
        <v>31</v>
      </c>
      <c r="AX191" s="13" t="s">
        <v>75</v>
      </c>
      <c r="AY191" s="238" t="s">
        <v>129</v>
      </c>
    </row>
    <row r="192" s="13" customFormat="1">
      <c r="A192" s="13"/>
      <c r="B192" s="228"/>
      <c r="C192" s="229"/>
      <c r="D192" s="230" t="s">
        <v>139</v>
      </c>
      <c r="E192" s="231" t="s">
        <v>1</v>
      </c>
      <c r="F192" s="232" t="s">
        <v>211</v>
      </c>
      <c r="G192" s="229"/>
      <c r="H192" s="231" t="s">
        <v>1</v>
      </c>
      <c r="I192" s="233"/>
      <c r="J192" s="229"/>
      <c r="K192" s="229"/>
      <c r="L192" s="234"/>
      <c r="M192" s="235"/>
      <c r="N192" s="236"/>
      <c r="O192" s="236"/>
      <c r="P192" s="236"/>
      <c r="Q192" s="236"/>
      <c r="R192" s="236"/>
      <c r="S192" s="236"/>
      <c r="T192" s="23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8" t="s">
        <v>139</v>
      </c>
      <c r="AU192" s="238" t="s">
        <v>85</v>
      </c>
      <c r="AV192" s="13" t="s">
        <v>83</v>
      </c>
      <c r="AW192" s="13" t="s">
        <v>31</v>
      </c>
      <c r="AX192" s="13" t="s">
        <v>75</v>
      </c>
      <c r="AY192" s="238" t="s">
        <v>129</v>
      </c>
    </row>
    <row r="193" s="14" customFormat="1">
      <c r="A193" s="14"/>
      <c r="B193" s="239"/>
      <c r="C193" s="240"/>
      <c r="D193" s="230" t="s">
        <v>139</v>
      </c>
      <c r="E193" s="241" t="s">
        <v>1</v>
      </c>
      <c r="F193" s="242" t="s">
        <v>212</v>
      </c>
      <c r="G193" s="240"/>
      <c r="H193" s="243">
        <v>0.17499999999999999</v>
      </c>
      <c r="I193" s="244"/>
      <c r="J193" s="240"/>
      <c r="K193" s="240"/>
      <c r="L193" s="245"/>
      <c r="M193" s="246"/>
      <c r="N193" s="247"/>
      <c r="O193" s="247"/>
      <c r="P193" s="247"/>
      <c r="Q193" s="247"/>
      <c r="R193" s="247"/>
      <c r="S193" s="247"/>
      <c r="T193" s="24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9" t="s">
        <v>139</v>
      </c>
      <c r="AU193" s="249" t="s">
        <v>85</v>
      </c>
      <c r="AV193" s="14" t="s">
        <v>85</v>
      </c>
      <c r="AW193" s="14" t="s">
        <v>31</v>
      </c>
      <c r="AX193" s="14" t="s">
        <v>75</v>
      </c>
      <c r="AY193" s="249" t="s">
        <v>129</v>
      </c>
    </row>
    <row r="194" s="14" customFormat="1">
      <c r="A194" s="14"/>
      <c r="B194" s="239"/>
      <c r="C194" s="240"/>
      <c r="D194" s="230" t="s">
        <v>139</v>
      </c>
      <c r="E194" s="241" t="s">
        <v>1</v>
      </c>
      <c r="F194" s="242" t="s">
        <v>213</v>
      </c>
      <c r="G194" s="240"/>
      <c r="H194" s="243">
        <v>0.999</v>
      </c>
      <c r="I194" s="244"/>
      <c r="J194" s="240"/>
      <c r="K194" s="240"/>
      <c r="L194" s="245"/>
      <c r="M194" s="246"/>
      <c r="N194" s="247"/>
      <c r="O194" s="247"/>
      <c r="P194" s="247"/>
      <c r="Q194" s="247"/>
      <c r="R194" s="247"/>
      <c r="S194" s="247"/>
      <c r="T194" s="24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9" t="s">
        <v>139</v>
      </c>
      <c r="AU194" s="249" t="s">
        <v>85</v>
      </c>
      <c r="AV194" s="14" t="s">
        <v>85</v>
      </c>
      <c r="AW194" s="14" t="s">
        <v>31</v>
      </c>
      <c r="AX194" s="14" t="s">
        <v>75</v>
      </c>
      <c r="AY194" s="249" t="s">
        <v>129</v>
      </c>
    </row>
    <row r="195" s="13" customFormat="1">
      <c r="A195" s="13"/>
      <c r="B195" s="228"/>
      <c r="C195" s="229"/>
      <c r="D195" s="230" t="s">
        <v>139</v>
      </c>
      <c r="E195" s="231" t="s">
        <v>1</v>
      </c>
      <c r="F195" s="232" t="s">
        <v>214</v>
      </c>
      <c r="G195" s="229"/>
      <c r="H195" s="231" t="s">
        <v>1</v>
      </c>
      <c r="I195" s="233"/>
      <c r="J195" s="229"/>
      <c r="K195" s="229"/>
      <c r="L195" s="234"/>
      <c r="M195" s="235"/>
      <c r="N195" s="236"/>
      <c r="O195" s="236"/>
      <c r="P195" s="236"/>
      <c r="Q195" s="236"/>
      <c r="R195" s="236"/>
      <c r="S195" s="236"/>
      <c r="T195" s="23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8" t="s">
        <v>139</v>
      </c>
      <c r="AU195" s="238" t="s">
        <v>85</v>
      </c>
      <c r="AV195" s="13" t="s">
        <v>83</v>
      </c>
      <c r="AW195" s="13" t="s">
        <v>31</v>
      </c>
      <c r="AX195" s="13" t="s">
        <v>75</v>
      </c>
      <c r="AY195" s="238" t="s">
        <v>129</v>
      </c>
    </row>
    <row r="196" s="13" customFormat="1">
      <c r="A196" s="13"/>
      <c r="B196" s="228"/>
      <c r="C196" s="229"/>
      <c r="D196" s="230" t="s">
        <v>139</v>
      </c>
      <c r="E196" s="231" t="s">
        <v>1</v>
      </c>
      <c r="F196" s="232" t="s">
        <v>215</v>
      </c>
      <c r="G196" s="229"/>
      <c r="H196" s="231" t="s">
        <v>1</v>
      </c>
      <c r="I196" s="233"/>
      <c r="J196" s="229"/>
      <c r="K196" s="229"/>
      <c r="L196" s="234"/>
      <c r="M196" s="235"/>
      <c r="N196" s="236"/>
      <c r="O196" s="236"/>
      <c r="P196" s="236"/>
      <c r="Q196" s="236"/>
      <c r="R196" s="236"/>
      <c r="S196" s="236"/>
      <c r="T196" s="23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8" t="s">
        <v>139</v>
      </c>
      <c r="AU196" s="238" t="s">
        <v>85</v>
      </c>
      <c r="AV196" s="13" t="s">
        <v>83</v>
      </c>
      <c r="AW196" s="13" t="s">
        <v>31</v>
      </c>
      <c r="AX196" s="13" t="s">
        <v>75</v>
      </c>
      <c r="AY196" s="238" t="s">
        <v>129</v>
      </c>
    </row>
    <row r="197" s="14" customFormat="1">
      <c r="A197" s="14"/>
      <c r="B197" s="239"/>
      <c r="C197" s="240"/>
      <c r="D197" s="230" t="s">
        <v>139</v>
      </c>
      <c r="E197" s="241" t="s">
        <v>1</v>
      </c>
      <c r="F197" s="242" t="s">
        <v>216</v>
      </c>
      <c r="G197" s="240"/>
      <c r="H197" s="243">
        <v>2.4199999999999999</v>
      </c>
      <c r="I197" s="244"/>
      <c r="J197" s="240"/>
      <c r="K197" s="240"/>
      <c r="L197" s="245"/>
      <c r="M197" s="246"/>
      <c r="N197" s="247"/>
      <c r="O197" s="247"/>
      <c r="P197" s="247"/>
      <c r="Q197" s="247"/>
      <c r="R197" s="247"/>
      <c r="S197" s="247"/>
      <c r="T197" s="24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9" t="s">
        <v>139</v>
      </c>
      <c r="AU197" s="249" t="s">
        <v>85</v>
      </c>
      <c r="AV197" s="14" t="s">
        <v>85</v>
      </c>
      <c r="AW197" s="14" t="s">
        <v>31</v>
      </c>
      <c r="AX197" s="14" t="s">
        <v>75</v>
      </c>
      <c r="AY197" s="249" t="s">
        <v>129</v>
      </c>
    </row>
    <row r="198" s="14" customFormat="1">
      <c r="A198" s="14"/>
      <c r="B198" s="239"/>
      <c r="C198" s="240"/>
      <c r="D198" s="230" t="s">
        <v>139</v>
      </c>
      <c r="E198" s="241" t="s">
        <v>1</v>
      </c>
      <c r="F198" s="242" t="s">
        <v>217</v>
      </c>
      <c r="G198" s="240"/>
      <c r="H198" s="243">
        <v>-0.035000000000000003</v>
      </c>
      <c r="I198" s="244"/>
      <c r="J198" s="240"/>
      <c r="K198" s="240"/>
      <c r="L198" s="245"/>
      <c r="M198" s="246"/>
      <c r="N198" s="247"/>
      <c r="O198" s="247"/>
      <c r="P198" s="247"/>
      <c r="Q198" s="247"/>
      <c r="R198" s="247"/>
      <c r="S198" s="247"/>
      <c r="T198" s="24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9" t="s">
        <v>139</v>
      </c>
      <c r="AU198" s="249" t="s">
        <v>85</v>
      </c>
      <c r="AV198" s="14" t="s">
        <v>85</v>
      </c>
      <c r="AW198" s="14" t="s">
        <v>31</v>
      </c>
      <c r="AX198" s="14" t="s">
        <v>75</v>
      </c>
      <c r="AY198" s="249" t="s">
        <v>129</v>
      </c>
    </row>
    <row r="199" s="14" customFormat="1">
      <c r="A199" s="14"/>
      <c r="B199" s="239"/>
      <c r="C199" s="240"/>
      <c r="D199" s="230" t="s">
        <v>139</v>
      </c>
      <c r="E199" s="241" t="s">
        <v>1</v>
      </c>
      <c r="F199" s="242" t="s">
        <v>218</v>
      </c>
      <c r="G199" s="240"/>
      <c r="H199" s="243">
        <v>-0.075999999999999998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9" t="s">
        <v>139</v>
      </c>
      <c r="AU199" s="249" t="s">
        <v>85</v>
      </c>
      <c r="AV199" s="14" t="s">
        <v>85</v>
      </c>
      <c r="AW199" s="14" t="s">
        <v>31</v>
      </c>
      <c r="AX199" s="14" t="s">
        <v>75</v>
      </c>
      <c r="AY199" s="249" t="s">
        <v>129</v>
      </c>
    </row>
    <row r="200" s="13" customFormat="1">
      <c r="A200" s="13"/>
      <c r="B200" s="228"/>
      <c r="C200" s="229"/>
      <c r="D200" s="230" t="s">
        <v>139</v>
      </c>
      <c r="E200" s="231" t="s">
        <v>1</v>
      </c>
      <c r="F200" s="232" t="s">
        <v>219</v>
      </c>
      <c r="G200" s="229"/>
      <c r="H200" s="231" t="s">
        <v>1</v>
      </c>
      <c r="I200" s="233"/>
      <c r="J200" s="229"/>
      <c r="K200" s="229"/>
      <c r="L200" s="234"/>
      <c r="M200" s="235"/>
      <c r="N200" s="236"/>
      <c r="O200" s="236"/>
      <c r="P200" s="236"/>
      <c r="Q200" s="236"/>
      <c r="R200" s="236"/>
      <c r="S200" s="236"/>
      <c r="T200" s="23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8" t="s">
        <v>139</v>
      </c>
      <c r="AU200" s="238" t="s">
        <v>85</v>
      </c>
      <c r="AV200" s="13" t="s">
        <v>83</v>
      </c>
      <c r="AW200" s="13" t="s">
        <v>31</v>
      </c>
      <c r="AX200" s="13" t="s">
        <v>75</v>
      </c>
      <c r="AY200" s="238" t="s">
        <v>129</v>
      </c>
    </row>
    <row r="201" s="14" customFormat="1">
      <c r="A201" s="14"/>
      <c r="B201" s="239"/>
      <c r="C201" s="240"/>
      <c r="D201" s="230" t="s">
        <v>139</v>
      </c>
      <c r="E201" s="241" t="s">
        <v>1</v>
      </c>
      <c r="F201" s="242" t="s">
        <v>220</v>
      </c>
      <c r="G201" s="240"/>
      <c r="H201" s="243">
        <v>0.80700000000000005</v>
      </c>
      <c r="I201" s="244"/>
      <c r="J201" s="240"/>
      <c r="K201" s="240"/>
      <c r="L201" s="245"/>
      <c r="M201" s="246"/>
      <c r="N201" s="247"/>
      <c r="O201" s="247"/>
      <c r="P201" s="247"/>
      <c r="Q201" s="247"/>
      <c r="R201" s="247"/>
      <c r="S201" s="247"/>
      <c r="T201" s="24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9" t="s">
        <v>139</v>
      </c>
      <c r="AU201" s="249" t="s">
        <v>85</v>
      </c>
      <c r="AV201" s="14" t="s">
        <v>85</v>
      </c>
      <c r="AW201" s="14" t="s">
        <v>31</v>
      </c>
      <c r="AX201" s="14" t="s">
        <v>75</v>
      </c>
      <c r="AY201" s="249" t="s">
        <v>129</v>
      </c>
    </row>
    <row r="202" s="15" customFormat="1">
      <c r="A202" s="15"/>
      <c r="B202" s="250"/>
      <c r="C202" s="251"/>
      <c r="D202" s="230" t="s">
        <v>139</v>
      </c>
      <c r="E202" s="252" t="s">
        <v>1</v>
      </c>
      <c r="F202" s="253" t="s">
        <v>151</v>
      </c>
      <c r="G202" s="251"/>
      <c r="H202" s="254">
        <v>4.29</v>
      </c>
      <c r="I202" s="255"/>
      <c r="J202" s="251"/>
      <c r="K202" s="251"/>
      <c r="L202" s="256"/>
      <c r="M202" s="257"/>
      <c r="N202" s="258"/>
      <c r="O202" s="258"/>
      <c r="P202" s="258"/>
      <c r="Q202" s="258"/>
      <c r="R202" s="258"/>
      <c r="S202" s="258"/>
      <c r="T202" s="259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0" t="s">
        <v>139</v>
      </c>
      <c r="AU202" s="260" t="s">
        <v>85</v>
      </c>
      <c r="AV202" s="15" t="s">
        <v>137</v>
      </c>
      <c r="AW202" s="15" t="s">
        <v>31</v>
      </c>
      <c r="AX202" s="15" t="s">
        <v>83</v>
      </c>
      <c r="AY202" s="260" t="s">
        <v>129</v>
      </c>
    </row>
    <row r="203" s="2" customFormat="1" ht="16.5" customHeight="1">
      <c r="A203" s="39"/>
      <c r="B203" s="40"/>
      <c r="C203" s="215" t="s">
        <v>221</v>
      </c>
      <c r="D203" s="215" t="s">
        <v>132</v>
      </c>
      <c r="E203" s="216" t="s">
        <v>222</v>
      </c>
      <c r="F203" s="217" t="s">
        <v>223</v>
      </c>
      <c r="G203" s="218" t="s">
        <v>135</v>
      </c>
      <c r="H203" s="219">
        <v>66.596000000000004</v>
      </c>
      <c r="I203" s="220"/>
      <c r="J203" s="221">
        <f>ROUND(I203*H203,2)</f>
        <v>0</v>
      </c>
      <c r="K203" s="217" t="s">
        <v>136</v>
      </c>
      <c r="L203" s="45"/>
      <c r="M203" s="222" t="s">
        <v>1</v>
      </c>
      <c r="N203" s="223" t="s">
        <v>40</v>
      </c>
      <c r="O203" s="92"/>
      <c r="P203" s="224">
        <f>O203*H203</f>
        <v>0</v>
      </c>
      <c r="Q203" s="224">
        <v>0</v>
      </c>
      <c r="R203" s="224">
        <f>Q203*H203</f>
        <v>0</v>
      </c>
      <c r="S203" s="224">
        <v>0.089999999999999997</v>
      </c>
      <c r="T203" s="225">
        <f>S203*H203</f>
        <v>5.9936400000000001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6" t="s">
        <v>137</v>
      </c>
      <c r="AT203" s="226" t="s">
        <v>132</v>
      </c>
      <c r="AU203" s="226" t="s">
        <v>85</v>
      </c>
      <c r="AY203" s="18" t="s">
        <v>129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18" t="s">
        <v>83</v>
      </c>
      <c r="BK203" s="227">
        <f>ROUND(I203*H203,2)</f>
        <v>0</v>
      </c>
      <c r="BL203" s="18" t="s">
        <v>137</v>
      </c>
      <c r="BM203" s="226" t="s">
        <v>224</v>
      </c>
    </row>
    <row r="204" s="13" customFormat="1">
      <c r="A204" s="13"/>
      <c r="B204" s="228"/>
      <c r="C204" s="229"/>
      <c r="D204" s="230" t="s">
        <v>139</v>
      </c>
      <c r="E204" s="231" t="s">
        <v>1</v>
      </c>
      <c r="F204" s="232" t="s">
        <v>209</v>
      </c>
      <c r="G204" s="229"/>
      <c r="H204" s="231" t="s">
        <v>1</v>
      </c>
      <c r="I204" s="233"/>
      <c r="J204" s="229"/>
      <c r="K204" s="229"/>
      <c r="L204" s="234"/>
      <c r="M204" s="235"/>
      <c r="N204" s="236"/>
      <c r="O204" s="236"/>
      <c r="P204" s="236"/>
      <c r="Q204" s="236"/>
      <c r="R204" s="236"/>
      <c r="S204" s="236"/>
      <c r="T204" s="23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8" t="s">
        <v>139</v>
      </c>
      <c r="AU204" s="238" t="s">
        <v>85</v>
      </c>
      <c r="AV204" s="13" t="s">
        <v>83</v>
      </c>
      <c r="AW204" s="13" t="s">
        <v>31</v>
      </c>
      <c r="AX204" s="13" t="s">
        <v>75</v>
      </c>
      <c r="AY204" s="238" t="s">
        <v>129</v>
      </c>
    </row>
    <row r="205" s="13" customFormat="1">
      <c r="A205" s="13"/>
      <c r="B205" s="228"/>
      <c r="C205" s="229"/>
      <c r="D205" s="230" t="s">
        <v>139</v>
      </c>
      <c r="E205" s="231" t="s">
        <v>1</v>
      </c>
      <c r="F205" s="232" t="s">
        <v>225</v>
      </c>
      <c r="G205" s="229"/>
      <c r="H205" s="231" t="s">
        <v>1</v>
      </c>
      <c r="I205" s="233"/>
      <c r="J205" s="229"/>
      <c r="K205" s="229"/>
      <c r="L205" s="234"/>
      <c r="M205" s="235"/>
      <c r="N205" s="236"/>
      <c r="O205" s="236"/>
      <c r="P205" s="236"/>
      <c r="Q205" s="236"/>
      <c r="R205" s="236"/>
      <c r="S205" s="236"/>
      <c r="T205" s="23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8" t="s">
        <v>139</v>
      </c>
      <c r="AU205" s="238" t="s">
        <v>85</v>
      </c>
      <c r="AV205" s="13" t="s">
        <v>83</v>
      </c>
      <c r="AW205" s="13" t="s">
        <v>31</v>
      </c>
      <c r="AX205" s="13" t="s">
        <v>75</v>
      </c>
      <c r="AY205" s="238" t="s">
        <v>129</v>
      </c>
    </row>
    <row r="206" s="13" customFormat="1">
      <c r="A206" s="13"/>
      <c r="B206" s="228"/>
      <c r="C206" s="229"/>
      <c r="D206" s="230" t="s">
        <v>139</v>
      </c>
      <c r="E206" s="231" t="s">
        <v>1</v>
      </c>
      <c r="F206" s="232" t="s">
        <v>226</v>
      </c>
      <c r="G206" s="229"/>
      <c r="H206" s="231" t="s">
        <v>1</v>
      </c>
      <c r="I206" s="233"/>
      <c r="J206" s="229"/>
      <c r="K206" s="229"/>
      <c r="L206" s="234"/>
      <c r="M206" s="235"/>
      <c r="N206" s="236"/>
      <c r="O206" s="236"/>
      <c r="P206" s="236"/>
      <c r="Q206" s="236"/>
      <c r="R206" s="236"/>
      <c r="S206" s="236"/>
      <c r="T206" s="23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8" t="s">
        <v>139</v>
      </c>
      <c r="AU206" s="238" t="s">
        <v>85</v>
      </c>
      <c r="AV206" s="13" t="s">
        <v>83</v>
      </c>
      <c r="AW206" s="13" t="s">
        <v>31</v>
      </c>
      <c r="AX206" s="13" t="s">
        <v>75</v>
      </c>
      <c r="AY206" s="238" t="s">
        <v>129</v>
      </c>
    </row>
    <row r="207" s="14" customFormat="1">
      <c r="A207" s="14"/>
      <c r="B207" s="239"/>
      <c r="C207" s="240"/>
      <c r="D207" s="230" t="s">
        <v>139</v>
      </c>
      <c r="E207" s="241" t="s">
        <v>1</v>
      </c>
      <c r="F207" s="242" t="s">
        <v>227</v>
      </c>
      <c r="G207" s="240"/>
      <c r="H207" s="243">
        <v>2.1880000000000002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9" t="s">
        <v>139</v>
      </c>
      <c r="AU207" s="249" t="s">
        <v>85</v>
      </c>
      <c r="AV207" s="14" t="s">
        <v>85</v>
      </c>
      <c r="AW207" s="14" t="s">
        <v>31</v>
      </c>
      <c r="AX207" s="14" t="s">
        <v>75</v>
      </c>
      <c r="AY207" s="249" t="s">
        <v>129</v>
      </c>
    </row>
    <row r="208" s="14" customFormat="1">
      <c r="A208" s="14"/>
      <c r="B208" s="239"/>
      <c r="C208" s="240"/>
      <c r="D208" s="230" t="s">
        <v>139</v>
      </c>
      <c r="E208" s="241" t="s">
        <v>1</v>
      </c>
      <c r="F208" s="242" t="s">
        <v>228</v>
      </c>
      <c r="G208" s="240"/>
      <c r="H208" s="243">
        <v>72.611000000000004</v>
      </c>
      <c r="I208" s="244"/>
      <c r="J208" s="240"/>
      <c r="K208" s="240"/>
      <c r="L208" s="245"/>
      <c r="M208" s="246"/>
      <c r="N208" s="247"/>
      <c r="O208" s="247"/>
      <c r="P208" s="247"/>
      <c r="Q208" s="247"/>
      <c r="R208" s="247"/>
      <c r="S208" s="247"/>
      <c r="T208" s="24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9" t="s">
        <v>139</v>
      </c>
      <c r="AU208" s="249" t="s">
        <v>85</v>
      </c>
      <c r="AV208" s="14" t="s">
        <v>85</v>
      </c>
      <c r="AW208" s="14" t="s">
        <v>31</v>
      </c>
      <c r="AX208" s="14" t="s">
        <v>75</v>
      </c>
      <c r="AY208" s="249" t="s">
        <v>129</v>
      </c>
    </row>
    <row r="209" s="14" customFormat="1">
      <c r="A209" s="14"/>
      <c r="B209" s="239"/>
      <c r="C209" s="240"/>
      <c r="D209" s="230" t="s">
        <v>139</v>
      </c>
      <c r="E209" s="241" t="s">
        <v>1</v>
      </c>
      <c r="F209" s="242" t="s">
        <v>229</v>
      </c>
      <c r="G209" s="240"/>
      <c r="H209" s="243">
        <v>-0.58499999999999996</v>
      </c>
      <c r="I209" s="244"/>
      <c r="J209" s="240"/>
      <c r="K209" s="240"/>
      <c r="L209" s="245"/>
      <c r="M209" s="246"/>
      <c r="N209" s="247"/>
      <c r="O209" s="247"/>
      <c r="P209" s="247"/>
      <c r="Q209" s="247"/>
      <c r="R209" s="247"/>
      <c r="S209" s="247"/>
      <c r="T209" s="248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9" t="s">
        <v>139</v>
      </c>
      <c r="AU209" s="249" t="s">
        <v>85</v>
      </c>
      <c r="AV209" s="14" t="s">
        <v>85</v>
      </c>
      <c r="AW209" s="14" t="s">
        <v>31</v>
      </c>
      <c r="AX209" s="14" t="s">
        <v>75</v>
      </c>
      <c r="AY209" s="249" t="s">
        <v>129</v>
      </c>
    </row>
    <row r="210" s="14" customFormat="1">
      <c r="A210" s="14"/>
      <c r="B210" s="239"/>
      <c r="C210" s="240"/>
      <c r="D210" s="230" t="s">
        <v>139</v>
      </c>
      <c r="E210" s="241" t="s">
        <v>1</v>
      </c>
      <c r="F210" s="242" t="s">
        <v>230</v>
      </c>
      <c r="G210" s="240"/>
      <c r="H210" s="243">
        <v>-3.8940000000000001</v>
      </c>
      <c r="I210" s="244"/>
      <c r="J210" s="240"/>
      <c r="K210" s="240"/>
      <c r="L210" s="245"/>
      <c r="M210" s="246"/>
      <c r="N210" s="247"/>
      <c r="O210" s="247"/>
      <c r="P210" s="247"/>
      <c r="Q210" s="247"/>
      <c r="R210" s="247"/>
      <c r="S210" s="247"/>
      <c r="T210" s="24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9" t="s">
        <v>139</v>
      </c>
      <c r="AU210" s="249" t="s">
        <v>85</v>
      </c>
      <c r="AV210" s="14" t="s">
        <v>85</v>
      </c>
      <c r="AW210" s="14" t="s">
        <v>31</v>
      </c>
      <c r="AX210" s="14" t="s">
        <v>75</v>
      </c>
      <c r="AY210" s="249" t="s">
        <v>129</v>
      </c>
    </row>
    <row r="211" s="14" customFormat="1">
      <c r="A211" s="14"/>
      <c r="B211" s="239"/>
      <c r="C211" s="240"/>
      <c r="D211" s="230" t="s">
        <v>139</v>
      </c>
      <c r="E211" s="241" t="s">
        <v>1</v>
      </c>
      <c r="F211" s="242" t="s">
        <v>231</v>
      </c>
      <c r="G211" s="240"/>
      <c r="H211" s="243">
        <v>-3.7240000000000002</v>
      </c>
      <c r="I211" s="244"/>
      <c r="J211" s="240"/>
      <c r="K211" s="240"/>
      <c r="L211" s="245"/>
      <c r="M211" s="246"/>
      <c r="N211" s="247"/>
      <c r="O211" s="247"/>
      <c r="P211" s="247"/>
      <c r="Q211" s="247"/>
      <c r="R211" s="247"/>
      <c r="S211" s="247"/>
      <c r="T211" s="24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9" t="s">
        <v>139</v>
      </c>
      <c r="AU211" s="249" t="s">
        <v>85</v>
      </c>
      <c r="AV211" s="14" t="s">
        <v>85</v>
      </c>
      <c r="AW211" s="14" t="s">
        <v>31</v>
      </c>
      <c r="AX211" s="14" t="s">
        <v>75</v>
      </c>
      <c r="AY211" s="249" t="s">
        <v>129</v>
      </c>
    </row>
    <row r="212" s="15" customFormat="1">
      <c r="A212" s="15"/>
      <c r="B212" s="250"/>
      <c r="C212" s="251"/>
      <c r="D212" s="230" t="s">
        <v>139</v>
      </c>
      <c r="E212" s="252" t="s">
        <v>1</v>
      </c>
      <c r="F212" s="253" t="s">
        <v>151</v>
      </c>
      <c r="G212" s="251"/>
      <c r="H212" s="254">
        <v>66.596000000000004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0" t="s">
        <v>139</v>
      </c>
      <c r="AU212" s="260" t="s">
        <v>85</v>
      </c>
      <c r="AV212" s="15" t="s">
        <v>137</v>
      </c>
      <c r="AW212" s="15" t="s">
        <v>31</v>
      </c>
      <c r="AX212" s="15" t="s">
        <v>83</v>
      </c>
      <c r="AY212" s="260" t="s">
        <v>129</v>
      </c>
    </row>
    <row r="213" s="2" customFormat="1" ht="24.15" customHeight="1">
      <c r="A213" s="39"/>
      <c r="B213" s="40"/>
      <c r="C213" s="215" t="s">
        <v>232</v>
      </c>
      <c r="D213" s="215" t="s">
        <v>132</v>
      </c>
      <c r="E213" s="216" t="s">
        <v>233</v>
      </c>
      <c r="F213" s="217" t="s">
        <v>234</v>
      </c>
      <c r="G213" s="218" t="s">
        <v>135</v>
      </c>
      <c r="H213" s="219">
        <v>38.473999999999997</v>
      </c>
      <c r="I213" s="220"/>
      <c r="J213" s="221">
        <f>ROUND(I213*H213,2)</f>
        <v>0</v>
      </c>
      <c r="K213" s="217" t="s">
        <v>136</v>
      </c>
      <c r="L213" s="45"/>
      <c r="M213" s="222" t="s">
        <v>1</v>
      </c>
      <c r="N213" s="223" t="s">
        <v>40</v>
      </c>
      <c r="O213" s="92"/>
      <c r="P213" s="224">
        <f>O213*H213</f>
        <v>0</v>
      </c>
      <c r="Q213" s="224">
        <v>0</v>
      </c>
      <c r="R213" s="224">
        <f>Q213*H213</f>
        <v>0</v>
      </c>
      <c r="S213" s="224">
        <v>0.11</v>
      </c>
      <c r="T213" s="225">
        <f>S213*H213</f>
        <v>4.2321399999999993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6" t="s">
        <v>137</v>
      </c>
      <c r="AT213" s="226" t="s">
        <v>132</v>
      </c>
      <c r="AU213" s="226" t="s">
        <v>85</v>
      </c>
      <c r="AY213" s="18" t="s">
        <v>129</v>
      </c>
      <c r="BE213" s="227">
        <f>IF(N213="základní",J213,0)</f>
        <v>0</v>
      </c>
      <c r="BF213" s="227">
        <f>IF(N213="snížená",J213,0)</f>
        <v>0</v>
      </c>
      <c r="BG213" s="227">
        <f>IF(N213="zákl. přenesená",J213,0)</f>
        <v>0</v>
      </c>
      <c r="BH213" s="227">
        <f>IF(N213="sníž. přenesená",J213,0)</f>
        <v>0</v>
      </c>
      <c r="BI213" s="227">
        <f>IF(N213="nulová",J213,0)</f>
        <v>0</v>
      </c>
      <c r="BJ213" s="18" t="s">
        <v>83</v>
      </c>
      <c r="BK213" s="227">
        <f>ROUND(I213*H213,2)</f>
        <v>0</v>
      </c>
      <c r="BL213" s="18" t="s">
        <v>137</v>
      </c>
      <c r="BM213" s="226" t="s">
        <v>235</v>
      </c>
    </row>
    <row r="214" s="13" customFormat="1">
      <c r="A214" s="13"/>
      <c r="B214" s="228"/>
      <c r="C214" s="229"/>
      <c r="D214" s="230" t="s">
        <v>139</v>
      </c>
      <c r="E214" s="231" t="s">
        <v>1</v>
      </c>
      <c r="F214" s="232" t="s">
        <v>209</v>
      </c>
      <c r="G214" s="229"/>
      <c r="H214" s="231" t="s">
        <v>1</v>
      </c>
      <c r="I214" s="233"/>
      <c r="J214" s="229"/>
      <c r="K214" s="229"/>
      <c r="L214" s="234"/>
      <c r="M214" s="235"/>
      <c r="N214" s="236"/>
      <c r="O214" s="236"/>
      <c r="P214" s="236"/>
      <c r="Q214" s="236"/>
      <c r="R214" s="236"/>
      <c r="S214" s="236"/>
      <c r="T214" s="23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8" t="s">
        <v>139</v>
      </c>
      <c r="AU214" s="238" t="s">
        <v>85</v>
      </c>
      <c r="AV214" s="13" t="s">
        <v>83</v>
      </c>
      <c r="AW214" s="13" t="s">
        <v>31</v>
      </c>
      <c r="AX214" s="13" t="s">
        <v>75</v>
      </c>
      <c r="AY214" s="238" t="s">
        <v>129</v>
      </c>
    </row>
    <row r="215" s="13" customFormat="1">
      <c r="A215" s="13"/>
      <c r="B215" s="228"/>
      <c r="C215" s="229"/>
      <c r="D215" s="230" t="s">
        <v>139</v>
      </c>
      <c r="E215" s="231" t="s">
        <v>1</v>
      </c>
      <c r="F215" s="232" t="s">
        <v>215</v>
      </c>
      <c r="G215" s="229"/>
      <c r="H215" s="231" t="s">
        <v>1</v>
      </c>
      <c r="I215" s="233"/>
      <c r="J215" s="229"/>
      <c r="K215" s="229"/>
      <c r="L215" s="234"/>
      <c r="M215" s="235"/>
      <c r="N215" s="236"/>
      <c r="O215" s="236"/>
      <c r="P215" s="236"/>
      <c r="Q215" s="236"/>
      <c r="R215" s="236"/>
      <c r="S215" s="236"/>
      <c r="T215" s="23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8" t="s">
        <v>139</v>
      </c>
      <c r="AU215" s="238" t="s">
        <v>85</v>
      </c>
      <c r="AV215" s="13" t="s">
        <v>83</v>
      </c>
      <c r="AW215" s="13" t="s">
        <v>31</v>
      </c>
      <c r="AX215" s="13" t="s">
        <v>75</v>
      </c>
      <c r="AY215" s="238" t="s">
        <v>129</v>
      </c>
    </row>
    <row r="216" s="14" customFormat="1">
      <c r="A216" s="14"/>
      <c r="B216" s="239"/>
      <c r="C216" s="240"/>
      <c r="D216" s="230" t="s">
        <v>139</v>
      </c>
      <c r="E216" s="241" t="s">
        <v>1</v>
      </c>
      <c r="F216" s="242" t="s">
        <v>236</v>
      </c>
      <c r="G216" s="240"/>
      <c r="H216" s="243">
        <v>40.326000000000001</v>
      </c>
      <c r="I216" s="244"/>
      <c r="J216" s="240"/>
      <c r="K216" s="240"/>
      <c r="L216" s="245"/>
      <c r="M216" s="246"/>
      <c r="N216" s="247"/>
      <c r="O216" s="247"/>
      <c r="P216" s="247"/>
      <c r="Q216" s="247"/>
      <c r="R216" s="247"/>
      <c r="S216" s="247"/>
      <c r="T216" s="24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9" t="s">
        <v>139</v>
      </c>
      <c r="AU216" s="249" t="s">
        <v>85</v>
      </c>
      <c r="AV216" s="14" t="s">
        <v>85</v>
      </c>
      <c r="AW216" s="14" t="s">
        <v>31</v>
      </c>
      <c r="AX216" s="14" t="s">
        <v>75</v>
      </c>
      <c r="AY216" s="249" t="s">
        <v>129</v>
      </c>
    </row>
    <row r="217" s="14" customFormat="1">
      <c r="A217" s="14"/>
      <c r="B217" s="239"/>
      <c r="C217" s="240"/>
      <c r="D217" s="230" t="s">
        <v>139</v>
      </c>
      <c r="E217" s="241" t="s">
        <v>1</v>
      </c>
      <c r="F217" s="242" t="s">
        <v>229</v>
      </c>
      <c r="G217" s="240"/>
      <c r="H217" s="243">
        <v>-0.58499999999999996</v>
      </c>
      <c r="I217" s="244"/>
      <c r="J217" s="240"/>
      <c r="K217" s="240"/>
      <c r="L217" s="245"/>
      <c r="M217" s="246"/>
      <c r="N217" s="247"/>
      <c r="O217" s="247"/>
      <c r="P217" s="247"/>
      <c r="Q217" s="247"/>
      <c r="R217" s="247"/>
      <c r="S217" s="247"/>
      <c r="T217" s="24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9" t="s">
        <v>139</v>
      </c>
      <c r="AU217" s="249" t="s">
        <v>85</v>
      </c>
      <c r="AV217" s="14" t="s">
        <v>85</v>
      </c>
      <c r="AW217" s="14" t="s">
        <v>31</v>
      </c>
      <c r="AX217" s="14" t="s">
        <v>75</v>
      </c>
      <c r="AY217" s="249" t="s">
        <v>129</v>
      </c>
    </row>
    <row r="218" s="14" customFormat="1">
      <c r="A218" s="14"/>
      <c r="B218" s="239"/>
      <c r="C218" s="240"/>
      <c r="D218" s="230" t="s">
        <v>139</v>
      </c>
      <c r="E218" s="241" t="s">
        <v>1</v>
      </c>
      <c r="F218" s="242" t="s">
        <v>237</v>
      </c>
      <c r="G218" s="240"/>
      <c r="H218" s="243">
        <v>-1.2669999999999999</v>
      </c>
      <c r="I218" s="244"/>
      <c r="J218" s="240"/>
      <c r="K218" s="240"/>
      <c r="L218" s="245"/>
      <c r="M218" s="246"/>
      <c r="N218" s="247"/>
      <c r="O218" s="247"/>
      <c r="P218" s="247"/>
      <c r="Q218" s="247"/>
      <c r="R218" s="247"/>
      <c r="S218" s="247"/>
      <c r="T218" s="24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9" t="s">
        <v>139</v>
      </c>
      <c r="AU218" s="249" t="s">
        <v>85</v>
      </c>
      <c r="AV218" s="14" t="s">
        <v>85</v>
      </c>
      <c r="AW218" s="14" t="s">
        <v>31</v>
      </c>
      <c r="AX218" s="14" t="s">
        <v>75</v>
      </c>
      <c r="AY218" s="249" t="s">
        <v>129</v>
      </c>
    </row>
    <row r="219" s="15" customFormat="1">
      <c r="A219" s="15"/>
      <c r="B219" s="250"/>
      <c r="C219" s="251"/>
      <c r="D219" s="230" t="s">
        <v>139</v>
      </c>
      <c r="E219" s="252" t="s">
        <v>1</v>
      </c>
      <c r="F219" s="253" t="s">
        <v>151</v>
      </c>
      <c r="G219" s="251"/>
      <c r="H219" s="254">
        <v>38.473999999999997</v>
      </c>
      <c r="I219" s="255"/>
      <c r="J219" s="251"/>
      <c r="K219" s="251"/>
      <c r="L219" s="256"/>
      <c r="M219" s="257"/>
      <c r="N219" s="258"/>
      <c r="O219" s="258"/>
      <c r="P219" s="258"/>
      <c r="Q219" s="258"/>
      <c r="R219" s="258"/>
      <c r="S219" s="258"/>
      <c r="T219" s="259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0" t="s">
        <v>139</v>
      </c>
      <c r="AU219" s="260" t="s">
        <v>85</v>
      </c>
      <c r="AV219" s="15" t="s">
        <v>137</v>
      </c>
      <c r="AW219" s="15" t="s">
        <v>31</v>
      </c>
      <c r="AX219" s="15" t="s">
        <v>83</v>
      </c>
      <c r="AY219" s="260" t="s">
        <v>129</v>
      </c>
    </row>
    <row r="220" s="2" customFormat="1" ht="24.15" customHeight="1">
      <c r="A220" s="39"/>
      <c r="B220" s="40"/>
      <c r="C220" s="215" t="s">
        <v>238</v>
      </c>
      <c r="D220" s="215" t="s">
        <v>132</v>
      </c>
      <c r="E220" s="216" t="s">
        <v>239</v>
      </c>
      <c r="F220" s="217" t="s">
        <v>240</v>
      </c>
      <c r="G220" s="218" t="s">
        <v>135</v>
      </c>
      <c r="H220" s="219">
        <v>9.8550000000000004</v>
      </c>
      <c r="I220" s="220"/>
      <c r="J220" s="221">
        <f>ROUND(I220*H220,2)</f>
        <v>0</v>
      </c>
      <c r="K220" s="217" t="s">
        <v>136</v>
      </c>
      <c r="L220" s="45"/>
      <c r="M220" s="222" t="s">
        <v>1</v>
      </c>
      <c r="N220" s="223" t="s">
        <v>40</v>
      </c>
      <c r="O220" s="92"/>
      <c r="P220" s="224">
        <f>O220*H220</f>
        <v>0</v>
      </c>
      <c r="Q220" s="224">
        <v>0</v>
      </c>
      <c r="R220" s="224">
        <f>Q220*H220</f>
        <v>0</v>
      </c>
      <c r="S220" s="224">
        <v>0.012999999999999999</v>
      </c>
      <c r="T220" s="225">
        <f>S220*H220</f>
        <v>0.12811500000000001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6" t="s">
        <v>137</v>
      </c>
      <c r="AT220" s="226" t="s">
        <v>132</v>
      </c>
      <c r="AU220" s="226" t="s">
        <v>85</v>
      </c>
      <c r="AY220" s="18" t="s">
        <v>129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18" t="s">
        <v>83</v>
      </c>
      <c r="BK220" s="227">
        <f>ROUND(I220*H220,2)</f>
        <v>0</v>
      </c>
      <c r="BL220" s="18" t="s">
        <v>137</v>
      </c>
      <c r="BM220" s="226" t="s">
        <v>241</v>
      </c>
    </row>
    <row r="221" s="13" customFormat="1">
      <c r="A221" s="13"/>
      <c r="B221" s="228"/>
      <c r="C221" s="229"/>
      <c r="D221" s="230" t="s">
        <v>139</v>
      </c>
      <c r="E221" s="231" t="s">
        <v>1</v>
      </c>
      <c r="F221" s="232" t="s">
        <v>242</v>
      </c>
      <c r="G221" s="229"/>
      <c r="H221" s="231" t="s">
        <v>1</v>
      </c>
      <c r="I221" s="233"/>
      <c r="J221" s="229"/>
      <c r="K221" s="229"/>
      <c r="L221" s="234"/>
      <c r="M221" s="235"/>
      <c r="N221" s="236"/>
      <c r="O221" s="236"/>
      <c r="P221" s="236"/>
      <c r="Q221" s="236"/>
      <c r="R221" s="236"/>
      <c r="S221" s="236"/>
      <c r="T221" s="23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8" t="s">
        <v>139</v>
      </c>
      <c r="AU221" s="238" t="s">
        <v>85</v>
      </c>
      <c r="AV221" s="13" t="s">
        <v>83</v>
      </c>
      <c r="AW221" s="13" t="s">
        <v>31</v>
      </c>
      <c r="AX221" s="13" t="s">
        <v>75</v>
      </c>
      <c r="AY221" s="238" t="s">
        <v>129</v>
      </c>
    </row>
    <row r="222" s="14" customFormat="1">
      <c r="A222" s="14"/>
      <c r="B222" s="239"/>
      <c r="C222" s="240"/>
      <c r="D222" s="230" t="s">
        <v>139</v>
      </c>
      <c r="E222" s="241" t="s">
        <v>1</v>
      </c>
      <c r="F222" s="242" t="s">
        <v>243</v>
      </c>
      <c r="G222" s="240"/>
      <c r="H222" s="243">
        <v>8.0999999999999996</v>
      </c>
      <c r="I222" s="244"/>
      <c r="J222" s="240"/>
      <c r="K222" s="240"/>
      <c r="L222" s="245"/>
      <c r="M222" s="246"/>
      <c r="N222" s="247"/>
      <c r="O222" s="247"/>
      <c r="P222" s="247"/>
      <c r="Q222" s="247"/>
      <c r="R222" s="247"/>
      <c r="S222" s="247"/>
      <c r="T222" s="24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9" t="s">
        <v>139</v>
      </c>
      <c r="AU222" s="249" t="s">
        <v>85</v>
      </c>
      <c r="AV222" s="14" t="s">
        <v>85</v>
      </c>
      <c r="AW222" s="14" t="s">
        <v>31</v>
      </c>
      <c r="AX222" s="14" t="s">
        <v>75</v>
      </c>
      <c r="AY222" s="249" t="s">
        <v>129</v>
      </c>
    </row>
    <row r="223" s="13" customFormat="1">
      <c r="A223" s="13"/>
      <c r="B223" s="228"/>
      <c r="C223" s="229"/>
      <c r="D223" s="230" t="s">
        <v>139</v>
      </c>
      <c r="E223" s="231" t="s">
        <v>1</v>
      </c>
      <c r="F223" s="232" t="s">
        <v>244</v>
      </c>
      <c r="G223" s="229"/>
      <c r="H223" s="231" t="s">
        <v>1</v>
      </c>
      <c r="I223" s="233"/>
      <c r="J223" s="229"/>
      <c r="K223" s="229"/>
      <c r="L223" s="234"/>
      <c r="M223" s="235"/>
      <c r="N223" s="236"/>
      <c r="O223" s="236"/>
      <c r="P223" s="236"/>
      <c r="Q223" s="236"/>
      <c r="R223" s="236"/>
      <c r="S223" s="236"/>
      <c r="T223" s="23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8" t="s">
        <v>139</v>
      </c>
      <c r="AU223" s="238" t="s">
        <v>85</v>
      </c>
      <c r="AV223" s="13" t="s">
        <v>83</v>
      </c>
      <c r="AW223" s="13" t="s">
        <v>31</v>
      </c>
      <c r="AX223" s="13" t="s">
        <v>75</v>
      </c>
      <c r="AY223" s="238" t="s">
        <v>129</v>
      </c>
    </row>
    <row r="224" s="14" customFormat="1">
      <c r="A224" s="14"/>
      <c r="B224" s="239"/>
      <c r="C224" s="240"/>
      <c r="D224" s="230" t="s">
        <v>139</v>
      </c>
      <c r="E224" s="241" t="s">
        <v>1</v>
      </c>
      <c r="F224" s="242" t="s">
        <v>245</v>
      </c>
      <c r="G224" s="240"/>
      <c r="H224" s="243">
        <v>1.7549999999999999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9" t="s">
        <v>139</v>
      </c>
      <c r="AU224" s="249" t="s">
        <v>85</v>
      </c>
      <c r="AV224" s="14" t="s">
        <v>85</v>
      </c>
      <c r="AW224" s="14" t="s">
        <v>31</v>
      </c>
      <c r="AX224" s="14" t="s">
        <v>75</v>
      </c>
      <c r="AY224" s="249" t="s">
        <v>129</v>
      </c>
    </row>
    <row r="225" s="15" customFormat="1">
      <c r="A225" s="15"/>
      <c r="B225" s="250"/>
      <c r="C225" s="251"/>
      <c r="D225" s="230" t="s">
        <v>139</v>
      </c>
      <c r="E225" s="252" t="s">
        <v>1</v>
      </c>
      <c r="F225" s="253" t="s">
        <v>151</v>
      </c>
      <c r="G225" s="251"/>
      <c r="H225" s="254">
        <v>9.8550000000000004</v>
      </c>
      <c r="I225" s="255"/>
      <c r="J225" s="251"/>
      <c r="K225" s="251"/>
      <c r="L225" s="256"/>
      <c r="M225" s="257"/>
      <c r="N225" s="258"/>
      <c r="O225" s="258"/>
      <c r="P225" s="258"/>
      <c r="Q225" s="258"/>
      <c r="R225" s="258"/>
      <c r="S225" s="258"/>
      <c r="T225" s="259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0" t="s">
        <v>139</v>
      </c>
      <c r="AU225" s="260" t="s">
        <v>85</v>
      </c>
      <c r="AV225" s="15" t="s">
        <v>137</v>
      </c>
      <c r="AW225" s="15" t="s">
        <v>31</v>
      </c>
      <c r="AX225" s="15" t="s">
        <v>83</v>
      </c>
      <c r="AY225" s="260" t="s">
        <v>129</v>
      </c>
    </row>
    <row r="226" s="2" customFormat="1" ht="16.5" customHeight="1">
      <c r="A226" s="39"/>
      <c r="B226" s="40"/>
      <c r="C226" s="215" t="s">
        <v>246</v>
      </c>
      <c r="D226" s="215" t="s">
        <v>132</v>
      </c>
      <c r="E226" s="216" t="s">
        <v>247</v>
      </c>
      <c r="F226" s="217" t="s">
        <v>248</v>
      </c>
      <c r="G226" s="218" t="s">
        <v>199</v>
      </c>
      <c r="H226" s="219">
        <v>0.31</v>
      </c>
      <c r="I226" s="220"/>
      <c r="J226" s="221">
        <f>ROUND(I226*H226,2)</f>
        <v>0</v>
      </c>
      <c r="K226" s="217" t="s">
        <v>136</v>
      </c>
      <c r="L226" s="45"/>
      <c r="M226" s="222" t="s">
        <v>1</v>
      </c>
      <c r="N226" s="223" t="s">
        <v>40</v>
      </c>
      <c r="O226" s="92"/>
      <c r="P226" s="224">
        <f>O226*H226</f>
        <v>0</v>
      </c>
      <c r="Q226" s="224">
        <v>0</v>
      </c>
      <c r="R226" s="224">
        <f>Q226*H226</f>
        <v>0</v>
      </c>
      <c r="S226" s="224">
        <v>2.2000000000000002</v>
      </c>
      <c r="T226" s="225">
        <f>S226*H226</f>
        <v>0.68200000000000005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6" t="s">
        <v>137</v>
      </c>
      <c r="AT226" s="226" t="s">
        <v>132</v>
      </c>
      <c r="AU226" s="226" t="s">
        <v>85</v>
      </c>
      <c r="AY226" s="18" t="s">
        <v>129</v>
      </c>
      <c r="BE226" s="227">
        <f>IF(N226="základní",J226,0)</f>
        <v>0</v>
      </c>
      <c r="BF226" s="227">
        <f>IF(N226="snížená",J226,0)</f>
        <v>0</v>
      </c>
      <c r="BG226" s="227">
        <f>IF(N226="zákl. přenesená",J226,0)</f>
        <v>0</v>
      </c>
      <c r="BH226" s="227">
        <f>IF(N226="sníž. přenesená",J226,0)</f>
        <v>0</v>
      </c>
      <c r="BI226" s="227">
        <f>IF(N226="nulová",J226,0)</f>
        <v>0</v>
      </c>
      <c r="BJ226" s="18" t="s">
        <v>83</v>
      </c>
      <c r="BK226" s="227">
        <f>ROUND(I226*H226,2)</f>
        <v>0</v>
      </c>
      <c r="BL226" s="18" t="s">
        <v>137</v>
      </c>
      <c r="BM226" s="226" t="s">
        <v>249</v>
      </c>
    </row>
    <row r="227" s="13" customFormat="1">
      <c r="A227" s="13"/>
      <c r="B227" s="228"/>
      <c r="C227" s="229"/>
      <c r="D227" s="230" t="s">
        <v>139</v>
      </c>
      <c r="E227" s="231" t="s">
        <v>1</v>
      </c>
      <c r="F227" s="232" t="s">
        <v>250</v>
      </c>
      <c r="G227" s="229"/>
      <c r="H227" s="231" t="s">
        <v>1</v>
      </c>
      <c r="I227" s="233"/>
      <c r="J227" s="229"/>
      <c r="K227" s="229"/>
      <c r="L227" s="234"/>
      <c r="M227" s="235"/>
      <c r="N227" s="236"/>
      <c r="O227" s="236"/>
      <c r="P227" s="236"/>
      <c r="Q227" s="236"/>
      <c r="R227" s="236"/>
      <c r="S227" s="236"/>
      <c r="T227" s="23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8" t="s">
        <v>139</v>
      </c>
      <c r="AU227" s="238" t="s">
        <v>85</v>
      </c>
      <c r="AV227" s="13" t="s">
        <v>83</v>
      </c>
      <c r="AW227" s="13" t="s">
        <v>31</v>
      </c>
      <c r="AX227" s="13" t="s">
        <v>75</v>
      </c>
      <c r="AY227" s="238" t="s">
        <v>129</v>
      </c>
    </row>
    <row r="228" s="14" customFormat="1">
      <c r="A228" s="14"/>
      <c r="B228" s="239"/>
      <c r="C228" s="240"/>
      <c r="D228" s="230" t="s">
        <v>139</v>
      </c>
      <c r="E228" s="241" t="s">
        <v>1</v>
      </c>
      <c r="F228" s="242" t="s">
        <v>251</v>
      </c>
      <c r="G228" s="240"/>
      <c r="H228" s="243">
        <v>0.31</v>
      </c>
      <c r="I228" s="244"/>
      <c r="J228" s="240"/>
      <c r="K228" s="240"/>
      <c r="L228" s="245"/>
      <c r="M228" s="246"/>
      <c r="N228" s="247"/>
      <c r="O228" s="247"/>
      <c r="P228" s="247"/>
      <c r="Q228" s="247"/>
      <c r="R228" s="247"/>
      <c r="S228" s="247"/>
      <c r="T228" s="24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9" t="s">
        <v>139</v>
      </c>
      <c r="AU228" s="249" t="s">
        <v>85</v>
      </c>
      <c r="AV228" s="14" t="s">
        <v>85</v>
      </c>
      <c r="AW228" s="14" t="s">
        <v>31</v>
      </c>
      <c r="AX228" s="14" t="s">
        <v>83</v>
      </c>
      <c r="AY228" s="249" t="s">
        <v>129</v>
      </c>
    </row>
    <row r="229" s="2" customFormat="1" ht="16.5" customHeight="1">
      <c r="A229" s="39"/>
      <c r="B229" s="40"/>
      <c r="C229" s="215" t="s">
        <v>252</v>
      </c>
      <c r="D229" s="215" t="s">
        <v>132</v>
      </c>
      <c r="E229" s="216" t="s">
        <v>253</v>
      </c>
      <c r="F229" s="217" t="s">
        <v>254</v>
      </c>
      <c r="G229" s="218" t="s">
        <v>135</v>
      </c>
      <c r="H229" s="219">
        <v>3.032</v>
      </c>
      <c r="I229" s="220"/>
      <c r="J229" s="221">
        <f>ROUND(I229*H229,2)</f>
        <v>0</v>
      </c>
      <c r="K229" s="217" t="s">
        <v>136</v>
      </c>
      <c r="L229" s="45"/>
      <c r="M229" s="222" t="s">
        <v>1</v>
      </c>
      <c r="N229" s="223" t="s">
        <v>40</v>
      </c>
      <c r="O229" s="92"/>
      <c r="P229" s="224">
        <f>O229*H229</f>
        <v>0</v>
      </c>
      <c r="Q229" s="224">
        <v>0</v>
      </c>
      <c r="R229" s="224">
        <f>Q229*H229</f>
        <v>0</v>
      </c>
      <c r="S229" s="224">
        <v>0.021999999999999999</v>
      </c>
      <c r="T229" s="225">
        <f>S229*H229</f>
        <v>0.066703999999999999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6" t="s">
        <v>137</v>
      </c>
      <c r="AT229" s="226" t="s">
        <v>132</v>
      </c>
      <c r="AU229" s="226" t="s">
        <v>85</v>
      </c>
      <c r="AY229" s="18" t="s">
        <v>129</v>
      </c>
      <c r="BE229" s="227">
        <f>IF(N229="základní",J229,0)</f>
        <v>0</v>
      </c>
      <c r="BF229" s="227">
        <f>IF(N229="snížená",J229,0)</f>
        <v>0</v>
      </c>
      <c r="BG229" s="227">
        <f>IF(N229="zákl. přenesená",J229,0)</f>
        <v>0</v>
      </c>
      <c r="BH229" s="227">
        <f>IF(N229="sníž. přenesená",J229,0)</f>
        <v>0</v>
      </c>
      <c r="BI229" s="227">
        <f>IF(N229="nulová",J229,0)</f>
        <v>0</v>
      </c>
      <c r="BJ229" s="18" t="s">
        <v>83</v>
      </c>
      <c r="BK229" s="227">
        <f>ROUND(I229*H229,2)</f>
        <v>0</v>
      </c>
      <c r="BL229" s="18" t="s">
        <v>137</v>
      </c>
      <c r="BM229" s="226" t="s">
        <v>255</v>
      </c>
    </row>
    <row r="230" s="13" customFormat="1">
      <c r="A230" s="13"/>
      <c r="B230" s="228"/>
      <c r="C230" s="229"/>
      <c r="D230" s="230" t="s">
        <v>139</v>
      </c>
      <c r="E230" s="231" t="s">
        <v>1</v>
      </c>
      <c r="F230" s="232" t="s">
        <v>165</v>
      </c>
      <c r="G230" s="229"/>
      <c r="H230" s="231" t="s">
        <v>1</v>
      </c>
      <c r="I230" s="233"/>
      <c r="J230" s="229"/>
      <c r="K230" s="229"/>
      <c r="L230" s="234"/>
      <c r="M230" s="235"/>
      <c r="N230" s="236"/>
      <c r="O230" s="236"/>
      <c r="P230" s="236"/>
      <c r="Q230" s="236"/>
      <c r="R230" s="236"/>
      <c r="S230" s="236"/>
      <c r="T230" s="23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8" t="s">
        <v>139</v>
      </c>
      <c r="AU230" s="238" t="s">
        <v>85</v>
      </c>
      <c r="AV230" s="13" t="s">
        <v>83</v>
      </c>
      <c r="AW230" s="13" t="s">
        <v>31</v>
      </c>
      <c r="AX230" s="13" t="s">
        <v>75</v>
      </c>
      <c r="AY230" s="238" t="s">
        <v>129</v>
      </c>
    </row>
    <row r="231" s="13" customFormat="1">
      <c r="A231" s="13"/>
      <c r="B231" s="228"/>
      <c r="C231" s="229"/>
      <c r="D231" s="230" t="s">
        <v>139</v>
      </c>
      <c r="E231" s="231" t="s">
        <v>1</v>
      </c>
      <c r="F231" s="232" t="s">
        <v>256</v>
      </c>
      <c r="G231" s="229"/>
      <c r="H231" s="231" t="s">
        <v>1</v>
      </c>
      <c r="I231" s="233"/>
      <c r="J231" s="229"/>
      <c r="K231" s="229"/>
      <c r="L231" s="234"/>
      <c r="M231" s="235"/>
      <c r="N231" s="236"/>
      <c r="O231" s="236"/>
      <c r="P231" s="236"/>
      <c r="Q231" s="236"/>
      <c r="R231" s="236"/>
      <c r="S231" s="236"/>
      <c r="T231" s="23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8" t="s">
        <v>139</v>
      </c>
      <c r="AU231" s="238" t="s">
        <v>85</v>
      </c>
      <c r="AV231" s="13" t="s">
        <v>83</v>
      </c>
      <c r="AW231" s="13" t="s">
        <v>31</v>
      </c>
      <c r="AX231" s="13" t="s">
        <v>75</v>
      </c>
      <c r="AY231" s="238" t="s">
        <v>129</v>
      </c>
    </row>
    <row r="232" s="14" customFormat="1">
      <c r="A232" s="14"/>
      <c r="B232" s="239"/>
      <c r="C232" s="240"/>
      <c r="D232" s="230" t="s">
        <v>139</v>
      </c>
      <c r="E232" s="241" t="s">
        <v>1</v>
      </c>
      <c r="F232" s="242" t="s">
        <v>257</v>
      </c>
      <c r="G232" s="240"/>
      <c r="H232" s="243">
        <v>3.032</v>
      </c>
      <c r="I232" s="244"/>
      <c r="J232" s="240"/>
      <c r="K232" s="240"/>
      <c r="L232" s="245"/>
      <c r="M232" s="246"/>
      <c r="N232" s="247"/>
      <c r="O232" s="247"/>
      <c r="P232" s="247"/>
      <c r="Q232" s="247"/>
      <c r="R232" s="247"/>
      <c r="S232" s="247"/>
      <c r="T232" s="24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9" t="s">
        <v>139</v>
      </c>
      <c r="AU232" s="249" t="s">
        <v>85</v>
      </c>
      <c r="AV232" s="14" t="s">
        <v>85</v>
      </c>
      <c r="AW232" s="14" t="s">
        <v>31</v>
      </c>
      <c r="AX232" s="14" t="s">
        <v>83</v>
      </c>
      <c r="AY232" s="249" t="s">
        <v>129</v>
      </c>
    </row>
    <row r="233" s="2" customFormat="1" ht="16.5" customHeight="1">
      <c r="A233" s="39"/>
      <c r="B233" s="40"/>
      <c r="C233" s="215" t="s">
        <v>258</v>
      </c>
      <c r="D233" s="215" t="s">
        <v>132</v>
      </c>
      <c r="E233" s="216" t="s">
        <v>259</v>
      </c>
      <c r="F233" s="217" t="s">
        <v>260</v>
      </c>
      <c r="G233" s="218" t="s">
        <v>135</v>
      </c>
      <c r="H233" s="219">
        <v>6.6550000000000002</v>
      </c>
      <c r="I233" s="220"/>
      <c r="J233" s="221">
        <f>ROUND(I233*H233,2)</f>
        <v>0</v>
      </c>
      <c r="K233" s="217" t="s">
        <v>136</v>
      </c>
      <c r="L233" s="45"/>
      <c r="M233" s="222" t="s">
        <v>1</v>
      </c>
      <c r="N233" s="223" t="s">
        <v>40</v>
      </c>
      <c r="O233" s="92"/>
      <c r="P233" s="224">
        <f>O233*H233</f>
        <v>0</v>
      </c>
      <c r="Q233" s="224">
        <v>0</v>
      </c>
      <c r="R233" s="224">
        <f>Q233*H233</f>
        <v>0</v>
      </c>
      <c r="S233" s="224">
        <v>0.021999999999999999</v>
      </c>
      <c r="T233" s="225">
        <f>S233*H233</f>
        <v>0.14640999999999999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6" t="s">
        <v>137</v>
      </c>
      <c r="AT233" s="226" t="s">
        <v>132</v>
      </c>
      <c r="AU233" s="226" t="s">
        <v>85</v>
      </c>
      <c r="AY233" s="18" t="s">
        <v>129</v>
      </c>
      <c r="BE233" s="227">
        <f>IF(N233="základní",J233,0)</f>
        <v>0</v>
      </c>
      <c r="BF233" s="227">
        <f>IF(N233="snížená",J233,0)</f>
        <v>0</v>
      </c>
      <c r="BG233" s="227">
        <f>IF(N233="zákl. přenesená",J233,0)</f>
        <v>0</v>
      </c>
      <c r="BH233" s="227">
        <f>IF(N233="sníž. přenesená",J233,0)</f>
        <v>0</v>
      </c>
      <c r="BI233" s="227">
        <f>IF(N233="nulová",J233,0)</f>
        <v>0</v>
      </c>
      <c r="BJ233" s="18" t="s">
        <v>83</v>
      </c>
      <c r="BK233" s="227">
        <f>ROUND(I233*H233,2)</f>
        <v>0</v>
      </c>
      <c r="BL233" s="18" t="s">
        <v>137</v>
      </c>
      <c r="BM233" s="226" t="s">
        <v>261</v>
      </c>
    </row>
    <row r="234" s="13" customFormat="1">
      <c r="A234" s="13"/>
      <c r="B234" s="228"/>
      <c r="C234" s="229"/>
      <c r="D234" s="230" t="s">
        <v>139</v>
      </c>
      <c r="E234" s="231" t="s">
        <v>1</v>
      </c>
      <c r="F234" s="232" t="s">
        <v>191</v>
      </c>
      <c r="G234" s="229"/>
      <c r="H234" s="231" t="s">
        <v>1</v>
      </c>
      <c r="I234" s="233"/>
      <c r="J234" s="229"/>
      <c r="K234" s="229"/>
      <c r="L234" s="234"/>
      <c r="M234" s="235"/>
      <c r="N234" s="236"/>
      <c r="O234" s="236"/>
      <c r="P234" s="236"/>
      <c r="Q234" s="236"/>
      <c r="R234" s="236"/>
      <c r="S234" s="236"/>
      <c r="T234" s="23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8" t="s">
        <v>139</v>
      </c>
      <c r="AU234" s="238" t="s">
        <v>85</v>
      </c>
      <c r="AV234" s="13" t="s">
        <v>83</v>
      </c>
      <c r="AW234" s="13" t="s">
        <v>31</v>
      </c>
      <c r="AX234" s="13" t="s">
        <v>75</v>
      </c>
      <c r="AY234" s="238" t="s">
        <v>129</v>
      </c>
    </row>
    <row r="235" s="13" customFormat="1">
      <c r="A235" s="13"/>
      <c r="B235" s="228"/>
      <c r="C235" s="229"/>
      <c r="D235" s="230" t="s">
        <v>139</v>
      </c>
      <c r="E235" s="231" t="s">
        <v>1</v>
      </c>
      <c r="F235" s="232" t="s">
        <v>256</v>
      </c>
      <c r="G235" s="229"/>
      <c r="H235" s="231" t="s">
        <v>1</v>
      </c>
      <c r="I235" s="233"/>
      <c r="J235" s="229"/>
      <c r="K235" s="229"/>
      <c r="L235" s="234"/>
      <c r="M235" s="235"/>
      <c r="N235" s="236"/>
      <c r="O235" s="236"/>
      <c r="P235" s="236"/>
      <c r="Q235" s="236"/>
      <c r="R235" s="236"/>
      <c r="S235" s="236"/>
      <c r="T235" s="23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8" t="s">
        <v>139</v>
      </c>
      <c r="AU235" s="238" t="s">
        <v>85</v>
      </c>
      <c r="AV235" s="13" t="s">
        <v>83</v>
      </c>
      <c r="AW235" s="13" t="s">
        <v>31</v>
      </c>
      <c r="AX235" s="13" t="s">
        <v>75</v>
      </c>
      <c r="AY235" s="238" t="s">
        <v>129</v>
      </c>
    </row>
    <row r="236" s="14" customFormat="1">
      <c r="A236" s="14"/>
      <c r="B236" s="239"/>
      <c r="C236" s="240"/>
      <c r="D236" s="230" t="s">
        <v>139</v>
      </c>
      <c r="E236" s="241" t="s">
        <v>1</v>
      </c>
      <c r="F236" s="242" t="s">
        <v>262</v>
      </c>
      <c r="G236" s="240"/>
      <c r="H236" s="243">
        <v>6.6550000000000002</v>
      </c>
      <c r="I236" s="244"/>
      <c r="J236" s="240"/>
      <c r="K236" s="240"/>
      <c r="L236" s="245"/>
      <c r="M236" s="246"/>
      <c r="N236" s="247"/>
      <c r="O236" s="247"/>
      <c r="P236" s="247"/>
      <c r="Q236" s="247"/>
      <c r="R236" s="247"/>
      <c r="S236" s="247"/>
      <c r="T236" s="24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9" t="s">
        <v>139</v>
      </c>
      <c r="AU236" s="249" t="s">
        <v>85</v>
      </c>
      <c r="AV236" s="14" t="s">
        <v>85</v>
      </c>
      <c r="AW236" s="14" t="s">
        <v>31</v>
      </c>
      <c r="AX236" s="14" t="s">
        <v>83</v>
      </c>
      <c r="AY236" s="249" t="s">
        <v>129</v>
      </c>
    </row>
    <row r="237" s="2" customFormat="1" ht="16.5" customHeight="1">
      <c r="A237" s="39"/>
      <c r="B237" s="40"/>
      <c r="C237" s="215" t="s">
        <v>263</v>
      </c>
      <c r="D237" s="215" t="s">
        <v>132</v>
      </c>
      <c r="E237" s="216" t="s">
        <v>264</v>
      </c>
      <c r="F237" s="217" t="s">
        <v>265</v>
      </c>
      <c r="G237" s="218" t="s">
        <v>135</v>
      </c>
      <c r="H237" s="219">
        <v>3.032</v>
      </c>
      <c r="I237" s="220"/>
      <c r="J237" s="221">
        <f>ROUND(I237*H237,2)</f>
        <v>0</v>
      </c>
      <c r="K237" s="217" t="s">
        <v>136</v>
      </c>
      <c r="L237" s="45"/>
      <c r="M237" s="222" t="s">
        <v>1</v>
      </c>
      <c r="N237" s="223" t="s">
        <v>40</v>
      </c>
      <c r="O237" s="92"/>
      <c r="P237" s="224">
        <f>O237*H237</f>
        <v>0</v>
      </c>
      <c r="Q237" s="224">
        <v>0.020140000000000002</v>
      </c>
      <c r="R237" s="224">
        <f>Q237*H237</f>
        <v>0.061064480000000004</v>
      </c>
      <c r="S237" s="224">
        <v>0</v>
      </c>
      <c r="T237" s="22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6" t="s">
        <v>137</v>
      </c>
      <c r="AT237" s="226" t="s">
        <v>132</v>
      </c>
      <c r="AU237" s="226" t="s">
        <v>85</v>
      </c>
      <c r="AY237" s="18" t="s">
        <v>129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18" t="s">
        <v>83</v>
      </c>
      <c r="BK237" s="227">
        <f>ROUND(I237*H237,2)</f>
        <v>0</v>
      </c>
      <c r="BL237" s="18" t="s">
        <v>137</v>
      </c>
      <c r="BM237" s="226" t="s">
        <v>266</v>
      </c>
    </row>
    <row r="238" s="13" customFormat="1">
      <c r="A238" s="13"/>
      <c r="B238" s="228"/>
      <c r="C238" s="229"/>
      <c r="D238" s="230" t="s">
        <v>139</v>
      </c>
      <c r="E238" s="231" t="s">
        <v>1</v>
      </c>
      <c r="F238" s="232" t="s">
        <v>165</v>
      </c>
      <c r="G238" s="229"/>
      <c r="H238" s="231" t="s">
        <v>1</v>
      </c>
      <c r="I238" s="233"/>
      <c r="J238" s="229"/>
      <c r="K238" s="229"/>
      <c r="L238" s="234"/>
      <c r="M238" s="235"/>
      <c r="N238" s="236"/>
      <c r="O238" s="236"/>
      <c r="P238" s="236"/>
      <c r="Q238" s="236"/>
      <c r="R238" s="236"/>
      <c r="S238" s="236"/>
      <c r="T238" s="23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8" t="s">
        <v>139</v>
      </c>
      <c r="AU238" s="238" t="s">
        <v>85</v>
      </c>
      <c r="AV238" s="13" t="s">
        <v>83</v>
      </c>
      <c r="AW238" s="13" t="s">
        <v>31</v>
      </c>
      <c r="AX238" s="13" t="s">
        <v>75</v>
      </c>
      <c r="AY238" s="238" t="s">
        <v>129</v>
      </c>
    </row>
    <row r="239" s="13" customFormat="1">
      <c r="A239" s="13"/>
      <c r="B239" s="228"/>
      <c r="C239" s="229"/>
      <c r="D239" s="230" t="s">
        <v>139</v>
      </c>
      <c r="E239" s="231" t="s">
        <v>1</v>
      </c>
      <c r="F239" s="232" t="s">
        <v>256</v>
      </c>
      <c r="G239" s="229"/>
      <c r="H239" s="231" t="s">
        <v>1</v>
      </c>
      <c r="I239" s="233"/>
      <c r="J239" s="229"/>
      <c r="K239" s="229"/>
      <c r="L239" s="234"/>
      <c r="M239" s="235"/>
      <c r="N239" s="236"/>
      <c r="O239" s="236"/>
      <c r="P239" s="236"/>
      <c r="Q239" s="236"/>
      <c r="R239" s="236"/>
      <c r="S239" s="236"/>
      <c r="T239" s="23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8" t="s">
        <v>139</v>
      </c>
      <c r="AU239" s="238" t="s">
        <v>85</v>
      </c>
      <c r="AV239" s="13" t="s">
        <v>83</v>
      </c>
      <c r="AW239" s="13" t="s">
        <v>31</v>
      </c>
      <c r="AX239" s="13" t="s">
        <v>75</v>
      </c>
      <c r="AY239" s="238" t="s">
        <v>129</v>
      </c>
    </row>
    <row r="240" s="14" customFormat="1">
      <c r="A240" s="14"/>
      <c r="B240" s="239"/>
      <c r="C240" s="240"/>
      <c r="D240" s="230" t="s">
        <v>139</v>
      </c>
      <c r="E240" s="241" t="s">
        <v>1</v>
      </c>
      <c r="F240" s="242" t="s">
        <v>257</v>
      </c>
      <c r="G240" s="240"/>
      <c r="H240" s="243">
        <v>3.032</v>
      </c>
      <c r="I240" s="244"/>
      <c r="J240" s="240"/>
      <c r="K240" s="240"/>
      <c r="L240" s="245"/>
      <c r="M240" s="246"/>
      <c r="N240" s="247"/>
      <c r="O240" s="247"/>
      <c r="P240" s="247"/>
      <c r="Q240" s="247"/>
      <c r="R240" s="247"/>
      <c r="S240" s="247"/>
      <c r="T240" s="24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9" t="s">
        <v>139</v>
      </c>
      <c r="AU240" s="249" t="s">
        <v>85</v>
      </c>
      <c r="AV240" s="14" t="s">
        <v>85</v>
      </c>
      <c r="AW240" s="14" t="s">
        <v>31</v>
      </c>
      <c r="AX240" s="14" t="s">
        <v>83</v>
      </c>
      <c r="AY240" s="249" t="s">
        <v>129</v>
      </c>
    </row>
    <row r="241" s="2" customFormat="1" ht="21.75" customHeight="1">
      <c r="A241" s="39"/>
      <c r="B241" s="40"/>
      <c r="C241" s="215" t="s">
        <v>267</v>
      </c>
      <c r="D241" s="215" t="s">
        <v>132</v>
      </c>
      <c r="E241" s="216" t="s">
        <v>268</v>
      </c>
      <c r="F241" s="217" t="s">
        <v>269</v>
      </c>
      <c r="G241" s="218" t="s">
        <v>135</v>
      </c>
      <c r="H241" s="219">
        <v>6.6550000000000002</v>
      </c>
      <c r="I241" s="220"/>
      <c r="J241" s="221">
        <f>ROUND(I241*H241,2)</f>
        <v>0</v>
      </c>
      <c r="K241" s="217" t="s">
        <v>136</v>
      </c>
      <c r="L241" s="45"/>
      <c r="M241" s="222" t="s">
        <v>1</v>
      </c>
      <c r="N241" s="223" t="s">
        <v>40</v>
      </c>
      <c r="O241" s="92"/>
      <c r="P241" s="224">
        <f>O241*H241</f>
        <v>0</v>
      </c>
      <c r="Q241" s="224">
        <v>0.020140000000000002</v>
      </c>
      <c r="R241" s="224">
        <f>Q241*H241</f>
        <v>0.1340317</v>
      </c>
      <c r="S241" s="224">
        <v>0</v>
      </c>
      <c r="T241" s="22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26" t="s">
        <v>137</v>
      </c>
      <c r="AT241" s="226" t="s">
        <v>132</v>
      </c>
      <c r="AU241" s="226" t="s">
        <v>85</v>
      </c>
      <c r="AY241" s="18" t="s">
        <v>129</v>
      </c>
      <c r="BE241" s="227">
        <f>IF(N241="základní",J241,0)</f>
        <v>0</v>
      </c>
      <c r="BF241" s="227">
        <f>IF(N241="snížená",J241,0)</f>
        <v>0</v>
      </c>
      <c r="BG241" s="227">
        <f>IF(N241="zákl. přenesená",J241,0)</f>
        <v>0</v>
      </c>
      <c r="BH241" s="227">
        <f>IF(N241="sníž. přenesená",J241,0)</f>
        <v>0</v>
      </c>
      <c r="BI241" s="227">
        <f>IF(N241="nulová",J241,0)</f>
        <v>0</v>
      </c>
      <c r="BJ241" s="18" t="s">
        <v>83</v>
      </c>
      <c r="BK241" s="227">
        <f>ROUND(I241*H241,2)</f>
        <v>0</v>
      </c>
      <c r="BL241" s="18" t="s">
        <v>137</v>
      </c>
      <c r="BM241" s="226" t="s">
        <v>270</v>
      </c>
    </row>
    <row r="242" s="13" customFormat="1">
      <c r="A242" s="13"/>
      <c r="B242" s="228"/>
      <c r="C242" s="229"/>
      <c r="D242" s="230" t="s">
        <v>139</v>
      </c>
      <c r="E242" s="231" t="s">
        <v>1</v>
      </c>
      <c r="F242" s="232" t="s">
        <v>191</v>
      </c>
      <c r="G242" s="229"/>
      <c r="H242" s="231" t="s">
        <v>1</v>
      </c>
      <c r="I242" s="233"/>
      <c r="J242" s="229"/>
      <c r="K242" s="229"/>
      <c r="L242" s="234"/>
      <c r="M242" s="235"/>
      <c r="N242" s="236"/>
      <c r="O242" s="236"/>
      <c r="P242" s="236"/>
      <c r="Q242" s="236"/>
      <c r="R242" s="236"/>
      <c r="S242" s="236"/>
      <c r="T242" s="23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8" t="s">
        <v>139</v>
      </c>
      <c r="AU242" s="238" t="s">
        <v>85</v>
      </c>
      <c r="AV242" s="13" t="s">
        <v>83</v>
      </c>
      <c r="AW242" s="13" t="s">
        <v>31</v>
      </c>
      <c r="AX242" s="13" t="s">
        <v>75</v>
      </c>
      <c r="AY242" s="238" t="s">
        <v>129</v>
      </c>
    </row>
    <row r="243" s="13" customFormat="1">
      <c r="A243" s="13"/>
      <c r="B243" s="228"/>
      <c r="C243" s="229"/>
      <c r="D243" s="230" t="s">
        <v>139</v>
      </c>
      <c r="E243" s="231" t="s">
        <v>1</v>
      </c>
      <c r="F243" s="232" t="s">
        <v>256</v>
      </c>
      <c r="G243" s="229"/>
      <c r="H243" s="231" t="s">
        <v>1</v>
      </c>
      <c r="I243" s="233"/>
      <c r="J243" s="229"/>
      <c r="K243" s="229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139</v>
      </c>
      <c r="AU243" s="238" t="s">
        <v>85</v>
      </c>
      <c r="AV243" s="13" t="s">
        <v>83</v>
      </c>
      <c r="AW243" s="13" t="s">
        <v>31</v>
      </c>
      <c r="AX243" s="13" t="s">
        <v>75</v>
      </c>
      <c r="AY243" s="238" t="s">
        <v>129</v>
      </c>
    </row>
    <row r="244" s="14" customFormat="1">
      <c r="A244" s="14"/>
      <c r="B244" s="239"/>
      <c r="C244" s="240"/>
      <c r="D244" s="230" t="s">
        <v>139</v>
      </c>
      <c r="E244" s="241" t="s">
        <v>1</v>
      </c>
      <c r="F244" s="242" t="s">
        <v>262</v>
      </c>
      <c r="G244" s="240"/>
      <c r="H244" s="243">
        <v>6.6550000000000002</v>
      </c>
      <c r="I244" s="244"/>
      <c r="J244" s="240"/>
      <c r="K244" s="240"/>
      <c r="L244" s="245"/>
      <c r="M244" s="246"/>
      <c r="N244" s="247"/>
      <c r="O244" s="247"/>
      <c r="P244" s="247"/>
      <c r="Q244" s="247"/>
      <c r="R244" s="247"/>
      <c r="S244" s="247"/>
      <c r="T244" s="24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9" t="s">
        <v>139</v>
      </c>
      <c r="AU244" s="249" t="s">
        <v>85</v>
      </c>
      <c r="AV244" s="14" t="s">
        <v>85</v>
      </c>
      <c r="AW244" s="14" t="s">
        <v>31</v>
      </c>
      <c r="AX244" s="14" t="s">
        <v>83</v>
      </c>
      <c r="AY244" s="249" t="s">
        <v>129</v>
      </c>
    </row>
    <row r="245" s="2" customFormat="1" ht="16.5" customHeight="1">
      <c r="A245" s="39"/>
      <c r="B245" s="40"/>
      <c r="C245" s="215" t="s">
        <v>7</v>
      </c>
      <c r="D245" s="215" t="s">
        <v>132</v>
      </c>
      <c r="E245" s="216" t="s">
        <v>271</v>
      </c>
      <c r="F245" s="217" t="s">
        <v>272</v>
      </c>
      <c r="G245" s="218" t="s">
        <v>135</v>
      </c>
      <c r="H245" s="219">
        <v>3.032</v>
      </c>
      <c r="I245" s="220"/>
      <c r="J245" s="221">
        <f>ROUND(I245*H245,2)</f>
        <v>0</v>
      </c>
      <c r="K245" s="217" t="s">
        <v>136</v>
      </c>
      <c r="L245" s="45"/>
      <c r="M245" s="222" t="s">
        <v>1</v>
      </c>
      <c r="N245" s="223" t="s">
        <v>40</v>
      </c>
      <c r="O245" s="92"/>
      <c r="P245" s="224">
        <f>O245*H245</f>
        <v>0</v>
      </c>
      <c r="Q245" s="224">
        <v>0.0039699999999999996</v>
      </c>
      <c r="R245" s="224">
        <f>Q245*H245</f>
        <v>0.012037039999999999</v>
      </c>
      <c r="S245" s="224">
        <v>0</v>
      </c>
      <c r="T245" s="225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6" t="s">
        <v>137</v>
      </c>
      <c r="AT245" s="226" t="s">
        <v>132</v>
      </c>
      <c r="AU245" s="226" t="s">
        <v>85</v>
      </c>
      <c r="AY245" s="18" t="s">
        <v>129</v>
      </c>
      <c r="BE245" s="227">
        <f>IF(N245="základní",J245,0)</f>
        <v>0</v>
      </c>
      <c r="BF245" s="227">
        <f>IF(N245="snížená",J245,0)</f>
        <v>0</v>
      </c>
      <c r="BG245" s="227">
        <f>IF(N245="zákl. přenesená",J245,0)</f>
        <v>0</v>
      </c>
      <c r="BH245" s="227">
        <f>IF(N245="sníž. přenesená",J245,0)</f>
        <v>0</v>
      </c>
      <c r="BI245" s="227">
        <f>IF(N245="nulová",J245,0)</f>
        <v>0</v>
      </c>
      <c r="BJ245" s="18" t="s">
        <v>83</v>
      </c>
      <c r="BK245" s="227">
        <f>ROUND(I245*H245,2)</f>
        <v>0</v>
      </c>
      <c r="BL245" s="18" t="s">
        <v>137</v>
      </c>
      <c r="BM245" s="226" t="s">
        <v>273</v>
      </c>
    </row>
    <row r="246" s="13" customFormat="1">
      <c r="A246" s="13"/>
      <c r="B246" s="228"/>
      <c r="C246" s="229"/>
      <c r="D246" s="230" t="s">
        <v>139</v>
      </c>
      <c r="E246" s="231" t="s">
        <v>1</v>
      </c>
      <c r="F246" s="232" t="s">
        <v>165</v>
      </c>
      <c r="G246" s="229"/>
      <c r="H246" s="231" t="s">
        <v>1</v>
      </c>
      <c r="I246" s="233"/>
      <c r="J246" s="229"/>
      <c r="K246" s="229"/>
      <c r="L246" s="234"/>
      <c r="M246" s="235"/>
      <c r="N246" s="236"/>
      <c r="O246" s="236"/>
      <c r="P246" s="236"/>
      <c r="Q246" s="236"/>
      <c r="R246" s="236"/>
      <c r="S246" s="236"/>
      <c r="T246" s="23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8" t="s">
        <v>139</v>
      </c>
      <c r="AU246" s="238" t="s">
        <v>85</v>
      </c>
      <c r="AV246" s="13" t="s">
        <v>83</v>
      </c>
      <c r="AW246" s="13" t="s">
        <v>31</v>
      </c>
      <c r="AX246" s="13" t="s">
        <v>75</v>
      </c>
      <c r="AY246" s="238" t="s">
        <v>129</v>
      </c>
    </row>
    <row r="247" s="13" customFormat="1">
      <c r="A247" s="13"/>
      <c r="B247" s="228"/>
      <c r="C247" s="229"/>
      <c r="D247" s="230" t="s">
        <v>139</v>
      </c>
      <c r="E247" s="231" t="s">
        <v>1</v>
      </c>
      <c r="F247" s="232" t="s">
        <v>256</v>
      </c>
      <c r="G247" s="229"/>
      <c r="H247" s="231" t="s">
        <v>1</v>
      </c>
      <c r="I247" s="233"/>
      <c r="J247" s="229"/>
      <c r="K247" s="229"/>
      <c r="L247" s="234"/>
      <c r="M247" s="235"/>
      <c r="N247" s="236"/>
      <c r="O247" s="236"/>
      <c r="P247" s="236"/>
      <c r="Q247" s="236"/>
      <c r="R247" s="236"/>
      <c r="S247" s="236"/>
      <c r="T247" s="23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8" t="s">
        <v>139</v>
      </c>
      <c r="AU247" s="238" t="s">
        <v>85</v>
      </c>
      <c r="AV247" s="13" t="s">
        <v>83</v>
      </c>
      <c r="AW247" s="13" t="s">
        <v>31</v>
      </c>
      <c r="AX247" s="13" t="s">
        <v>75</v>
      </c>
      <c r="AY247" s="238" t="s">
        <v>129</v>
      </c>
    </row>
    <row r="248" s="14" customFormat="1">
      <c r="A248" s="14"/>
      <c r="B248" s="239"/>
      <c r="C248" s="240"/>
      <c r="D248" s="230" t="s">
        <v>139</v>
      </c>
      <c r="E248" s="241" t="s">
        <v>1</v>
      </c>
      <c r="F248" s="242" t="s">
        <v>257</v>
      </c>
      <c r="G248" s="240"/>
      <c r="H248" s="243">
        <v>3.032</v>
      </c>
      <c r="I248" s="244"/>
      <c r="J248" s="240"/>
      <c r="K248" s="240"/>
      <c r="L248" s="245"/>
      <c r="M248" s="246"/>
      <c r="N248" s="247"/>
      <c r="O248" s="247"/>
      <c r="P248" s="247"/>
      <c r="Q248" s="247"/>
      <c r="R248" s="247"/>
      <c r="S248" s="247"/>
      <c r="T248" s="24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9" t="s">
        <v>139</v>
      </c>
      <c r="AU248" s="249" t="s">
        <v>85</v>
      </c>
      <c r="AV248" s="14" t="s">
        <v>85</v>
      </c>
      <c r="AW248" s="14" t="s">
        <v>31</v>
      </c>
      <c r="AX248" s="14" t="s">
        <v>83</v>
      </c>
      <c r="AY248" s="249" t="s">
        <v>129</v>
      </c>
    </row>
    <row r="249" s="2" customFormat="1" ht="16.5" customHeight="1">
      <c r="A249" s="39"/>
      <c r="B249" s="40"/>
      <c r="C249" s="215" t="s">
        <v>274</v>
      </c>
      <c r="D249" s="215" t="s">
        <v>132</v>
      </c>
      <c r="E249" s="216" t="s">
        <v>275</v>
      </c>
      <c r="F249" s="217" t="s">
        <v>276</v>
      </c>
      <c r="G249" s="218" t="s">
        <v>135</v>
      </c>
      <c r="H249" s="219">
        <v>6.6550000000000002</v>
      </c>
      <c r="I249" s="220"/>
      <c r="J249" s="221">
        <f>ROUND(I249*H249,2)</f>
        <v>0</v>
      </c>
      <c r="K249" s="217" t="s">
        <v>136</v>
      </c>
      <c r="L249" s="45"/>
      <c r="M249" s="222" t="s">
        <v>1</v>
      </c>
      <c r="N249" s="223" t="s">
        <v>40</v>
      </c>
      <c r="O249" s="92"/>
      <c r="P249" s="224">
        <f>O249*H249</f>
        <v>0</v>
      </c>
      <c r="Q249" s="224">
        <v>0.0035899999999999999</v>
      </c>
      <c r="R249" s="224">
        <f>Q249*H249</f>
        <v>0.023891450000000002</v>
      </c>
      <c r="S249" s="224">
        <v>0</v>
      </c>
      <c r="T249" s="225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6" t="s">
        <v>137</v>
      </c>
      <c r="AT249" s="226" t="s">
        <v>132</v>
      </c>
      <c r="AU249" s="226" t="s">
        <v>85</v>
      </c>
      <c r="AY249" s="18" t="s">
        <v>129</v>
      </c>
      <c r="BE249" s="227">
        <f>IF(N249="základní",J249,0)</f>
        <v>0</v>
      </c>
      <c r="BF249" s="227">
        <f>IF(N249="snížená",J249,0)</f>
        <v>0</v>
      </c>
      <c r="BG249" s="227">
        <f>IF(N249="zákl. přenesená",J249,0)</f>
        <v>0</v>
      </c>
      <c r="BH249" s="227">
        <f>IF(N249="sníž. přenesená",J249,0)</f>
        <v>0</v>
      </c>
      <c r="BI249" s="227">
        <f>IF(N249="nulová",J249,0)</f>
        <v>0</v>
      </c>
      <c r="BJ249" s="18" t="s">
        <v>83</v>
      </c>
      <c r="BK249" s="227">
        <f>ROUND(I249*H249,2)</f>
        <v>0</v>
      </c>
      <c r="BL249" s="18" t="s">
        <v>137</v>
      </c>
      <c r="BM249" s="226" t="s">
        <v>277</v>
      </c>
    </row>
    <row r="250" s="13" customFormat="1">
      <c r="A250" s="13"/>
      <c r="B250" s="228"/>
      <c r="C250" s="229"/>
      <c r="D250" s="230" t="s">
        <v>139</v>
      </c>
      <c r="E250" s="231" t="s">
        <v>1</v>
      </c>
      <c r="F250" s="232" t="s">
        <v>191</v>
      </c>
      <c r="G250" s="229"/>
      <c r="H250" s="231" t="s">
        <v>1</v>
      </c>
      <c r="I250" s="233"/>
      <c r="J250" s="229"/>
      <c r="K250" s="229"/>
      <c r="L250" s="234"/>
      <c r="M250" s="235"/>
      <c r="N250" s="236"/>
      <c r="O250" s="236"/>
      <c r="P250" s="236"/>
      <c r="Q250" s="236"/>
      <c r="R250" s="236"/>
      <c r="S250" s="236"/>
      <c r="T250" s="23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8" t="s">
        <v>139</v>
      </c>
      <c r="AU250" s="238" t="s">
        <v>85</v>
      </c>
      <c r="AV250" s="13" t="s">
        <v>83</v>
      </c>
      <c r="AW250" s="13" t="s">
        <v>31</v>
      </c>
      <c r="AX250" s="13" t="s">
        <v>75</v>
      </c>
      <c r="AY250" s="238" t="s">
        <v>129</v>
      </c>
    </row>
    <row r="251" s="13" customFormat="1">
      <c r="A251" s="13"/>
      <c r="B251" s="228"/>
      <c r="C251" s="229"/>
      <c r="D251" s="230" t="s">
        <v>139</v>
      </c>
      <c r="E251" s="231" t="s">
        <v>1</v>
      </c>
      <c r="F251" s="232" t="s">
        <v>256</v>
      </c>
      <c r="G251" s="229"/>
      <c r="H251" s="231" t="s">
        <v>1</v>
      </c>
      <c r="I251" s="233"/>
      <c r="J251" s="229"/>
      <c r="K251" s="229"/>
      <c r="L251" s="234"/>
      <c r="M251" s="235"/>
      <c r="N251" s="236"/>
      <c r="O251" s="236"/>
      <c r="P251" s="236"/>
      <c r="Q251" s="236"/>
      <c r="R251" s="236"/>
      <c r="S251" s="236"/>
      <c r="T251" s="23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8" t="s">
        <v>139</v>
      </c>
      <c r="AU251" s="238" t="s">
        <v>85</v>
      </c>
      <c r="AV251" s="13" t="s">
        <v>83</v>
      </c>
      <c r="AW251" s="13" t="s">
        <v>31</v>
      </c>
      <c r="AX251" s="13" t="s">
        <v>75</v>
      </c>
      <c r="AY251" s="238" t="s">
        <v>129</v>
      </c>
    </row>
    <row r="252" s="14" customFormat="1">
      <c r="A252" s="14"/>
      <c r="B252" s="239"/>
      <c r="C252" s="240"/>
      <c r="D252" s="230" t="s">
        <v>139</v>
      </c>
      <c r="E252" s="241" t="s">
        <v>1</v>
      </c>
      <c r="F252" s="242" t="s">
        <v>262</v>
      </c>
      <c r="G252" s="240"/>
      <c r="H252" s="243">
        <v>6.6550000000000002</v>
      </c>
      <c r="I252" s="244"/>
      <c r="J252" s="240"/>
      <c r="K252" s="240"/>
      <c r="L252" s="245"/>
      <c r="M252" s="246"/>
      <c r="N252" s="247"/>
      <c r="O252" s="247"/>
      <c r="P252" s="247"/>
      <c r="Q252" s="247"/>
      <c r="R252" s="247"/>
      <c r="S252" s="247"/>
      <c r="T252" s="248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9" t="s">
        <v>139</v>
      </c>
      <c r="AU252" s="249" t="s">
        <v>85</v>
      </c>
      <c r="AV252" s="14" t="s">
        <v>85</v>
      </c>
      <c r="AW252" s="14" t="s">
        <v>31</v>
      </c>
      <c r="AX252" s="14" t="s">
        <v>83</v>
      </c>
      <c r="AY252" s="249" t="s">
        <v>129</v>
      </c>
    </row>
    <row r="253" s="2" customFormat="1" ht="16.5" customHeight="1">
      <c r="A253" s="39"/>
      <c r="B253" s="40"/>
      <c r="C253" s="215" t="s">
        <v>278</v>
      </c>
      <c r="D253" s="215" t="s">
        <v>132</v>
      </c>
      <c r="E253" s="216" t="s">
        <v>279</v>
      </c>
      <c r="F253" s="217" t="s">
        <v>280</v>
      </c>
      <c r="G253" s="218" t="s">
        <v>135</v>
      </c>
      <c r="H253" s="219">
        <v>9.6869999999999994</v>
      </c>
      <c r="I253" s="220"/>
      <c r="J253" s="221">
        <f>ROUND(I253*H253,2)</f>
        <v>0</v>
      </c>
      <c r="K253" s="217" t="s">
        <v>136</v>
      </c>
      <c r="L253" s="45"/>
      <c r="M253" s="222" t="s">
        <v>1</v>
      </c>
      <c r="N253" s="223" t="s">
        <v>40</v>
      </c>
      <c r="O253" s="92"/>
      <c r="P253" s="224">
        <f>O253*H253</f>
        <v>0</v>
      </c>
      <c r="Q253" s="224">
        <v>0.0020999999999999999</v>
      </c>
      <c r="R253" s="224">
        <f>Q253*H253</f>
        <v>0.020342699999999998</v>
      </c>
      <c r="S253" s="224">
        <v>0</v>
      </c>
      <c r="T253" s="22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6" t="s">
        <v>137</v>
      </c>
      <c r="AT253" s="226" t="s">
        <v>132</v>
      </c>
      <c r="AU253" s="226" t="s">
        <v>85</v>
      </c>
      <c r="AY253" s="18" t="s">
        <v>129</v>
      </c>
      <c r="BE253" s="227">
        <f>IF(N253="základní",J253,0)</f>
        <v>0</v>
      </c>
      <c r="BF253" s="227">
        <f>IF(N253="snížená",J253,0)</f>
        <v>0</v>
      </c>
      <c r="BG253" s="227">
        <f>IF(N253="zákl. přenesená",J253,0)</f>
        <v>0</v>
      </c>
      <c r="BH253" s="227">
        <f>IF(N253="sníž. přenesená",J253,0)</f>
        <v>0</v>
      </c>
      <c r="BI253" s="227">
        <f>IF(N253="nulová",J253,0)</f>
        <v>0</v>
      </c>
      <c r="BJ253" s="18" t="s">
        <v>83</v>
      </c>
      <c r="BK253" s="227">
        <f>ROUND(I253*H253,2)</f>
        <v>0</v>
      </c>
      <c r="BL253" s="18" t="s">
        <v>137</v>
      </c>
      <c r="BM253" s="226" t="s">
        <v>281</v>
      </c>
    </row>
    <row r="254" s="13" customFormat="1">
      <c r="A254" s="13"/>
      <c r="B254" s="228"/>
      <c r="C254" s="229"/>
      <c r="D254" s="230" t="s">
        <v>139</v>
      </c>
      <c r="E254" s="231" t="s">
        <v>1</v>
      </c>
      <c r="F254" s="232" t="s">
        <v>165</v>
      </c>
      <c r="G254" s="229"/>
      <c r="H254" s="231" t="s">
        <v>1</v>
      </c>
      <c r="I254" s="233"/>
      <c r="J254" s="229"/>
      <c r="K254" s="229"/>
      <c r="L254" s="234"/>
      <c r="M254" s="235"/>
      <c r="N254" s="236"/>
      <c r="O254" s="236"/>
      <c r="P254" s="236"/>
      <c r="Q254" s="236"/>
      <c r="R254" s="236"/>
      <c r="S254" s="236"/>
      <c r="T254" s="23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8" t="s">
        <v>139</v>
      </c>
      <c r="AU254" s="238" t="s">
        <v>85</v>
      </c>
      <c r="AV254" s="13" t="s">
        <v>83</v>
      </c>
      <c r="AW254" s="13" t="s">
        <v>31</v>
      </c>
      <c r="AX254" s="13" t="s">
        <v>75</v>
      </c>
      <c r="AY254" s="238" t="s">
        <v>129</v>
      </c>
    </row>
    <row r="255" s="13" customFormat="1">
      <c r="A255" s="13"/>
      <c r="B255" s="228"/>
      <c r="C255" s="229"/>
      <c r="D255" s="230" t="s">
        <v>139</v>
      </c>
      <c r="E255" s="231" t="s">
        <v>1</v>
      </c>
      <c r="F255" s="232" t="s">
        <v>256</v>
      </c>
      <c r="G255" s="229"/>
      <c r="H255" s="231" t="s">
        <v>1</v>
      </c>
      <c r="I255" s="233"/>
      <c r="J255" s="229"/>
      <c r="K255" s="229"/>
      <c r="L255" s="234"/>
      <c r="M255" s="235"/>
      <c r="N255" s="236"/>
      <c r="O255" s="236"/>
      <c r="P255" s="236"/>
      <c r="Q255" s="236"/>
      <c r="R255" s="236"/>
      <c r="S255" s="236"/>
      <c r="T255" s="23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8" t="s">
        <v>139</v>
      </c>
      <c r="AU255" s="238" t="s">
        <v>85</v>
      </c>
      <c r="AV255" s="13" t="s">
        <v>83</v>
      </c>
      <c r="AW255" s="13" t="s">
        <v>31</v>
      </c>
      <c r="AX255" s="13" t="s">
        <v>75</v>
      </c>
      <c r="AY255" s="238" t="s">
        <v>129</v>
      </c>
    </row>
    <row r="256" s="14" customFormat="1">
      <c r="A256" s="14"/>
      <c r="B256" s="239"/>
      <c r="C256" s="240"/>
      <c r="D256" s="230" t="s">
        <v>139</v>
      </c>
      <c r="E256" s="241" t="s">
        <v>1</v>
      </c>
      <c r="F256" s="242" t="s">
        <v>257</v>
      </c>
      <c r="G256" s="240"/>
      <c r="H256" s="243">
        <v>3.032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9" t="s">
        <v>139</v>
      </c>
      <c r="AU256" s="249" t="s">
        <v>85</v>
      </c>
      <c r="AV256" s="14" t="s">
        <v>85</v>
      </c>
      <c r="AW256" s="14" t="s">
        <v>31</v>
      </c>
      <c r="AX256" s="14" t="s">
        <v>75</v>
      </c>
      <c r="AY256" s="249" t="s">
        <v>129</v>
      </c>
    </row>
    <row r="257" s="13" customFormat="1">
      <c r="A257" s="13"/>
      <c r="B257" s="228"/>
      <c r="C257" s="229"/>
      <c r="D257" s="230" t="s">
        <v>139</v>
      </c>
      <c r="E257" s="231" t="s">
        <v>1</v>
      </c>
      <c r="F257" s="232" t="s">
        <v>191</v>
      </c>
      <c r="G257" s="229"/>
      <c r="H257" s="231" t="s">
        <v>1</v>
      </c>
      <c r="I257" s="233"/>
      <c r="J257" s="229"/>
      <c r="K257" s="229"/>
      <c r="L257" s="234"/>
      <c r="M257" s="235"/>
      <c r="N257" s="236"/>
      <c r="O257" s="236"/>
      <c r="P257" s="236"/>
      <c r="Q257" s="236"/>
      <c r="R257" s="236"/>
      <c r="S257" s="236"/>
      <c r="T257" s="23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8" t="s">
        <v>139</v>
      </c>
      <c r="AU257" s="238" t="s">
        <v>85</v>
      </c>
      <c r="AV257" s="13" t="s">
        <v>83</v>
      </c>
      <c r="AW257" s="13" t="s">
        <v>31</v>
      </c>
      <c r="AX257" s="13" t="s">
        <v>75</v>
      </c>
      <c r="AY257" s="238" t="s">
        <v>129</v>
      </c>
    </row>
    <row r="258" s="13" customFormat="1">
      <c r="A258" s="13"/>
      <c r="B258" s="228"/>
      <c r="C258" s="229"/>
      <c r="D258" s="230" t="s">
        <v>139</v>
      </c>
      <c r="E258" s="231" t="s">
        <v>1</v>
      </c>
      <c r="F258" s="232" t="s">
        <v>256</v>
      </c>
      <c r="G258" s="229"/>
      <c r="H258" s="231" t="s">
        <v>1</v>
      </c>
      <c r="I258" s="233"/>
      <c r="J258" s="229"/>
      <c r="K258" s="229"/>
      <c r="L258" s="234"/>
      <c r="M258" s="235"/>
      <c r="N258" s="236"/>
      <c r="O258" s="236"/>
      <c r="P258" s="236"/>
      <c r="Q258" s="236"/>
      <c r="R258" s="236"/>
      <c r="S258" s="236"/>
      <c r="T258" s="23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8" t="s">
        <v>139</v>
      </c>
      <c r="AU258" s="238" t="s">
        <v>85</v>
      </c>
      <c r="AV258" s="13" t="s">
        <v>83</v>
      </c>
      <c r="AW258" s="13" t="s">
        <v>31</v>
      </c>
      <c r="AX258" s="13" t="s">
        <v>75</v>
      </c>
      <c r="AY258" s="238" t="s">
        <v>129</v>
      </c>
    </row>
    <row r="259" s="14" customFormat="1">
      <c r="A259" s="14"/>
      <c r="B259" s="239"/>
      <c r="C259" s="240"/>
      <c r="D259" s="230" t="s">
        <v>139</v>
      </c>
      <c r="E259" s="241" t="s">
        <v>1</v>
      </c>
      <c r="F259" s="242" t="s">
        <v>262</v>
      </c>
      <c r="G259" s="240"/>
      <c r="H259" s="243">
        <v>6.6550000000000002</v>
      </c>
      <c r="I259" s="244"/>
      <c r="J259" s="240"/>
      <c r="K259" s="240"/>
      <c r="L259" s="245"/>
      <c r="M259" s="246"/>
      <c r="N259" s="247"/>
      <c r="O259" s="247"/>
      <c r="P259" s="247"/>
      <c r="Q259" s="247"/>
      <c r="R259" s="247"/>
      <c r="S259" s="247"/>
      <c r="T259" s="24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9" t="s">
        <v>139</v>
      </c>
      <c r="AU259" s="249" t="s">
        <v>85</v>
      </c>
      <c r="AV259" s="14" t="s">
        <v>85</v>
      </c>
      <c r="AW259" s="14" t="s">
        <v>31</v>
      </c>
      <c r="AX259" s="14" t="s">
        <v>75</v>
      </c>
      <c r="AY259" s="249" t="s">
        <v>129</v>
      </c>
    </row>
    <row r="260" s="15" customFormat="1">
      <c r="A260" s="15"/>
      <c r="B260" s="250"/>
      <c r="C260" s="251"/>
      <c r="D260" s="230" t="s">
        <v>139</v>
      </c>
      <c r="E260" s="252" t="s">
        <v>1</v>
      </c>
      <c r="F260" s="253" t="s">
        <v>151</v>
      </c>
      <c r="G260" s="251"/>
      <c r="H260" s="254">
        <v>9.6870000000000012</v>
      </c>
      <c r="I260" s="255"/>
      <c r="J260" s="251"/>
      <c r="K260" s="251"/>
      <c r="L260" s="256"/>
      <c r="M260" s="257"/>
      <c r="N260" s="258"/>
      <c r="O260" s="258"/>
      <c r="P260" s="258"/>
      <c r="Q260" s="258"/>
      <c r="R260" s="258"/>
      <c r="S260" s="258"/>
      <c r="T260" s="259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0" t="s">
        <v>139</v>
      </c>
      <c r="AU260" s="260" t="s">
        <v>85</v>
      </c>
      <c r="AV260" s="15" t="s">
        <v>137</v>
      </c>
      <c r="AW260" s="15" t="s">
        <v>31</v>
      </c>
      <c r="AX260" s="15" t="s">
        <v>83</v>
      </c>
      <c r="AY260" s="260" t="s">
        <v>129</v>
      </c>
    </row>
    <row r="261" s="12" customFormat="1" ht="22.8" customHeight="1">
      <c r="A261" s="12"/>
      <c r="B261" s="199"/>
      <c r="C261" s="200"/>
      <c r="D261" s="201" t="s">
        <v>74</v>
      </c>
      <c r="E261" s="213" t="s">
        <v>282</v>
      </c>
      <c r="F261" s="213" t="s">
        <v>283</v>
      </c>
      <c r="G261" s="200"/>
      <c r="H261" s="200"/>
      <c r="I261" s="203"/>
      <c r="J261" s="214">
        <f>BK261</f>
        <v>0</v>
      </c>
      <c r="K261" s="200"/>
      <c r="L261" s="205"/>
      <c r="M261" s="206"/>
      <c r="N261" s="207"/>
      <c r="O261" s="207"/>
      <c r="P261" s="208">
        <f>SUM(P262:P277)</f>
        <v>0</v>
      </c>
      <c r="Q261" s="207"/>
      <c r="R261" s="208">
        <f>SUM(R262:R277)</f>
        <v>0</v>
      </c>
      <c r="S261" s="207"/>
      <c r="T261" s="209">
        <f>SUM(T262:T277)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0" t="s">
        <v>83</v>
      </c>
      <c r="AT261" s="211" t="s">
        <v>74</v>
      </c>
      <c r="AU261" s="211" t="s">
        <v>83</v>
      </c>
      <c r="AY261" s="210" t="s">
        <v>129</v>
      </c>
      <c r="BK261" s="212">
        <f>SUM(BK262:BK277)</f>
        <v>0</v>
      </c>
    </row>
    <row r="262" s="2" customFormat="1" ht="24.15" customHeight="1">
      <c r="A262" s="39"/>
      <c r="B262" s="40"/>
      <c r="C262" s="215" t="s">
        <v>284</v>
      </c>
      <c r="D262" s="215" t="s">
        <v>132</v>
      </c>
      <c r="E262" s="216" t="s">
        <v>285</v>
      </c>
      <c r="F262" s="217" t="s">
        <v>286</v>
      </c>
      <c r="G262" s="218" t="s">
        <v>287</v>
      </c>
      <c r="H262" s="219">
        <v>19.143999999999998</v>
      </c>
      <c r="I262" s="220"/>
      <c r="J262" s="221">
        <f>ROUND(I262*H262,2)</f>
        <v>0</v>
      </c>
      <c r="K262" s="217" t="s">
        <v>136</v>
      </c>
      <c r="L262" s="45"/>
      <c r="M262" s="222" t="s">
        <v>1</v>
      </c>
      <c r="N262" s="223" t="s">
        <v>40</v>
      </c>
      <c r="O262" s="92"/>
      <c r="P262" s="224">
        <f>O262*H262</f>
        <v>0</v>
      </c>
      <c r="Q262" s="224">
        <v>0</v>
      </c>
      <c r="R262" s="224">
        <f>Q262*H262</f>
        <v>0</v>
      </c>
      <c r="S262" s="224">
        <v>0</v>
      </c>
      <c r="T262" s="22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6" t="s">
        <v>137</v>
      </c>
      <c r="AT262" s="226" t="s">
        <v>132</v>
      </c>
      <c r="AU262" s="226" t="s">
        <v>85</v>
      </c>
      <c r="AY262" s="18" t="s">
        <v>129</v>
      </c>
      <c r="BE262" s="227">
        <f>IF(N262="základní",J262,0)</f>
        <v>0</v>
      </c>
      <c r="BF262" s="227">
        <f>IF(N262="snížená",J262,0)</f>
        <v>0</v>
      </c>
      <c r="BG262" s="227">
        <f>IF(N262="zákl. přenesená",J262,0)</f>
        <v>0</v>
      </c>
      <c r="BH262" s="227">
        <f>IF(N262="sníž. přenesená",J262,0)</f>
        <v>0</v>
      </c>
      <c r="BI262" s="227">
        <f>IF(N262="nulová",J262,0)</f>
        <v>0</v>
      </c>
      <c r="BJ262" s="18" t="s">
        <v>83</v>
      </c>
      <c r="BK262" s="227">
        <f>ROUND(I262*H262,2)</f>
        <v>0</v>
      </c>
      <c r="BL262" s="18" t="s">
        <v>137</v>
      </c>
      <c r="BM262" s="226" t="s">
        <v>288</v>
      </c>
    </row>
    <row r="263" s="2" customFormat="1" ht="21.75" customHeight="1">
      <c r="A263" s="39"/>
      <c r="B263" s="40"/>
      <c r="C263" s="215" t="s">
        <v>289</v>
      </c>
      <c r="D263" s="215" t="s">
        <v>132</v>
      </c>
      <c r="E263" s="216" t="s">
        <v>290</v>
      </c>
      <c r="F263" s="217" t="s">
        <v>291</v>
      </c>
      <c r="G263" s="218" t="s">
        <v>287</v>
      </c>
      <c r="H263" s="219">
        <v>19.143999999999998</v>
      </c>
      <c r="I263" s="220"/>
      <c r="J263" s="221">
        <f>ROUND(I263*H263,2)</f>
        <v>0</v>
      </c>
      <c r="K263" s="217" t="s">
        <v>136</v>
      </c>
      <c r="L263" s="45"/>
      <c r="M263" s="222" t="s">
        <v>1</v>
      </c>
      <c r="N263" s="223" t="s">
        <v>40</v>
      </c>
      <c r="O263" s="92"/>
      <c r="P263" s="224">
        <f>O263*H263</f>
        <v>0</v>
      </c>
      <c r="Q263" s="224">
        <v>0</v>
      </c>
      <c r="R263" s="224">
        <f>Q263*H263</f>
        <v>0</v>
      </c>
      <c r="S263" s="224">
        <v>0</v>
      </c>
      <c r="T263" s="22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6" t="s">
        <v>137</v>
      </c>
      <c r="AT263" s="226" t="s">
        <v>132</v>
      </c>
      <c r="AU263" s="226" t="s">
        <v>85</v>
      </c>
      <c r="AY263" s="18" t="s">
        <v>129</v>
      </c>
      <c r="BE263" s="227">
        <f>IF(N263="základní",J263,0)</f>
        <v>0</v>
      </c>
      <c r="BF263" s="227">
        <f>IF(N263="snížená",J263,0)</f>
        <v>0</v>
      </c>
      <c r="BG263" s="227">
        <f>IF(N263="zákl. přenesená",J263,0)</f>
        <v>0</v>
      </c>
      <c r="BH263" s="227">
        <f>IF(N263="sníž. přenesená",J263,0)</f>
        <v>0</v>
      </c>
      <c r="BI263" s="227">
        <f>IF(N263="nulová",J263,0)</f>
        <v>0</v>
      </c>
      <c r="BJ263" s="18" t="s">
        <v>83</v>
      </c>
      <c r="BK263" s="227">
        <f>ROUND(I263*H263,2)</f>
        <v>0</v>
      </c>
      <c r="BL263" s="18" t="s">
        <v>137</v>
      </c>
      <c r="BM263" s="226" t="s">
        <v>292</v>
      </c>
    </row>
    <row r="264" s="2" customFormat="1" ht="24.15" customHeight="1">
      <c r="A264" s="39"/>
      <c r="B264" s="40"/>
      <c r="C264" s="215" t="s">
        <v>293</v>
      </c>
      <c r="D264" s="215" t="s">
        <v>132</v>
      </c>
      <c r="E264" s="216" t="s">
        <v>294</v>
      </c>
      <c r="F264" s="217" t="s">
        <v>295</v>
      </c>
      <c r="G264" s="218" t="s">
        <v>287</v>
      </c>
      <c r="H264" s="219">
        <v>287.16000000000003</v>
      </c>
      <c r="I264" s="220"/>
      <c r="J264" s="221">
        <f>ROUND(I264*H264,2)</f>
        <v>0</v>
      </c>
      <c r="K264" s="217" t="s">
        <v>136</v>
      </c>
      <c r="L264" s="45"/>
      <c r="M264" s="222" t="s">
        <v>1</v>
      </c>
      <c r="N264" s="223" t="s">
        <v>40</v>
      </c>
      <c r="O264" s="92"/>
      <c r="P264" s="224">
        <f>O264*H264</f>
        <v>0</v>
      </c>
      <c r="Q264" s="224">
        <v>0</v>
      </c>
      <c r="R264" s="224">
        <f>Q264*H264</f>
        <v>0</v>
      </c>
      <c r="S264" s="224">
        <v>0</v>
      </c>
      <c r="T264" s="225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6" t="s">
        <v>137</v>
      </c>
      <c r="AT264" s="226" t="s">
        <v>132</v>
      </c>
      <c r="AU264" s="226" t="s">
        <v>85</v>
      </c>
      <c r="AY264" s="18" t="s">
        <v>129</v>
      </c>
      <c r="BE264" s="227">
        <f>IF(N264="základní",J264,0)</f>
        <v>0</v>
      </c>
      <c r="BF264" s="227">
        <f>IF(N264="snížená",J264,0)</f>
        <v>0</v>
      </c>
      <c r="BG264" s="227">
        <f>IF(N264="zákl. přenesená",J264,0)</f>
        <v>0</v>
      </c>
      <c r="BH264" s="227">
        <f>IF(N264="sníž. přenesená",J264,0)</f>
        <v>0</v>
      </c>
      <c r="BI264" s="227">
        <f>IF(N264="nulová",J264,0)</f>
        <v>0</v>
      </c>
      <c r="BJ264" s="18" t="s">
        <v>83</v>
      </c>
      <c r="BK264" s="227">
        <f>ROUND(I264*H264,2)</f>
        <v>0</v>
      </c>
      <c r="BL264" s="18" t="s">
        <v>137</v>
      </c>
      <c r="BM264" s="226" t="s">
        <v>296</v>
      </c>
    </row>
    <row r="265" s="14" customFormat="1">
      <c r="A265" s="14"/>
      <c r="B265" s="239"/>
      <c r="C265" s="240"/>
      <c r="D265" s="230" t="s">
        <v>139</v>
      </c>
      <c r="E265" s="240"/>
      <c r="F265" s="242" t="s">
        <v>297</v>
      </c>
      <c r="G265" s="240"/>
      <c r="H265" s="243">
        <v>287.16000000000003</v>
      </c>
      <c r="I265" s="244"/>
      <c r="J265" s="240"/>
      <c r="K265" s="240"/>
      <c r="L265" s="245"/>
      <c r="M265" s="246"/>
      <c r="N265" s="247"/>
      <c r="O265" s="247"/>
      <c r="P265" s="247"/>
      <c r="Q265" s="247"/>
      <c r="R265" s="247"/>
      <c r="S265" s="247"/>
      <c r="T265" s="24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9" t="s">
        <v>139</v>
      </c>
      <c r="AU265" s="249" t="s">
        <v>85</v>
      </c>
      <c r="AV265" s="14" t="s">
        <v>85</v>
      </c>
      <c r="AW265" s="14" t="s">
        <v>4</v>
      </c>
      <c r="AX265" s="14" t="s">
        <v>83</v>
      </c>
      <c r="AY265" s="249" t="s">
        <v>129</v>
      </c>
    </row>
    <row r="266" s="2" customFormat="1" ht="24.15" customHeight="1">
      <c r="A266" s="39"/>
      <c r="B266" s="40"/>
      <c r="C266" s="215" t="s">
        <v>298</v>
      </c>
      <c r="D266" s="215" t="s">
        <v>132</v>
      </c>
      <c r="E266" s="216" t="s">
        <v>299</v>
      </c>
      <c r="F266" s="217" t="s">
        <v>300</v>
      </c>
      <c r="G266" s="218" t="s">
        <v>287</v>
      </c>
      <c r="H266" s="219">
        <v>18.855</v>
      </c>
      <c r="I266" s="220"/>
      <c r="J266" s="221">
        <f>ROUND(I266*H266,2)</f>
        <v>0</v>
      </c>
      <c r="K266" s="217" t="s">
        <v>136</v>
      </c>
      <c r="L266" s="45"/>
      <c r="M266" s="222" t="s">
        <v>1</v>
      </c>
      <c r="N266" s="223" t="s">
        <v>40</v>
      </c>
      <c r="O266" s="92"/>
      <c r="P266" s="224">
        <f>O266*H266</f>
        <v>0</v>
      </c>
      <c r="Q266" s="224">
        <v>0</v>
      </c>
      <c r="R266" s="224">
        <f>Q266*H266</f>
        <v>0</v>
      </c>
      <c r="S266" s="224">
        <v>0</v>
      </c>
      <c r="T266" s="22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6" t="s">
        <v>137</v>
      </c>
      <c r="AT266" s="226" t="s">
        <v>132</v>
      </c>
      <c r="AU266" s="226" t="s">
        <v>85</v>
      </c>
      <c r="AY266" s="18" t="s">
        <v>129</v>
      </c>
      <c r="BE266" s="227">
        <f>IF(N266="základní",J266,0)</f>
        <v>0</v>
      </c>
      <c r="BF266" s="227">
        <f>IF(N266="snížená",J266,0)</f>
        <v>0</v>
      </c>
      <c r="BG266" s="227">
        <f>IF(N266="zákl. přenesená",J266,0)</f>
        <v>0</v>
      </c>
      <c r="BH266" s="227">
        <f>IF(N266="sníž. přenesená",J266,0)</f>
        <v>0</v>
      </c>
      <c r="BI266" s="227">
        <f>IF(N266="nulová",J266,0)</f>
        <v>0</v>
      </c>
      <c r="BJ266" s="18" t="s">
        <v>83</v>
      </c>
      <c r="BK266" s="227">
        <f>ROUND(I266*H266,2)</f>
        <v>0</v>
      </c>
      <c r="BL266" s="18" t="s">
        <v>137</v>
      </c>
      <c r="BM266" s="226" t="s">
        <v>301</v>
      </c>
    </row>
    <row r="267" s="14" customFormat="1">
      <c r="A267" s="14"/>
      <c r="B267" s="239"/>
      <c r="C267" s="240"/>
      <c r="D267" s="230" t="s">
        <v>139</v>
      </c>
      <c r="E267" s="241" t="s">
        <v>1</v>
      </c>
      <c r="F267" s="242" t="s">
        <v>302</v>
      </c>
      <c r="G267" s="240"/>
      <c r="H267" s="243">
        <v>19.504000000000001</v>
      </c>
      <c r="I267" s="244"/>
      <c r="J267" s="240"/>
      <c r="K267" s="240"/>
      <c r="L267" s="245"/>
      <c r="M267" s="246"/>
      <c r="N267" s="247"/>
      <c r="O267" s="247"/>
      <c r="P267" s="247"/>
      <c r="Q267" s="247"/>
      <c r="R267" s="247"/>
      <c r="S267" s="247"/>
      <c r="T267" s="24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9" t="s">
        <v>139</v>
      </c>
      <c r="AU267" s="249" t="s">
        <v>85</v>
      </c>
      <c r="AV267" s="14" t="s">
        <v>85</v>
      </c>
      <c r="AW267" s="14" t="s">
        <v>31</v>
      </c>
      <c r="AX267" s="14" t="s">
        <v>75</v>
      </c>
      <c r="AY267" s="249" t="s">
        <v>129</v>
      </c>
    </row>
    <row r="268" s="14" customFormat="1">
      <c r="A268" s="14"/>
      <c r="B268" s="239"/>
      <c r="C268" s="240"/>
      <c r="D268" s="230" t="s">
        <v>139</v>
      </c>
      <c r="E268" s="241" t="s">
        <v>1</v>
      </c>
      <c r="F268" s="242" t="s">
        <v>303</v>
      </c>
      <c r="G268" s="240"/>
      <c r="H268" s="243">
        <v>-0.183</v>
      </c>
      <c r="I268" s="244"/>
      <c r="J268" s="240"/>
      <c r="K268" s="240"/>
      <c r="L268" s="245"/>
      <c r="M268" s="246"/>
      <c r="N268" s="247"/>
      <c r="O268" s="247"/>
      <c r="P268" s="247"/>
      <c r="Q268" s="247"/>
      <c r="R268" s="247"/>
      <c r="S268" s="247"/>
      <c r="T268" s="24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9" t="s">
        <v>139</v>
      </c>
      <c r="AU268" s="249" t="s">
        <v>85</v>
      </c>
      <c r="AV268" s="14" t="s">
        <v>85</v>
      </c>
      <c r="AW268" s="14" t="s">
        <v>31</v>
      </c>
      <c r="AX268" s="14" t="s">
        <v>75</v>
      </c>
      <c r="AY268" s="249" t="s">
        <v>129</v>
      </c>
    </row>
    <row r="269" s="14" customFormat="1">
      <c r="A269" s="14"/>
      <c r="B269" s="239"/>
      <c r="C269" s="240"/>
      <c r="D269" s="230" t="s">
        <v>139</v>
      </c>
      <c r="E269" s="241" t="s">
        <v>1</v>
      </c>
      <c r="F269" s="242" t="s">
        <v>304</v>
      </c>
      <c r="G269" s="240"/>
      <c r="H269" s="243">
        <v>-0.26400000000000001</v>
      </c>
      <c r="I269" s="244"/>
      <c r="J269" s="240"/>
      <c r="K269" s="240"/>
      <c r="L269" s="245"/>
      <c r="M269" s="246"/>
      <c r="N269" s="247"/>
      <c r="O269" s="247"/>
      <c r="P269" s="247"/>
      <c r="Q269" s="247"/>
      <c r="R269" s="247"/>
      <c r="S269" s="247"/>
      <c r="T269" s="24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9" t="s">
        <v>139</v>
      </c>
      <c r="AU269" s="249" t="s">
        <v>85</v>
      </c>
      <c r="AV269" s="14" t="s">
        <v>85</v>
      </c>
      <c r="AW269" s="14" t="s">
        <v>31</v>
      </c>
      <c r="AX269" s="14" t="s">
        <v>75</v>
      </c>
      <c r="AY269" s="249" t="s">
        <v>129</v>
      </c>
    </row>
    <row r="270" s="14" customFormat="1">
      <c r="A270" s="14"/>
      <c r="B270" s="239"/>
      <c r="C270" s="240"/>
      <c r="D270" s="230" t="s">
        <v>139</v>
      </c>
      <c r="E270" s="241" t="s">
        <v>1</v>
      </c>
      <c r="F270" s="242" t="s">
        <v>305</v>
      </c>
      <c r="G270" s="240"/>
      <c r="H270" s="243">
        <v>-0.20200000000000001</v>
      </c>
      <c r="I270" s="244"/>
      <c r="J270" s="240"/>
      <c r="K270" s="240"/>
      <c r="L270" s="245"/>
      <c r="M270" s="246"/>
      <c r="N270" s="247"/>
      <c r="O270" s="247"/>
      <c r="P270" s="247"/>
      <c r="Q270" s="247"/>
      <c r="R270" s="247"/>
      <c r="S270" s="247"/>
      <c r="T270" s="24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9" t="s">
        <v>139</v>
      </c>
      <c r="AU270" s="249" t="s">
        <v>85</v>
      </c>
      <c r="AV270" s="14" t="s">
        <v>85</v>
      </c>
      <c r="AW270" s="14" t="s">
        <v>31</v>
      </c>
      <c r="AX270" s="14" t="s">
        <v>75</v>
      </c>
      <c r="AY270" s="249" t="s">
        <v>129</v>
      </c>
    </row>
    <row r="271" s="15" customFormat="1">
      <c r="A271" s="15"/>
      <c r="B271" s="250"/>
      <c r="C271" s="251"/>
      <c r="D271" s="230" t="s">
        <v>139</v>
      </c>
      <c r="E271" s="252" t="s">
        <v>1</v>
      </c>
      <c r="F271" s="253" t="s">
        <v>151</v>
      </c>
      <c r="G271" s="251"/>
      <c r="H271" s="254">
        <v>18.855</v>
      </c>
      <c r="I271" s="255"/>
      <c r="J271" s="251"/>
      <c r="K271" s="251"/>
      <c r="L271" s="256"/>
      <c r="M271" s="257"/>
      <c r="N271" s="258"/>
      <c r="O271" s="258"/>
      <c r="P271" s="258"/>
      <c r="Q271" s="258"/>
      <c r="R271" s="258"/>
      <c r="S271" s="258"/>
      <c r="T271" s="259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0" t="s">
        <v>139</v>
      </c>
      <c r="AU271" s="260" t="s">
        <v>85</v>
      </c>
      <c r="AV271" s="15" t="s">
        <v>137</v>
      </c>
      <c r="AW271" s="15" t="s">
        <v>31</v>
      </c>
      <c r="AX271" s="15" t="s">
        <v>83</v>
      </c>
      <c r="AY271" s="260" t="s">
        <v>129</v>
      </c>
    </row>
    <row r="272" s="2" customFormat="1" ht="24.15" customHeight="1">
      <c r="A272" s="39"/>
      <c r="B272" s="40"/>
      <c r="C272" s="215" t="s">
        <v>306</v>
      </c>
      <c r="D272" s="215" t="s">
        <v>132</v>
      </c>
      <c r="E272" s="216" t="s">
        <v>307</v>
      </c>
      <c r="F272" s="217" t="s">
        <v>308</v>
      </c>
      <c r="G272" s="218" t="s">
        <v>287</v>
      </c>
      <c r="H272" s="219">
        <v>0.20200000000000001</v>
      </c>
      <c r="I272" s="220"/>
      <c r="J272" s="221">
        <f>ROUND(I272*H272,2)</f>
        <v>0</v>
      </c>
      <c r="K272" s="217" t="s">
        <v>136</v>
      </c>
      <c r="L272" s="45"/>
      <c r="M272" s="222" t="s">
        <v>1</v>
      </c>
      <c r="N272" s="223" t="s">
        <v>40</v>
      </c>
      <c r="O272" s="92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6" t="s">
        <v>137</v>
      </c>
      <c r="AT272" s="226" t="s">
        <v>132</v>
      </c>
      <c r="AU272" s="226" t="s">
        <v>85</v>
      </c>
      <c r="AY272" s="18" t="s">
        <v>129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18" t="s">
        <v>83</v>
      </c>
      <c r="BK272" s="227">
        <f>ROUND(I272*H272,2)</f>
        <v>0</v>
      </c>
      <c r="BL272" s="18" t="s">
        <v>137</v>
      </c>
      <c r="BM272" s="226" t="s">
        <v>309</v>
      </c>
    </row>
    <row r="273" s="14" customFormat="1">
      <c r="A273" s="14"/>
      <c r="B273" s="239"/>
      <c r="C273" s="240"/>
      <c r="D273" s="230" t="s">
        <v>139</v>
      </c>
      <c r="E273" s="241" t="s">
        <v>1</v>
      </c>
      <c r="F273" s="242" t="s">
        <v>310</v>
      </c>
      <c r="G273" s="240"/>
      <c r="H273" s="243">
        <v>0.20200000000000001</v>
      </c>
      <c r="I273" s="244"/>
      <c r="J273" s="240"/>
      <c r="K273" s="240"/>
      <c r="L273" s="245"/>
      <c r="M273" s="246"/>
      <c r="N273" s="247"/>
      <c r="O273" s="247"/>
      <c r="P273" s="247"/>
      <c r="Q273" s="247"/>
      <c r="R273" s="247"/>
      <c r="S273" s="247"/>
      <c r="T273" s="24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9" t="s">
        <v>139</v>
      </c>
      <c r="AU273" s="249" t="s">
        <v>85</v>
      </c>
      <c r="AV273" s="14" t="s">
        <v>85</v>
      </c>
      <c r="AW273" s="14" t="s">
        <v>31</v>
      </c>
      <c r="AX273" s="14" t="s">
        <v>83</v>
      </c>
      <c r="AY273" s="249" t="s">
        <v>129</v>
      </c>
    </row>
    <row r="274" s="2" customFormat="1" ht="24.15" customHeight="1">
      <c r="A274" s="39"/>
      <c r="B274" s="40"/>
      <c r="C274" s="215" t="s">
        <v>311</v>
      </c>
      <c r="D274" s="215" t="s">
        <v>132</v>
      </c>
      <c r="E274" s="216" t="s">
        <v>312</v>
      </c>
      <c r="F274" s="217" t="s">
        <v>313</v>
      </c>
      <c r="G274" s="218" t="s">
        <v>287</v>
      </c>
      <c r="H274" s="219">
        <v>0.44700000000000001</v>
      </c>
      <c r="I274" s="220"/>
      <c r="J274" s="221">
        <f>ROUND(I274*H274,2)</f>
        <v>0</v>
      </c>
      <c r="K274" s="217" t="s">
        <v>136</v>
      </c>
      <c r="L274" s="45"/>
      <c r="M274" s="222" t="s">
        <v>1</v>
      </c>
      <c r="N274" s="223" t="s">
        <v>40</v>
      </c>
      <c r="O274" s="92"/>
      <c r="P274" s="224">
        <f>O274*H274</f>
        <v>0</v>
      </c>
      <c r="Q274" s="224">
        <v>0</v>
      </c>
      <c r="R274" s="224">
        <f>Q274*H274</f>
        <v>0</v>
      </c>
      <c r="S274" s="224">
        <v>0</v>
      </c>
      <c r="T274" s="22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6" t="s">
        <v>137</v>
      </c>
      <c r="AT274" s="226" t="s">
        <v>132</v>
      </c>
      <c r="AU274" s="226" t="s">
        <v>85</v>
      </c>
      <c r="AY274" s="18" t="s">
        <v>129</v>
      </c>
      <c r="BE274" s="227">
        <f>IF(N274="základní",J274,0)</f>
        <v>0</v>
      </c>
      <c r="BF274" s="227">
        <f>IF(N274="snížená",J274,0)</f>
        <v>0</v>
      </c>
      <c r="BG274" s="227">
        <f>IF(N274="zákl. přenesená",J274,0)</f>
        <v>0</v>
      </c>
      <c r="BH274" s="227">
        <f>IF(N274="sníž. přenesená",J274,0)</f>
        <v>0</v>
      </c>
      <c r="BI274" s="227">
        <f>IF(N274="nulová",J274,0)</f>
        <v>0</v>
      </c>
      <c r="BJ274" s="18" t="s">
        <v>83</v>
      </c>
      <c r="BK274" s="227">
        <f>ROUND(I274*H274,2)</f>
        <v>0</v>
      </c>
      <c r="BL274" s="18" t="s">
        <v>137</v>
      </c>
      <c r="BM274" s="226" t="s">
        <v>314</v>
      </c>
    </row>
    <row r="275" s="14" customFormat="1">
      <c r="A275" s="14"/>
      <c r="B275" s="239"/>
      <c r="C275" s="240"/>
      <c r="D275" s="230" t="s">
        <v>139</v>
      </c>
      <c r="E275" s="241" t="s">
        <v>1</v>
      </c>
      <c r="F275" s="242" t="s">
        <v>315</v>
      </c>
      <c r="G275" s="240"/>
      <c r="H275" s="243">
        <v>0.183</v>
      </c>
      <c r="I275" s="244"/>
      <c r="J275" s="240"/>
      <c r="K275" s="240"/>
      <c r="L275" s="245"/>
      <c r="M275" s="246"/>
      <c r="N275" s="247"/>
      <c r="O275" s="247"/>
      <c r="P275" s="247"/>
      <c r="Q275" s="247"/>
      <c r="R275" s="247"/>
      <c r="S275" s="247"/>
      <c r="T275" s="24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9" t="s">
        <v>139</v>
      </c>
      <c r="AU275" s="249" t="s">
        <v>85</v>
      </c>
      <c r="AV275" s="14" t="s">
        <v>85</v>
      </c>
      <c r="AW275" s="14" t="s">
        <v>31</v>
      </c>
      <c r="AX275" s="14" t="s">
        <v>75</v>
      </c>
      <c r="AY275" s="249" t="s">
        <v>129</v>
      </c>
    </row>
    <row r="276" s="14" customFormat="1">
      <c r="A276" s="14"/>
      <c r="B276" s="239"/>
      <c r="C276" s="240"/>
      <c r="D276" s="230" t="s">
        <v>139</v>
      </c>
      <c r="E276" s="241" t="s">
        <v>1</v>
      </c>
      <c r="F276" s="242" t="s">
        <v>316</v>
      </c>
      <c r="G276" s="240"/>
      <c r="H276" s="243">
        <v>0.26400000000000001</v>
      </c>
      <c r="I276" s="244"/>
      <c r="J276" s="240"/>
      <c r="K276" s="240"/>
      <c r="L276" s="245"/>
      <c r="M276" s="246"/>
      <c r="N276" s="247"/>
      <c r="O276" s="247"/>
      <c r="P276" s="247"/>
      <c r="Q276" s="247"/>
      <c r="R276" s="247"/>
      <c r="S276" s="247"/>
      <c r="T276" s="248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9" t="s">
        <v>139</v>
      </c>
      <c r="AU276" s="249" t="s">
        <v>85</v>
      </c>
      <c r="AV276" s="14" t="s">
        <v>85</v>
      </c>
      <c r="AW276" s="14" t="s">
        <v>31</v>
      </c>
      <c r="AX276" s="14" t="s">
        <v>75</v>
      </c>
      <c r="AY276" s="249" t="s">
        <v>129</v>
      </c>
    </row>
    <row r="277" s="15" customFormat="1">
      <c r="A277" s="15"/>
      <c r="B277" s="250"/>
      <c r="C277" s="251"/>
      <c r="D277" s="230" t="s">
        <v>139</v>
      </c>
      <c r="E277" s="252" t="s">
        <v>1</v>
      </c>
      <c r="F277" s="253" t="s">
        <v>151</v>
      </c>
      <c r="G277" s="251"/>
      <c r="H277" s="254">
        <v>0.44700000000000001</v>
      </c>
      <c r="I277" s="255"/>
      <c r="J277" s="251"/>
      <c r="K277" s="251"/>
      <c r="L277" s="256"/>
      <c r="M277" s="257"/>
      <c r="N277" s="258"/>
      <c r="O277" s="258"/>
      <c r="P277" s="258"/>
      <c r="Q277" s="258"/>
      <c r="R277" s="258"/>
      <c r="S277" s="258"/>
      <c r="T277" s="259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0" t="s">
        <v>139</v>
      </c>
      <c r="AU277" s="260" t="s">
        <v>85</v>
      </c>
      <c r="AV277" s="15" t="s">
        <v>137</v>
      </c>
      <c r="AW277" s="15" t="s">
        <v>31</v>
      </c>
      <c r="AX277" s="15" t="s">
        <v>83</v>
      </c>
      <c r="AY277" s="260" t="s">
        <v>129</v>
      </c>
    </row>
    <row r="278" s="12" customFormat="1" ht="22.8" customHeight="1">
      <c r="A278" s="12"/>
      <c r="B278" s="199"/>
      <c r="C278" s="200"/>
      <c r="D278" s="201" t="s">
        <v>74</v>
      </c>
      <c r="E278" s="213" t="s">
        <v>317</v>
      </c>
      <c r="F278" s="213" t="s">
        <v>318</v>
      </c>
      <c r="G278" s="200"/>
      <c r="H278" s="200"/>
      <c r="I278" s="203"/>
      <c r="J278" s="214">
        <f>BK278</f>
        <v>0</v>
      </c>
      <c r="K278" s="200"/>
      <c r="L278" s="205"/>
      <c r="M278" s="206"/>
      <c r="N278" s="207"/>
      <c r="O278" s="207"/>
      <c r="P278" s="208">
        <f>P279</f>
        <v>0</v>
      </c>
      <c r="Q278" s="207"/>
      <c r="R278" s="208">
        <f>R279</f>
        <v>0</v>
      </c>
      <c r="S278" s="207"/>
      <c r="T278" s="209">
        <f>T279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10" t="s">
        <v>83</v>
      </c>
      <c r="AT278" s="211" t="s">
        <v>74</v>
      </c>
      <c r="AU278" s="211" t="s">
        <v>83</v>
      </c>
      <c r="AY278" s="210" t="s">
        <v>129</v>
      </c>
      <c r="BK278" s="212">
        <f>BK279</f>
        <v>0</v>
      </c>
    </row>
    <row r="279" s="2" customFormat="1" ht="33" customHeight="1">
      <c r="A279" s="39"/>
      <c r="B279" s="40"/>
      <c r="C279" s="215" t="s">
        <v>319</v>
      </c>
      <c r="D279" s="215" t="s">
        <v>132</v>
      </c>
      <c r="E279" s="216" t="s">
        <v>320</v>
      </c>
      <c r="F279" s="217" t="s">
        <v>321</v>
      </c>
      <c r="G279" s="218" t="s">
        <v>287</v>
      </c>
      <c r="H279" s="219">
        <v>5.5199999999999996</v>
      </c>
      <c r="I279" s="220"/>
      <c r="J279" s="221">
        <f>ROUND(I279*H279,2)</f>
        <v>0</v>
      </c>
      <c r="K279" s="217" t="s">
        <v>136</v>
      </c>
      <c r="L279" s="45"/>
      <c r="M279" s="222" t="s">
        <v>1</v>
      </c>
      <c r="N279" s="223" t="s">
        <v>40</v>
      </c>
      <c r="O279" s="92"/>
      <c r="P279" s="224">
        <f>O279*H279</f>
        <v>0</v>
      </c>
      <c r="Q279" s="224">
        <v>0</v>
      </c>
      <c r="R279" s="224">
        <f>Q279*H279</f>
        <v>0</v>
      </c>
      <c r="S279" s="224">
        <v>0</v>
      </c>
      <c r="T279" s="225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6" t="s">
        <v>137</v>
      </c>
      <c r="AT279" s="226" t="s">
        <v>132</v>
      </c>
      <c r="AU279" s="226" t="s">
        <v>85</v>
      </c>
      <c r="AY279" s="18" t="s">
        <v>129</v>
      </c>
      <c r="BE279" s="227">
        <f>IF(N279="základní",J279,0)</f>
        <v>0</v>
      </c>
      <c r="BF279" s="227">
        <f>IF(N279="snížená",J279,0)</f>
        <v>0</v>
      </c>
      <c r="BG279" s="227">
        <f>IF(N279="zákl. přenesená",J279,0)</f>
        <v>0</v>
      </c>
      <c r="BH279" s="227">
        <f>IF(N279="sníž. přenesená",J279,0)</f>
        <v>0</v>
      </c>
      <c r="BI279" s="227">
        <f>IF(N279="nulová",J279,0)</f>
        <v>0</v>
      </c>
      <c r="BJ279" s="18" t="s">
        <v>83</v>
      </c>
      <c r="BK279" s="227">
        <f>ROUND(I279*H279,2)</f>
        <v>0</v>
      </c>
      <c r="BL279" s="18" t="s">
        <v>137</v>
      </c>
      <c r="BM279" s="226" t="s">
        <v>322</v>
      </c>
    </row>
    <row r="280" s="12" customFormat="1" ht="25.92" customHeight="1">
      <c r="A280" s="12"/>
      <c r="B280" s="199"/>
      <c r="C280" s="200"/>
      <c r="D280" s="201" t="s">
        <v>74</v>
      </c>
      <c r="E280" s="202" t="s">
        <v>323</v>
      </c>
      <c r="F280" s="202" t="s">
        <v>324</v>
      </c>
      <c r="G280" s="200"/>
      <c r="H280" s="200"/>
      <c r="I280" s="203"/>
      <c r="J280" s="204">
        <f>BK280</f>
        <v>0</v>
      </c>
      <c r="K280" s="200"/>
      <c r="L280" s="205"/>
      <c r="M280" s="206"/>
      <c r="N280" s="207"/>
      <c r="O280" s="207"/>
      <c r="P280" s="208">
        <f>P281+P469+P541+P559+P595+P615+P624</f>
        <v>0</v>
      </c>
      <c r="Q280" s="207"/>
      <c r="R280" s="208">
        <f>R281+R469+R541+R559+R595+R615+R624</f>
        <v>4.6270170000000004</v>
      </c>
      <c r="S280" s="207"/>
      <c r="T280" s="209">
        <f>T281+T469+T541+T559+T595+T615+T624</f>
        <v>5.2540737899999996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10" t="s">
        <v>85</v>
      </c>
      <c r="AT280" s="211" t="s">
        <v>74</v>
      </c>
      <c r="AU280" s="211" t="s">
        <v>75</v>
      </c>
      <c r="AY280" s="210" t="s">
        <v>129</v>
      </c>
      <c r="BK280" s="212">
        <f>BK281+BK469+BK541+BK559+BK595+BK615+BK624</f>
        <v>0</v>
      </c>
    </row>
    <row r="281" s="12" customFormat="1" ht="22.8" customHeight="1">
      <c r="A281" s="12"/>
      <c r="B281" s="199"/>
      <c r="C281" s="200"/>
      <c r="D281" s="201" t="s">
        <v>74</v>
      </c>
      <c r="E281" s="213" t="s">
        <v>325</v>
      </c>
      <c r="F281" s="213" t="s">
        <v>326</v>
      </c>
      <c r="G281" s="200"/>
      <c r="H281" s="200"/>
      <c r="I281" s="203"/>
      <c r="J281" s="214">
        <f>BK281</f>
        <v>0</v>
      </c>
      <c r="K281" s="200"/>
      <c r="L281" s="205"/>
      <c r="M281" s="206"/>
      <c r="N281" s="207"/>
      <c r="O281" s="207"/>
      <c r="P281" s="208">
        <f>SUM(P282:P468)</f>
        <v>0</v>
      </c>
      <c r="Q281" s="207"/>
      <c r="R281" s="208">
        <f>SUM(R282:R468)</f>
        <v>2.6073347</v>
      </c>
      <c r="S281" s="207"/>
      <c r="T281" s="209">
        <f>SUM(T282:T468)</f>
        <v>4.9344257200000001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10" t="s">
        <v>85</v>
      </c>
      <c r="AT281" s="211" t="s">
        <v>74</v>
      </c>
      <c r="AU281" s="211" t="s">
        <v>83</v>
      </c>
      <c r="AY281" s="210" t="s">
        <v>129</v>
      </c>
      <c r="BK281" s="212">
        <f>SUM(BK282:BK468)</f>
        <v>0</v>
      </c>
    </row>
    <row r="282" s="2" customFormat="1" ht="16.5" customHeight="1">
      <c r="A282" s="39"/>
      <c r="B282" s="40"/>
      <c r="C282" s="215" t="s">
        <v>327</v>
      </c>
      <c r="D282" s="215" t="s">
        <v>132</v>
      </c>
      <c r="E282" s="216" t="s">
        <v>328</v>
      </c>
      <c r="F282" s="217" t="s">
        <v>329</v>
      </c>
      <c r="G282" s="218" t="s">
        <v>135</v>
      </c>
      <c r="H282" s="219">
        <v>277.90199999999999</v>
      </c>
      <c r="I282" s="220"/>
      <c r="J282" s="221">
        <f>ROUND(I282*H282,2)</f>
        <v>0</v>
      </c>
      <c r="K282" s="217" t="s">
        <v>136</v>
      </c>
      <c r="L282" s="45"/>
      <c r="M282" s="222" t="s">
        <v>1</v>
      </c>
      <c r="N282" s="223" t="s">
        <v>40</v>
      </c>
      <c r="O282" s="92"/>
      <c r="P282" s="224">
        <f>O282*H282</f>
        <v>0</v>
      </c>
      <c r="Q282" s="224">
        <v>0</v>
      </c>
      <c r="R282" s="224">
        <f>Q282*H282</f>
        <v>0</v>
      </c>
      <c r="S282" s="224">
        <v>0.00066</v>
      </c>
      <c r="T282" s="225">
        <f>S282*H282</f>
        <v>0.18341531999999999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6" t="s">
        <v>246</v>
      </c>
      <c r="AT282" s="226" t="s">
        <v>132</v>
      </c>
      <c r="AU282" s="226" t="s">
        <v>85</v>
      </c>
      <c r="AY282" s="18" t="s">
        <v>129</v>
      </c>
      <c r="BE282" s="227">
        <f>IF(N282="základní",J282,0)</f>
        <v>0</v>
      </c>
      <c r="BF282" s="227">
        <f>IF(N282="snížená",J282,0)</f>
        <v>0</v>
      </c>
      <c r="BG282" s="227">
        <f>IF(N282="zákl. přenesená",J282,0)</f>
        <v>0</v>
      </c>
      <c r="BH282" s="227">
        <f>IF(N282="sníž. přenesená",J282,0)</f>
        <v>0</v>
      </c>
      <c r="BI282" s="227">
        <f>IF(N282="nulová",J282,0)</f>
        <v>0</v>
      </c>
      <c r="BJ282" s="18" t="s">
        <v>83</v>
      </c>
      <c r="BK282" s="227">
        <f>ROUND(I282*H282,2)</f>
        <v>0</v>
      </c>
      <c r="BL282" s="18" t="s">
        <v>246</v>
      </c>
      <c r="BM282" s="226" t="s">
        <v>330</v>
      </c>
    </row>
    <row r="283" s="13" customFormat="1">
      <c r="A283" s="13"/>
      <c r="B283" s="228"/>
      <c r="C283" s="229"/>
      <c r="D283" s="230" t="s">
        <v>139</v>
      </c>
      <c r="E283" s="231" t="s">
        <v>1</v>
      </c>
      <c r="F283" s="232" t="s">
        <v>209</v>
      </c>
      <c r="G283" s="229"/>
      <c r="H283" s="231" t="s">
        <v>1</v>
      </c>
      <c r="I283" s="233"/>
      <c r="J283" s="229"/>
      <c r="K283" s="229"/>
      <c r="L283" s="234"/>
      <c r="M283" s="235"/>
      <c r="N283" s="236"/>
      <c r="O283" s="236"/>
      <c r="P283" s="236"/>
      <c r="Q283" s="236"/>
      <c r="R283" s="236"/>
      <c r="S283" s="236"/>
      <c r="T283" s="23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8" t="s">
        <v>139</v>
      </c>
      <c r="AU283" s="238" t="s">
        <v>85</v>
      </c>
      <c r="AV283" s="13" t="s">
        <v>83</v>
      </c>
      <c r="AW283" s="13" t="s">
        <v>31</v>
      </c>
      <c r="AX283" s="13" t="s">
        <v>75</v>
      </c>
      <c r="AY283" s="238" t="s">
        <v>129</v>
      </c>
    </row>
    <row r="284" s="13" customFormat="1">
      <c r="A284" s="13"/>
      <c r="B284" s="228"/>
      <c r="C284" s="229"/>
      <c r="D284" s="230" t="s">
        <v>139</v>
      </c>
      <c r="E284" s="231" t="s">
        <v>1</v>
      </c>
      <c r="F284" s="232" t="s">
        <v>331</v>
      </c>
      <c r="G284" s="229"/>
      <c r="H284" s="231" t="s">
        <v>1</v>
      </c>
      <c r="I284" s="233"/>
      <c r="J284" s="229"/>
      <c r="K284" s="229"/>
      <c r="L284" s="234"/>
      <c r="M284" s="235"/>
      <c r="N284" s="236"/>
      <c r="O284" s="236"/>
      <c r="P284" s="236"/>
      <c r="Q284" s="236"/>
      <c r="R284" s="236"/>
      <c r="S284" s="236"/>
      <c r="T284" s="23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8" t="s">
        <v>139</v>
      </c>
      <c r="AU284" s="238" t="s">
        <v>85</v>
      </c>
      <c r="AV284" s="13" t="s">
        <v>83</v>
      </c>
      <c r="AW284" s="13" t="s">
        <v>31</v>
      </c>
      <c r="AX284" s="13" t="s">
        <v>75</v>
      </c>
      <c r="AY284" s="238" t="s">
        <v>129</v>
      </c>
    </row>
    <row r="285" s="13" customFormat="1">
      <c r="A285" s="13"/>
      <c r="B285" s="228"/>
      <c r="C285" s="229"/>
      <c r="D285" s="230" t="s">
        <v>139</v>
      </c>
      <c r="E285" s="231" t="s">
        <v>1</v>
      </c>
      <c r="F285" s="232" t="s">
        <v>332</v>
      </c>
      <c r="G285" s="229"/>
      <c r="H285" s="231" t="s">
        <v>1</v>
      </c>
      <c r="I285" s="233"/>
      <c r="J285" s="229"/>
      <c r="K285" s="229"/>
      <c r="L285" s="234"/>
      <c r="M285" s="235"/>
      <c r="N285" s="236"/>
      <c r="O285" s="236"/>
      <c r="P285" s="236"/>
      <c r="Q285" s="236"/>
      <c r="R285" s="236"/>
      <c r="S285" s="236"/>
      <c r="T285" s="23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8" t="s">
        <v>139</v>
      </c>
      <c r="AU285" s="238" t="s">
        <v>85</v>
      </c>
      <c r="AV285" s="13" t="s">
        <v>83</v>
      </c>
      <c r="AW285" s="13" t="s">
        <v>31</v>
      </c>
      <c r="AX285" s="13" t="s">
        <v>75</v>
      </c>
      <c r="AY285" s="238" t="s">
        <v>129</v>
      </c>
    </row>
    <row r="286" s="14" customFormat="1">
      <c r="A286" s="14"/>
      <c r="B286" s="239"/>
      <c r="C286" s="240"/>
      <c r="D286" s="230" t="s">
        <v>139</v>
      </c>
      <c r="E286" s="241" t="s">
        <v>1</v>
      </c>
      <c r="F286" s="242" t="s">
        <v>333</v>
      </c>
      <c r="G286" s="240"/>
      <c r="H286" s="243">
        <v>4.3760000000000003</v>
      </c>
      <c r="I286" s="244"/>
      <c r="J286" s="240"/>
      <c r="K286" s="240"/>
      <c r="L286" s="245"/>
      <c r="M286" s="246"/>
      <c r="N286" s="247"/>
      <c r="O286" s="247"/>
      <c r="P286" s="247"/>
      <c r="Q286" s="247"/>
      <c r="R286" s="247"/>
      <c r="S286" s="247"/>
      <c r="T286" s="24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9" t="s">
        <v>139</v>
      </c>
      <c r="AU286" s="249" t="s">
        <v>85</v>
      </c>
      <c r="AV286" s="14" t="s">
        <v>85</v>
      </c>
      <c r="AW286" s="14" t="s">
        <v>31</v>
      </c>
      <c r="AX286" s="14" t="s">
        <v>75</v>
      </c>
      <c r="AY286" s="249" t="s">
        <v>129</v>
      </c>
    </row>
    <row r="287" s="14" customFormat="1">
      <c r="A287" s="14"/>
      <c r="B287" s="239"/>
      <c r="C287" s="240"/>
      <c r="D287" s="230" t="s">
        <v>139</v>
      </c>
      <c r="E287" s="241" t="s">
        <v>1</v>
      </c>
      <c r="F287" s="242" t="s">
        <v>334</v>
      </c>
      <c r="G287" s="240"/>
      <c r="H287" s="243">
        <v>24.983000000000001</v>
      </c>
      <c r="I287" s="244"/>
      <c r="J287" s="240"/>
      <c r="K287" s="240"/>
      <c r="L287" s="245"/>
      <c r="M287" s="246"/>
      <c r="N287" s="247"/>
      <c r="O287" s="247"/>
      <c r="P287" s="247"/>
      <c r="Q287" s="247"/>
      <c r="R287" s="247"/>
      <c r="S287" s="247"/>
      <c r="T287" s="248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9" t="s">
        <v>139</v>
      </c>
      <c r="AU287" s="249" t="s">
        <v>85</v>
      </c>
      <c r="AV287" s="14" t="s">
        <v>85</v>
      </c>
      <c r="AW287" s="14" t="s">
        <v>31</v>
      </c>
      <c r="AX287" s="14" t="s">
        <v>75</v>
      </c>
      <c r="AY287" s="249" t="s">
        <v>129</v>
      </c>
    </row>
    <row r="288" s="13" customFormat="1">
      <c r="A288" s="13"/>
      <c r="B288" s="228"/>
      <c r="C288" s="229"/>
      <c r="D288" s="230" t="s">
        <v>139</v>
      </c>
      <c r="E288" s="231" t="s">
        <v>1</v>
      </c>
      <c r="F288" s="232" t="s">
        <v>335</v>
      </c>
      <c r="G288" s="229"/>
      <c r="H288" s="231" t="s">
        <v>1</v>
      </c>
      <c r="I288" s="233"/>
      <c r="J288" s="229"/>
      <c r="K288" s="229"/>
      <c r="L288" s="234"/>
      <c r="M288" s="235"/>
      <c r="N288" s="236"/>
      <c r="O288" s="236"/>
      <c r="P288" s="236"/>
      <c r="Q288" s="236"/>
      <c r="R288" s="236"/>
      <c r="S288" s="236"/>
      <c r="T288" s="23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8" t="s">
        <v>139</v>
      </c>
      <c r="AU288" s="238" t="s">
        <v>85</v>
      </c>
      <c r="AV288" s="13" t="s">
        <v>83</v>
      </c>
      <c r="AW288" s="13" t="s">
        <v>31</v>
      </c>
      <c r="AX288" s="13" t="s">
        <v>75</v>
      </c>
      <c r="AY288" s="238" t="s">
        <v>129</v>
      </c>
    </row>
    <row r="289" s="14" customFormat="1">
      <c r="A289" s="14"/>
      <c r="B289" s="239"/>
      <c r="C289" s="240"/>
      <c r="D289" s="230" t="s">
        <v>139</v>
      </c>
      <c r="E289" s="241" t="s">
        <v>1</v>
      </c>
      <c r="F289" s="242" t="s">
        <v>336</v>
      </c>
      <c r="G289" s="240"/>
      <c r="H289" s="243">
        <v>80.653000000000006</v>
      </c>
      <c r="I289" s="244"/>
      <c r="J289" s="240"/>
      <c r="K289" s="240"/>
      <c r="L289" s="245"/>
      <c r="M289" s="246"/>
      <c r="N289" s="247"/>
      <c r="O289" s="247"/>
      <c r="P289" s="247"/>
      <c r="Q289" s="247"/>
      <c r="R289" s="247"/>
      <c r="S289" s="247"/>
      <c r="T289" s="24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9" t="s">
        <v>139</v>
      </c>
      <c r="AU289" s="249" t="s">
        <v>85</v>
      </c>
      <c r="AV289" s="14" t="s">
        <v>85</v>
      </c>
      <c r="AW289" s="14" t="s">
        <v>31</v>
      </c>
      <c r="AX289" s="14" t="s">
        <v>75</v>
      </c>
      <c r="AY289" s="249" t="s">
        <v>129</v>
      </c>
    </row>
    <row r="290" s="14" customFormat="1">
      <c r="A290" s="14"/>
      <c r="B290" s="239"/>
      <c r="C290" s="240"/>
      <c r="D290" s="230" t="s">
        <v>139</v>
      </c>
      <c r="E290" s="241" t="s">
        <v>1</v>
      </c>
      <c r="F290" s="242" t="s">
        <v>337</v>
      </c>
      <c r="G290" s="240"/>
      <c r="H290" s="243">
        <v>-1.169</v>
      </c>
      <c r="I290" s="244"/>
      <c r="J290" s="240"/>
      <c r="K290" s="240"/>
      <c r="L290" s="245"/>
      <c r="M290" s="246"/>
      <c r="N290" s="247"/>
      <c r="O290" s="247"/>
      <c r="P290" s="247"/>
      <c r="Q290" s="247"/>
      <c r="R290" s="247"/>
      <c r="S290" s="247"/>
      <c r="T290" s="248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9" t="s">
        <v>139</v>
      </c>
      <c r="AU290" s="249" t="s">
        <v>85</v>
      </c>
      <c r="AV290" s="14" t="s">
        <v>85</v>
      </c>
      <c r="AW290" s="14" t="s">
        <v>31</v>
      </c>
      <c r="AX290" s="14" t="s">
        <v>75</v>
      </c>
      <c r="AY290" s="249" t="s">
        <v>129</v>
      </c>
    </row>
    <row r="291" s="14" customFormat="1">
      <c r="A291" s="14"/>
      <c r="B291" s="239"/>
      <c r="C291" s="240"/>
      <c r="D291" s="230" t="s">
        <v>139</v>
      </c>
      <c r="E291" s="241" t="s">
        <v>1</v>
      </c>
      <c r="F291" s="242" t="s">
        <v>338</v>
      </c>
      <c r="G291" s="240"/>
      <c r="H291" s="243">
        <v>-2.5350000000000001</v>
      </c>
      <c r="I291" s="244"/>
      <c r="J291" s="240"/>
      <c r="K291" s="240"/>
      <c r="L291" s="245"/>
      <c r="M291" s="246"/>
      <c r="N291" s="247"/>
      <c r="O291" s="247"/>
      <c r="P291" s="247"/>
      <c r="Q291" s="247"/>
      <c r="R291" s="247"/>
      <c r="S291" s="247"/>
      <c r="T291" s="248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9" t="s">
        <v>139</v>
      </c>
      <c r="AU291" s="249" t="s">
        <v>85</v>
      </c>
      <c r="AV291" s="14" t="s">
        <v>85</v>
      </c>
      <c r="AW291" s="14" t="s">
        <v>31</v>
      </c>
      <c r="AX291" s="14" t="s">
        <v>75</v>
      </c>
      <c r="AY291" s="249" t="s">
        <v>129</v>
      </c>
    </row>
    <row r="292" s="16" customFormat="1">
      <c r="A292" s="16"/>
      <c r="B292" s="271"/>
      <c r="C292" s="272"/>
      <c r="D292" s="230" t="s">
        <v>139</v>
      </c>
      <c r="E292" s="273" t="s">
        <v>1</v>
      </c>
      <c r="F292" s="274" t="s">
        <v>339</v>
      </c>
      <c r="G292" s="272"/>
      <c r="H292" s="275">
        <v>106.30800000000001</v>
      </c>
      <c r="I292" s="276"/>
      <c r="J292" s="272"/>
      <c r="K292" s="272"/>
      <c r="L292" s="277"/>
      <c r="M292" s="278"/>
      <c r="N292" s="279"/>
      <c r="O292" s="279"/>
      <c r="P292" s="279"/>
      <c r="Q292" s="279"/>
      <c r="R292" s="279"/>
      <c r="S292" s="279"/>
      <c r="T292" s="280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T292" s="281" t="s">
        <v>139</v>
      </c>
      <c r="AU292" s="281" t="s">
        <v>85</v>
      </c>
      <c r="AV292" s="16" t="s">
        <v>130</v>
      </c>
      <c r="AW292" s="16" t="s">
        <v>31</v>
      </c>
      <c r="AX292" s="16" t="s">
        <v>75</v>
      </c>
      <c r="AY292" s="281" t="s">
        <v>129</v>
      </c>
    </row>
    <row r="293" s="13" customFormat="1">
      <c r="A293" s="13"/>
      <c r="B293" s="228"/>
      <c r="C293" s="229"/>
      <c r="D293" s="230" t="s">
        <v>139</v>
      </c>
      <c r="E293" s="231" t="s">
        <v>1</v>
      </c>
      <c r="F293" s="232" t="s">
        <v>340</v>
      </c>
      <c r="G293" s="229"/>
      <c r="H293" s="231" t="s">
        <v>1</v>
      </c>
      <c r="I293" s="233"/>
      <c r="J293" s="229"/>
      <c r="K293" s="229"/>
      <c r="L293" s="234"/>
      <c r="M293" s="235"/>
      <c r="N293" s="236"/>
      <c r="O293" s="236"/>
      <c r="P293" s="236"/>
      <c r="Q293" s="236"/>
      <c r="R293" s="236"/>
      <c r="S293" s="236"/>
      <c r="T293" s="23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8" t="s">
        <v>139</v>
      </c>
      <c r="AU293" s="238" t="s">
        <v>85</v>
      </c>
      <c r="AV293" s="13" t="s">
        <v>83</v>
      </c>
      <c r="AW293" s="13" t="s">
        <v>31</v>
      </c>
      <c r="AX293" s="13" t="s">
        <v>75</v>
      </c>
      <c r="AY293" s="238" t="s">
        <v>129</v>
      </c>
    </row>
    <row r="294" s="13" customFormat="1">
      <c r="A294" s="13"/>
      <c r="B294" s="228"/>
      <c r="C294" s="229"/>
      <c r="D294" s="230" t="s">
        <v>139</v>
      </c>
      <c r="E294" s="231" t="s">
        <v>1</v>
      </c>
      <c r="F294" s="232" t="s">
        <v>226</v>
      </c>
      <c r="G294" s="229"/>
      <c r="H294" s="231" t="s">
        <v>1</v>
      </c>
      <c r="I294" s="233"/>
      <c r="J294" s="229"/>
      <c r="K294" s="229"/>
      <c r="L294" s="234"/>
      <c r="M294" s="235"/>
      <c r="N294" s="236"/>
      <c r="O294" s="236"/>
      <c r="P294" s="236"/>
      <c r="Q294" s="236"/>
      <c r="R294" s="236"/>
      <c r="S294" s="236"/>
      <c r="T294" s="23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8" t="s">
        <v>139</v>
      </c>
      <c r="AU294" s="238" t="s">
        <v>85</v>
      </c>
      <c r="AV294" s="13" t="s">
        <v>83</v>
      </c>
      <c r="AW294" s="13" t="s">
        <v>31</v>
      </c>
      <c r="AX294" s="13" t="s">
        <v>75</v>
      </c>
      <c r="AY294" s="238" t="s">
        <v>129</v>
      </c>
    </row>
    <row r="295" s="14" customFormat="1">
      <c r="A295" s="14"/>
      <c r="B295" s="239"/>
      <c r="C295" s="240"/>
      <c r="D295" s="230" t="s">
        <v>139</v>
      </c>
      <c r="E295" s="241" t="s">
        <v>1</v>
      </c>
      <c r="F295" s="242" t="s">
        <v>227</v>
      </c>
      <c r="G295" s="240"/>
      <c r="H295" s="243">
        <v>2.1880000000000002</v>
      </c>
      <c r="I295" s="244"/>
      <c r="J295" s="240"/>
      <c r="K295" s="240"/>
      <c r="L295" s="245"/>
      <c r="M295" s="246"/>
      <c r="N295" s="247"/>
      <c r="O295" s="247"/>
      <c r="P295" s="247"/>
      <c r="Q295" s="247"/>
      <c r="R295" s="247"/>
      <c r="S295" s="247"/>
      <c r="T295" s="24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9" t="s">
        <v>139</v>
      </c>
      <c r="AU295" s="249" t="s">
        <v>85</v>
      </c>
      <c r="AV295" s="14" t="s">
        <v>85</v>
      </c>
      <c r="AW295" s="14" t="s">
        <v>31</v>
      </c>
      <c r="AX295" s="14" t="s">
        <v>75</v>
      </c>
      <c r="AY295" s="249" t="s">
        <v>129</v>
      </c>
    </row>
    <row r="296" s="14" customFormat="1">
      <c r="A296" s="14"/>
      <c r="B296" s="239"/>
      <c r="C296" s="240"/>
      <c r="D296" s="230" t="s">
        <v>139</v>
      </c>
      <c r="E296" s="241" t="s">
        <v>1</v>
      </c>
      <c r="F296" s="242" t="s">
        <v>228</v>
      </c>
      <c r="G296" s="240"/>
      <c r="H296" s="243">
        <v>72.611000000000004</v>
      </c>
      <c r="I296" s="244"/>
      <c r="J296" s="240"/>
      <c r="K296" s="240"/>
      <c r="L296" s="245"/>
      <c r="M296" s="246"/>
      <c r="N296" s="247"/>
      <c r="O296" s="247"/>
      <c r="P296" s="247"/>
      <c r="Q296" s="247"/>
      <c r="R296" s="247"/>
      <c r="S296" s="247"/>
      <c r="T296" s="24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9" t="s">
        <v>139</v>
      </c>
      <c r="AU296" s="249" t="s">
        <v>85</v>
      </c>
      <c r="AV296" s="14" t="s">
        <v>85</v>
      </c>
      <c r="AW296" s="14" t="s">
        <v>31</v>
      </c>
      <c r="AX296" s="14" t="s">
        <v>75</v>
      </c>
      <c r="AY296" s="249" t="s">
        <v>129</v>
      </c>
    </row>
    <row r="297" s="14" customFormat="1">
      <c r="A297" s="14"/>
      <c r="B297" s="239"/>
      <c r="C297" s="240"/>
      <c r="D297" s="230" t="s">
        <v>139</v>
      </c>
      <c r="E297" s="241" t="s">
        <v>1</v>
      </c>
      <c r="F297" s="242" t="s">
        <v>229</v>
      </c>
      <c r="G297" s="240"/>
      <c r="H297" s="243">
        <v>-0.58499999999999996</v>
      </c>
      <c r="I297" s="244"/>
      <c r="J297" s="240"/>
      <c r="K297" s="240"/>
      <c r="L297" s="245"/>
      <c r="M297" s="246"/>
      <c r="N297" s="247"/>
      <c r="O297" s="247"/>
      <c r="P297" s="247"/>
      <c r="Q297" s="247"/>
      <c r="R297" s="247"/>
      <c r="S297" s="247"/>
      <c r="T297" s="248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9" t="s">
        <v>139</v>
      </c>
      <c r="AU297" s="249" t="s">
        <v>85</v>
      </c>
      <c r="AV297" s="14" t="s">
        <v>85</v>
      </c>
      <c r="AW297" s="14" t="s">
        <v>31</v>
      </c>
      <c r="AX297" s="14" t="s">
        <v>75</v>
      </c>
      <c r="AY297" s="249" t="s">
        <v>129</v>
      </c>
    </row>
    <row r="298" s="14" customFormat="1">
      <c r="A298" s="14"/>
      <c r="B298" s="239"/>
      <c r="C298" s="240"/>
      <c r="D298" s="230" t="s">
        <v>139</v>
      </c>
      <c r="E298" s="241" t="s">
        <v>1</v>
      </c>
      <c r="F298" s="242" t="s">
        <v>230</v>
      </c>
      <c r="G298" s="240"/>
      <c r="H298" s="243">
        <v>-3.8940000000000001</v>
      </c>
      <c r="I298" s="244"/>
      <c r="J298" s="240"/>
      <c r="K298" s="240"/>
      <c r="L298" s="245"/>
      <c r="M298" s="246"/>
      <c r="N298" s="247"/>
      <c r="O298" s="247"/>
      <c r="P298" s="247"/>
      <c r="Q298" s="247"/>
      <c r="R298" s="247"/>
      <c r="S298" s="247"/>
      <c r="T298" s="24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9" t="s">
        <v>139</v>
      </c>
      <c r="AU298" s="249" t="s">
        <v>85</v>
      </c>
      <c r="AV298" s="14" t="s">
        <v>85</v>
      </c>
      <c r="AW298" s="14" t="s">
        <v>31</v>
      </c>
      <c r="AX298" s="14" t="s">
        <v>75</v>
      </c>
      <c r="AY298" s="249" t="s">
        <v>129</v>
      </c>
    </row>
    <row r="299" s="14" customFormat="1">
      <c r="A299" s="14"/>
      <c r="B299" s="239"/>
      <c r="C299" s="240"/>
      <c r="D299" s="230" t="s">
        <v>139</v>
      </c>
      <c r="E299" s="241" t="s">
        <v>1</v>
      </c>
      <c r="F299" s="242" t="s">
        <v>231</v>
      </c>
      <c r="G299" s="240"/>
      <c r="H299" s="243">
        <v>-3.7240000000000002</v>
      </c>
      <c r="I299" s="244"/>
      <c r="J299" s="240"/>
      <c r="K299" s="240"/>
      <c r="L299" s="245"/>
      <c r="M299" s="246"/>
      <c r="N299" s="247"/>
      <c r="O299" s="247"/>
      <c r="P299" s="247"/>
      <c r="Q299" s="247"/>
      <c r="R299" s="247"/>
      <c r="S299" s="247"/>
      <c r="T299" s="248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9" t="s">
        <v>139</v>
      </c>
      <c r="AU299" s="249" t="s">
        <v>85</v>
      </c>
      <c r="AV299" s="14" t="s">
        <v>85</v>
      </c>
      <c r="AW299" s="14" t="s">
        <v>31</v>
      </c>
      <c r="AX299" s="14" t="s">
        <v>75</v>
      </c>
      <c r="AY299" s="249" t="s">
        <v>129</v>
      </c>
    </row>
    <row r="300" s="16" customFormat="1">
      <c r="A300" s="16"/>
      <c r="B300" s="271"/>
      <c r="C300" s="272"/>
      <c r="D300" s="230" t="s">
        <v>139</v>
      </c>
      <c r="E300" s="273" t="s">
        <v>1</v>
      </c>
      <c r="F300" s="274" t="s">
        <v>339</v>
      </c>
      <c r="G300" s="272"/>
      <c r="H300" s="275">
        <v>66.596000000000004</v>
      </c>
      <c r="I300" s="276"/>
      <c r="J300" s="272"/>
      <c r="K300" s="272"/>
      <c r="L300" s="277"/>
      <c r="M300" s="278"/>
      <c r="N300" s="279"/>
      <c r="O300" s="279"/>
      <c r="P300" s="279"/>
      <c r="Q300" s="279"/>
      <c r="R300" s="279"/>
      <c r="S300" s="279"/>
      <c r="T300" s="280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T300" s="281" t="s">
        <v>139</v>
      </c>
      <c r="AU300" s="281" t="s">
        <v>85</v>
      </c>
      <c r="AV300" s="16" t="s">
        <v>130</v>
      </c>
      <c r="AW300" s="16" t="s">
        <v>31</v>
      </c>
      <c r="AX300" s="16" t="s">
        <v>75</v>
      </c>
      <c r="AY300" s="281" t="s">
        <v>129</v>
      </c>
    </row>
    <row r="301" s="13" customFormat="1">
      <c r="A301" s="13"/>
      <c r="B301" s="228"/>
      <c r="C301" s="229"/>
      <c r="D301" s="230" t="s">
        <v>139</v>
      </c>
      <c r="E301" s="231" t="s">
        <v>1</v>
      </c>
      <c r="F301" s="232" t="s">
        <v>341</v>
      </c>
      <c r="G301" s="229"/>
      <c r="H301" s="231" t="s">
        <v>1</v>
      </c>
      <c r="I301" s="233"/>
      <c r="J301" s="229"/>
      <c r="K301" s="229"/>
      <c r="L301" s="234"/>
      <c r="M301" s="235"/>
      <c r="N301" s="236"/>
      <c r="O301" s="236"/>
      <c r="P301" s="236"/>
      <c r="Q301" s="236"/>
      <c r="R301" s="236"/>
      <c r="S301" s="236"/>
      <c r="T301" s="23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8" t="s">
        <v>139</v>
      </c>
      <c r="AU301" s="238" t="s">
        <v>85</v>
      </c>
      <c r="AV301" s="13" t="s">
        <v>83</v>
      </c>
      <c r="AW301" s="13" t="s">
        <v>31</v>
      </c>
      <c r="AX301" s="13" t="s">
        <v>75</v>
      </c>
      <c r="AY301" s="238" t="s">
        <v>129</v>
      </c>
    </row>
    <row r="302" s="14" customFormat="1">
      <c r="A302" s="14"/>
      <c r="B302" s="239"/>
      <c r="C302" s="240"/>
      <c r="D302" s="230" t="s">
        <v>139</v>
      </c>
      <c r="E302" s="241" t="s">
        <v>1</v>
      </c>
      <c r="F302" s="242" t="s">
        <v>342</v>
      </c>
      <c r="G302" s="240"/>
      <c r="H302" s="243">
        <v>6.0010000000000003</v>
      </c>
      <c r="I302" s="244"/>
      <c r="J302" s="240"/>
      <c r="K302" s="240"/>
      <c r="L302" s="245"/>
      <c r="M302" s="246"/>
      <c r="N302" s="247"/>
      <c r="O302" s="247"/>
      <c r="P302" s="247"/>
      <c r="Q302" s="247"/>
      <c r="R302" s="247"/>
      <c r="S302" s="247"/>
      <c r="T302" s="248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9" t="s">
        <v>139</v>
      </c>
      <c r="AU302" s="249" t="s">
        <v>85</v>
      </c>
      <c r="AV302" s="14" t="s">
        <v>85</v>
      </c>
      <c r="AW302" s="14" t="s">
        <v>31</v>
      </c>
      <c r="AX302" s="14" t="s">
        <v>75</v>
      </c>
      <c r="AY302" s="249" t="s">
        <v>129</v>
      </c>
    </row>
    <row r="303" s="16" customFormat="1">
      <c r="A303" s="16"/>
      <c r="B303" s="271"/>
      <c r="C303" s="272"/>
      <c r="D303" s="230" t="s">
        <v>139</v>
      </c>
      <c r="E303" s="273" t="s">
        <v>1</v>
      </c>
      <c r="F303" s="274" t="s">
        <v>339</v>
      </c>
      <c r="G303" s="272"/>
      <c r="H303" s="275">
        <v>6.0010000000000003</v>
      </c>
      <c r="I303" s="276"/>
      <c r="J303" s="272"/>
      <c r="K303" s="272"/>
      <c r="L303" s="277"/>
      <c r="M303" s="278"/>
      <c r="N303" s="279"/>
      <c r="O303" s="279"/>
      <c r="P303" s="279"/>
      <c r="Q303" s="279"/>
      <c r="R303" s="279"/>
      <c r="S303" s="279"/>
      <c r="T303" s="280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281" t="s">
        <v>139</v>
      </c>
      <c r="AU303" s="281" t="s">
        <v>85</v>
      </c>
      <c r="AV303" s="16" t="s">
        <v>130</v>
      </c>
      <c r="AW303" s="16" t="s">
        <v>31</v>
      </c>
      <c r="AX303" s="16" t="s">
        <v>75</v>
      </c>
      <c r="AY303" s="281" t="s">
        <v>129</v>
      </c>
    </row>
    <row r="304" s="13" customFormat="1">
      <c r="A304" s="13"/>
      <c r="B304" s="228"/>
      <c r="C304" s="229"/>
      <c r="D304" s="230" t="s">
        <v>139</v>
      </c>
      <c r="E304" s="231" t="s">
        <v>1</v>
      </c>
      <c r="F304" s="232" t="s">
        <v>343</v>
      </c>
      <c r="G304" s="229"/>
      <c r="H304" s="231" t="s">
        <v>1</v>
      </c>
      <c r="I304" s="233"/>
      <c r="J304" s="229"/>
      <c r="K304" s="229"/>
      <c r="L304" s="234"/>
      <c r="M304" s="235"/>
      <c r="N304" s="236"/>
      <c r="O304" s="236"/>
      <c r="P304" s="236"/>
      <c r="Q304" s="236"/>
      <c r="R304" s="236"/>
      <c r="S304" s="236"/>
      <c r="T304" s="23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8" t="s">
        <v>139</v>
      </c>
      <c r="AU304" s="238" t="s">
        <v>85</v>
      </c>
      <c r="AV304" s="13" t="s">
        <v>83</v>
      </c>
      <c r="AW304" s="13" t="s">
        <v>31</v>
      </c>
      <c r="AX304" s="13" t="s">
        <v>75</v>
      </c>
      <c r="AY304" s="238" t="s">
        <v>129</v>
      </c>
    </row>
    <row r="305" s="13" customFormat="1">
      <c r="A305" s="13"/>
      <c r="B305" s="228"/>
      <c r="C305" s="229"/>
      <c r="D305" s="230" t="s">
        <v>139</v>
      </c>
      <c r="E305" s="231" t="s">
        <v>1</v>
      </c>
      <c r="F305" s="232" t="s">
        <v>344</v>
      </c>
      <c r="G305" s="229"/>
      <c r="H305" s="231" t="s">
        <v>1</v>
      </c>
      <c r="I305" s="233"/>
      <c r="J305" s="229"/>
      <c r="K305" s="229"/>
      <c r="L305" s="234"/>
      <c r="M305" s="235"/>
      <c r="N305" s="236"/>
      <c r="O305" s="236"/>
      <c r="P305" s="236"/>
      <c r="Q305" s="236"/>
      <c r="R305" s="236"/>
      <c r="S305" s="236"/>
      <c r="T305" s="23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8" t="s">
        <v>139</v>
      </c>
      <c r="AU305" s="238" t="s">
        <v>85</v>
      </c>
      <c r="AV305" s="13" t="s">
        <v>83</v>
      </c>
      <c r="AW305" s="13" t="s">
        <v>31</v>
      </c>
      <c r="AX305" s="13" t="s">
        <v>75</v>
      </c>
      <c r="AY305" s="238" t="s">
        <v>129</v>
      </c>
    </row>
    <row r="306" s="14" customFormat="1">
      <c r="A306" s="14"/>
      <c r="B306" s="239"/>
      <c r="C306" s="240"/>
      <c r="D306" s="230" t="s">
        <v>139</v>
      </c>
      <c r="E306" s="241" t="s">
        <v>1</v>
      </c>
      <c r="F306" s="242" t="s">
        <v>333</v>
      </c>
      <c r="G306" s="240"/>
      <c r="H306" s="243">
        <v>4.3760000000000003</v>
      </c>
      <c r="I306" s="244"/>
      <c r="J306" s="240"/>
      <c r="K306" s="240"/>
      <c r="L306" s="245"/>
      <c r="M306" s="246"/>
      <c r="N306" s="247"/>
      <c r="O306" s="247"/>
      <c r="P306" s="247"/>
      <c r="Q306" s="247"/>
      <c r="R306" s="247"/>
      <c r="S306" s="247"/>
      <c r="T306" s="24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9" t="s">
        <v>139</v>
      </c>
      <c r="AU306" s="249" t="s">
        <v>85</v>
      </c>
      <c r="AV306" s="14" t="s">
        <v>85</v>
      </c>
      <c r="AW306" s="14" t="s">
        <v>31</v>
      </c>
      <c r="AX306" s="14" t="s">
        <v>75</v>
      </c>
      <c r="AY306" s="249" t="s">
        <v>129</v>
      </c>
    </row>
    <row r="307" s="14" customFormat="1">
      <c r="A307" s="14"/>
      <c r="B307" s="239"/>
      <c r="C307" s="240"/>
      <c r="D307" s="230" t="s">
        <v>139</v>
      </c>
      <c r="E307" s="241" t="s">
        <v>1</v>
      </c>
      <c r="F307" s="242" t="s">
        <v>334</v>
      </c>
      <c r="G307" s="240"/>
      <c r="H307" s="243">
        <v>24.983000000000001</v>
      </c>
      <c r="I307" s="244"/>
      <c r="J307" s="240"/>
      <c r="K307" s="240"/>
      <c r="L307" s="245"/>
      <c r="M307" s="246"/>
      <c r="N307" s="247"/>
      <c r="O307" s="247"/>
      <c r="P307" s="247"/>
      <c r="Q307" s="247"/>
      <c r="R307" s="247"/>
      <c r="S307" s="247"/>
      <c r="T307" s="248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9" t="s">
        <v>139</v>
      </c>
      <c r="AU307" s="249" t="s">
        <v>85</v>
      </c>
      <c r="AV307" s="14" t="s">
        <v>85</v>
      </c>
      <c r="AW307" s="14" t="s">
        <v>31</v>
      </c>
      <c r="AX307" s="14" t="s">
        <v>75</v>
      </c>
      <c r="AY307" s="249" t="s">
        <v>129</v>
      </c>
    </row>
    <row r="308" s="13" customFormat="1">
      <c r="A308" s="13"/>
      <c r="B308" s="228"/>
      <c r="C308" s="229"/>
      <c r="D308" s="230" t="s">
        <v>139</v>
      </c>
      <c r="E308" s="231" t="s">
        <v>1</v>
      </c>
      <c r="F308" s="232" t="s">
        <v>341</v>
      </c>
      <c r="G308" s="229"/>
      <c r="H308" s="231" t="s">
        <v>1</v>
      </c>
      <c r="I308" s="233"/>
      <c r="J308" s="229"/>
      <c r="K308" s="229"/>
      <c r="L308" s="234"/>
      <c r="M308" s="235"/>
      <c r="N308" s="236"/>
      <c r="O308" s="236"/>
      <c r="P308" s="236"/>
      <c r="Q308" s="236"/>
      <c r="R308" s="236"/>
      <c r="S308" s="236"/>
      <c r="T308" s="237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8" t="s">
        <v>139</v>
      </c>
      <c r="AU308" s="238" t="s">
        <v>85</v>
      </c>
      <c r="AV308" s="13" t="s">
        <v>83</v>
      </c>
      <c r="AW308" s="13" t="s">
        <v>31</v>
      </c>
      <c r="AX308" s="13" t="s">
        <v>75</v>
      </c>
      <c r="AY308" s="238" t="s">
        <v>129</v>
      </c>
    </row>
    <row r="309" s="14" customFormat="1">
      <c r="A309" s="14"/>
      <c r="B309" s="239"/>
      <c r="C309" s="240"/>
      <c r="D309" s="230" t="s">
        <v>139</v>
      </c>
      <c r="E309" s="241" t="s">
        <v>1</v>
      </c>
      <c r="F309" s="242" t="s">
        <v>345</v>
      </c>
      <c r="G309" s="240"/>
      <c r="H309" s="243">
        <v>3.0419999999999998</v>
      </c>
      <c r="I309" s="244"/>
      <c r="J309" s="240"/>
      <c r="K309" s="240"/>
      <c r="L309" s="245"/>
      <c r="M309" s="246"/>
      <c r="N309" s="247"/>
      <c r="O309" s="247"/>
      <c r="P309" s="247"/>
      <c r="Q309" s="247"/>
      <c r="R309" s="247"/>
      <c r="S309" s="247"/>
      <c r="T309" s="248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9" t="s">
        <v>139</v>
      </c>
      <c r="AU309" s="249" t="s">
        <v>85</v>
      </c>
      <c r="AV309" s="14" t="s">
        <v>85</v>
      </c>
      <c r="AW309" s="14" t="s">
        <v>31</v>
      </c>
      <c r="AX309" s="14" t="s">
        <v>75</v>
      </c>
      <c r="AY309" s="249" t="s">
        <v>129</v>
      </c>
    </row>
    <row r="310" s="16" customFormat="1">
      <c r="A310" s="16"/>
      <c r="B310" s="271"/>
      <c r="C310" s="272"/>
      <c r="D310" s="230" t="s">
        <v>139</v>
      </c>
      <c r="E310" s="273" t="s">
        <v>1</v>
      </c>
      <c r="F310" s="274" t="s">
        <v>339</v>
      </c>
      <c r="G310" s="272"/>
      <c r="H310" s="275">
        <v>32.401000000000003</v>
      </c>
      <c r="I310" s="276"/>
      <c r="J310" s="272"/>
      <c r="K310" s="272"/>
      <c r="L310" s="277"/>
      <c r="M310" s="278"/>
      <c r="N310" s="279"/>
      <c r="O310" s="279"/>
      <c r="P310" s="279"/>
      <c r="Q310" s="279"/>
      <c r="R310" s="279"/>
      <c r="S310" s="279"/>
      <c r="T310" s="280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81" t="s">
        <v>139</v>
      </c>
      <c r="AU310" s="281" t="s">
        <v>85</v>
      </c>
      <c r="AV310" s="16" t="s">
        <v>130</v>
      </c>
      <c r="AW310" s="16" t="s">
        <v>31</v>
      </c>
      <c r="AX310" s="16" t="s">
        <v>75</v>
      </c>
      <c r="AY310" s="281" t="s">
        <v>129</v>
      </c>
    </row>
    <row r="311" s="13" customFormat="1">
      <c r="A311" s="13"/>
      <c r="B311" s="228"/>
      <c r="C311" s="229"/>
      <c r="D311" s="230" t="s">
        <v>139</v>
      </c>
      <c r="E311" s="231" t="s">
        <v>1</v>
      </c>
      <c r="F311" s="232" t="s">
        <v>346</v>
      </c>
      <c r="G311" s="229"/>
      <c r="H311" s="231" t="s">
        <v>1</v>
      </c>
      <c r="I311" s="233"/>
      <c r="J311" s="229"/>
      <c r="K311" s="229"/>
      <c r="L311" s="234"/>
      <c r="M311" s="235"/>
      <c r="N311" s="236"/>
      <c r="O311" s="236"/>
      <c r="P311" s="236"/>
      <c r="Q311" s="236"/>
      <c r="R311" s="236"/>
      <c r="S311" s="236"/>
      <c r="T311" s="23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8" t="s">
        <v>139</v>
      </c>
      <c r="AU311" s="238" t="s">
        <v>85</v>
      </c>
      <c r="AV311" s="13" t="s">
        <v>83</v>
      </c>
      <c r="AW311" s="13" t="s">
        <v>31</v>
      </c>
      <c r="AX311" s="13" t="s">
        <v>75</v>
      </c>
      <c r="AY311" s="238" t="s">
        <v>129</v>
      </c>
    </row>
    <row r="312" s="13" customFormat="1">
      <c r="A312" s="13"/>
      <c r="B312" s="228"/>
      <c r="C312" s="229"/>
      <c r="D312" s="230" t="s">
        <v>139</v>
      </c>
      <c r="E312" s="231" t="s">
        <v>1</v>
      </c>
      <c r="F312" s="232" t="s">
        <v>226</v>
      </c>
      <c r="G312" s="229"/>
      <c r="H312" s="231" t="s">
        <v>1</v>
      </c>
      <c r="I312" s="233"/>
      <c r="J312" s="229"/>
      <c r="K312" s="229"/>
      <c r="L312" s="234"/>
      <c r="M312" s="235"/>
      <c r="N312" s="236"/>
      <c r="O312" s="236"/>
      <c r="P312" s="236"/>
      <c r="Q312" s="236"/>
      <c r="R312" s="236"/>
      <c r="S312" s="236"/>
      <c r="T312" s="23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8" t="s">
        <v>139</v>
      </c>
      <c r="AU312" s="238" t="s">
        <v>85</v>
      </c>
      <c r="AV312" s="13" t="s">
        <v>83</v>
      </c>
      <c r="AW312" s="13" t="s">
        <v>31</v>
      </c>
      <c r="AX312" s="13" t="s">
        <v>75</v>
      </c>
      <c r="AY312" s="238" t="s">
        <v>129</v>
      </c>
    </row>
    <row r="313" s="14" customFormat="1">
      <c r="A313" s="14"/>
      <c r="B313" s="239"/>
      <c r="C313" s="240"/>
      <c r="D313" s="230" t="s">
        <v>139</v>
      </c>
      <c r="E313" s="241" t="s">
        <v>1</v>
      </c>
      <c r="F313" s="242" t="s">
        <v>227</v>
      </c>
      <c r="G313" s="240"/>
      <c r="H313" s="243">
        <v>2.1880000000000002</v>
      </c>
      <c r="I313" s="244"/>
      <c r="J313" s="240"/>
      <c r="K313" s="240"/>
      <c r="L313" s="245"/>
      <c r="M313" s="246"/>
      <c r="N313" s="247"/>
      <c r="O313" s="247"/>
      <c r="P313" s="247"/>
      <c r="Q313" s="247"/>
      <c r="R313" s="247"/>
      <c r="S313" s="247"/>
      <c r="T313" s="248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9" t="s">
        <v>139</v>
      </c>
      <c r="AU313" s="249" t="s">
        <v>85</v>
      </c>
      <c r="AV313" s="14" t="s">
        <v>85</v>
      </c>
      <c r="AW313" s="14" t="s">
        <v>31</v>
      </c>
      <c r="AX313" s="14" t="s">
        <v>75</v>
      </c>
      <c r="AY313" s="249" t="s">
        <v>129</v>
      </c>
    </row>
    <row r="314" s="14" customFormat="1">
      <c r="A314" s="14"/>
      <c r="B314" s="239"/>
      <c r="C314" s="240"/>
      <c r="D314" s="230" t="s">
        <v>139</v>
      </c>
      <c r="E314" s="241" t="s">
        <v>1</v>
      </c>
      <c r="F314" s="242" t="s">
        <v>228</v>
      </c>
      <c r="G314" s="240"/>
      <c r="H314" s="243">
        <v>72.611000000000004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9" t="s">
        <v>139</v>
      </c>
      <c r="AU314" s="249" t="s">
        <v>85</v>
      </c>
      <c r="AV314" s="14" t="s">
        <v>85</v>
      </c>
      <c r="AW314" s="14" t="s">
        <v>31</v>
      </c>
      <c r="AX314" s="14" t="s">
        <v>75</v>
      </c>
      <c r="AY314" s="249" t="s">
        <v>129</v>
      </c>
    </row>
    <row r="315" s="14" customFormat="1">
      <c r="A315" s="14"/>
      <c r="B315" s="239"/>
      <c r="C315" s="240"/>
      <c r="D315" s="230" t="s">
        <v>139</v>
      </c>
      <c r="E315" s="241" t="s">
        <v>1</v>
      </c>
      <c r="F315" s="242" t="s">
        <v>229</v>
      </c>
      <c r="G315" s="240"/>
      <c r="H315" s="243">
        <v>-0.58499999999999996</v>
      </c>
      <c r="I315" s="244"/>
      <c r="J315" s="240"/>
      <c r="K315" s="240"/>
      <c r="L315" s="245"/>
      <c r="M315" s="246"/>
      <c r="N315" s="247"/>
      <c r="O315" s="247"/>
      <c r="P315" s="247"/>
      <c r="Q315" s="247"/>
      <c r="R315" s="247"/>
      <c r="S315" s="247"/>
      <c r="T315" s="24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9" t="s">
        <v>139</v>
      </c>
      <c r="AU315" s="249" t="s">
        <v>85</v>
      </c>
      <c r="AV315" s="14" t="s">
        <v>85</v>
      </c>
      <c r="AW315" s="14" t="s">
        <v>31</v>
      </c>
      <c r="AX315" s="14" t="s">
        <v>75</v>
      </c>
      <c r="AY315" s="249" t="s">
        <v>129</v>
      </c>
    </row>
    <row r="316" s="14" customFormat="1">
      <c r="A316" s="14"/>
      <c r="B316" s="239"/>
      <c r="C316" s="240"/>
      <c r="D316" s="230" t="s">
        <v>139</v>
      </c>
      <c r="E316" s="241" t="s">
        <v>1</v>
      </c>
      <c r="F316" s="242" t="s">
        <v>230</v>
      </c>
      <c r="G316" s="240"/>
      <c r="H316" s="243">
        <v>-3.8940000000000001</v>
      </c>
      <c r="I316" s="244"/>
      <c r="J316" s="240"/>
      <c r="K316" s="240"/>
      <c r="L316" s="245"/>
      <c r="M316" s="246"/>
      <c r="N316" s="247"/>
      <c r="O316" s="247"/>
      <c r="P316" s="247"/>
      <c r="Q316" s="247"/>
      <c r="R316" s="247"/>
      <c r="S316" s="247"/>
      <c r="T316" s="248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9" t="s">
        <v>139</v>
      </c>
      <c r="AU316" s="249" t="s">
        <v>85</v>
      </c>
      <c r="AV316" s="14" t="s">
        <v>85</v>
      </c>
      <c r="AW316" s="14" t="s">
        <v>31</v>
      </c>
      <c r="AX316" s="14" t="s">
        <v>75</v>
      </c>
      <c r="AY316" s="249" t="s">
        <v>129</v>
      </c>
    </row>
    <row r="317" s="14" customFormat="1">
      <c r="A317" s="14"/>
      <c r="B317" s="239"/>
      <c r="C317" s="240"/>
      <c r="D317" s="230" t="s">
        <v>139</v>
      </c>
      <c r="E317" s="241" t="s">
        <v>1</v>
      </c>
      <c r="F317" s="242" t="s">
        <v>231</v>
      </c>
      <c r="G317" s="240"/>
      <c r="H317" s="243">
        <v>-3.7240000000000002</v>
      </c>
      <c r="I317" s="244"/>
      <c r="J317" s="240"/>
      <c r="K317" s="240"/>
      <c r="L317" s="245"/>
      <c r="M317" s="246"/>
      <c r="N317" s="247"/>
      <c r="O317" s="247"/>
      <c r="P317" s="247"/>
      <c r="Q317" s="247"/>
      <c r="R317" s="247"/>
      <c r="S317" s="247"/>
      <c r="T317" s="24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9" t="s">
        <v>139</v>
      </c>
      <c r="AU317" s="249" t="s">
        <v>85</v>
      </c>
      <c r="AV317" s="14" t="s">
        <v>85</v>
      </c>
      <c r="AW317" s="14" t="s">
        <v>31</v>
      </c>
      <c r="AX317" s="14" t="s">
        <v>75</v>
      </c>
      <c r="AY317" s="249" t="s">
        <v>129</v>
      </c>
    </row>
    <row r="318" s="16" customFormat="1">
      <c r="A318" s="16"/>
      <c r="B318" s="271"/>
      <c r="C318" s="272"/>
      <c r="D318" s="230" t="s">
        <v>139</v>
      </c>
      <c r="E318" s="273" t="s">
        <v>1</v>
      </c>
      <c r="F318" s="274" t="s">
        <v>339</v>
      </c>
      <c r="G318" s="272"/>
      <c r="H318" s="275">
        <v>66.596000000000004</v>
      </c>
      <c r="I318" s="276"/>
      <c r="J318" s="272"/>
      <c r="K318" s="272"/>
      <c r="L318" s="277"/>
      <c r="M318" s="278"/>
      <c r="N318" s="279"/>
      <c r="O318" s="279"/>
      <c r="P318" s="279"/>
      <c r="Q318" s="279"/>
      <c r="R318" s="279"/>
      <c r="S318" s="279"/>
      <c r="T318" s="280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T318" s="281" t="s">
        <v>139</v>
      </c>
      <c r="AU318" s="281" t="s">
        <v>85</v>
      </c>
      <c r="AV318" s="16" t="s">
        <v>130</v>
      </c>
      <c r="AW318" s="16" t="s">
        <v>31</v>
      </c>
      <c r="AX318" s="16" t="s">
        <v>75</v>
      </c>
      <c r="AY318" s="281" t="s">
        <v>129</v>
      </c>
    </row>
    <row r="319" s="15" customFormat="1">
      <c r="A319" s="15"/>
      <c r="B319" s="250"/>
      <c r="C319" s="251"/>
      <c r="D319" s="230" t="s">
        <v>139</v>
      </c>
      <c r="E319" s="252" t="s">
        <v>1</v>
      </c>
      <c r="F319" s="253" t="s">
        <v>151</v>
      </c>
      <c r="G319" s="251"/>
      <c r="H319" s="254">
        <v>277.90200000000004</v>
      </c>
      <c r="I319" s="255"/>
      <c r="J319" s="251"/>
      <c r="K319" s="251"/>
      <c r="L319" s="256"/>
      <c r="M319" s="257"/>
      <c r="N319" s="258"/>
      <c r="O319" s="258"/>
      <c r="P319" s="258"/>
      <c r="Q319" s="258"/>
      <c r="R319" s="258"/>
      <c r="S319" s="258"/>
      <c r="T319" s="259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0" t="s">
        <v>139</v>
      </c>
      <c r="AU319" s="260" t="s">
        <v>85</v>
      </c>
      <c r="AV319" s="15" t="s">
        <v>137</v>
      </c>
      <c r="AW319" s="15" t="s">
        <v>31</v>
      </c>
      <c r="AX319" s="15" t="s">
        <v>83</v>
      </c>
      <c r="AY319" s="260" t="s">
        <v>129</v>
      </c>
    </row>
    <row r="320" s="2" customFormat="1" ht="21.75" customHeight="1">
      <c r="A320" s="39"/>
      <c r="B320" s="40"/>
      <c r="C320" s="215" t="s">
        <v>347</v>
      </c>
      <c r="D320" s="215" t="s">
        <v>132</v>
      </c>
      <c r="E320" s="216" t="s">
        <v>348</v>
      </c>
      <c r="F320" s="217" t="s">
        <v>349</v>
      </c>
      <c r="G320" s="218" t="s">
        <v>162</v>
      </c>
      <c r="H320" s="219">
        <v>40.008000000000003</v>
      </c>
      <c r="I320" s="220"/>
      <c r="J320" s="221">
        <f>ROUND(I320*H320,2)</f>
        <v>0</v>
      </c>
      <c r="K320" s="217" t="s">
        <v>136</v>
      </c>
      <c r="L320" s="45"/>
      <c r="M320" s="222" t="s">
        <v>1</v>
      </c>
      <c r="N320" s="223" t="s">
        <v>40</v>
      </c>
      <c r="O320" s="92"/>
      <c r="P320" s="224">
        <f>O320*H320</f>
        <v>0</v>
      </c>
      <c r="Q320" s="224">
        <v>0</v>
      </c>
      <c r="R320" s="224">
        <f>Q320*H320</f>
        <v>0</v>
      </c>
      <c r="S320" s="224">
        <v>0.0016999999999999999</v>
      </c>
      <c r="T320" s="225">
        <f>S320*H320</f>
        <v>0.068013600000000007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6" t="s">
        <v>246</v>
      </c>
      <c r="AT320" s="226" t="s">
        <v>132</v>
      </c>
      <c r="AU320" s="226" t="s">
        <v>85</v>
      </c>
      <c r="AY320" s="18" t="s">
        <v>129</v>
      </c>
      <c r="BE320" s="227">
        <f>IF(N320="základní",J320,0)</f>
        <v>0</v>
      </c>
      <c r="BF320" s="227">
        <f>IF(N320="snížená",J320,0)</f>
        <v>0</v>
      </c>
      <c r="BG320" s="227">
        <f>IF(N320="zákl. přenesená",J320,0)</f>
        <v>0</v>
      </c>
      <c r="BH320" s="227">
        <f>IF(N320="sníž. přenesená",J320,0)</f>
        <v>0</v>
      </c>
      <c r="BI320" s="227">
        <f>IF(N320="nulová",J320,0)</f>
        <v>0</v>
      </c>
      <c r="BJ320" s="18" t="s">
        <v>83</v>
      </c>
      <c r="BK320" s="227">
        <f>ROUND(I320*H320,2)</f>
        <v>0</v>
      </c>
      <c r="BL320" s="18" t="s">
        <v>246</v>
      </c>
      <c r="BM320" s="226" t="s">
        <v>350</v>
      </c>
    </row>
    <row r="321" s="13" customFormat="1">
      <c r="A321" s="13"/>
      <c r="B321" s="228"/>
      <c r="C321" s="229"/>
      <c r="D321" s="230" t="s">
        <v>139</v>
      </c>
      <c r="E321" s="231" t="s">
        <v>1</v>
      </c>
      <c r="F321" s="232" t="s">
        <v>209</v>
      </c>
      <c r="G321" s="229"/>
      <c r="H321" s="231" t="s">
        <v>1</v>
      </c>
      <c r="I321" s="233"/>
      <c r="J321" s="229"/>
      <c r="K321" s="229"/>
      <c r="L321" s="234"/>
      <c r="M321" s="235"/>
      <c r="N321" s="236"/>
      <c r="O321" s="236"/>
      <c r="P321" s="236"/>
      <c r="Q321" s="236"/>
      <c r="R321" s="236"/>
      <c r="S321" s="236"/>
      <c r="T321" s="23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8" t="s">
        <v>139</v>
      </c>
      <c r="AU321" s="238" t="s">
        <v>85</v>
      </c>
      <c r="AV321" s="13" t="s">
        <v>83</v>
      </c>
      <c r="AW321" s="13" t="s">
        <v>31</v>
      </c>
      <c r="AX321" s="13" t="s">
        <v>75</v>
      </c>
      <c r="AY321" s="238" t="s">
        <v>129</v>
      </c>
    </row>
    <row r="322" s="13" customFormat="1">
      <c r="A322" s="13"/>
      <c r="B322" s="228"/>
      <c r="C322" s="229"/>
      <c r="D322" s="230" t="s">
        <v>139</v>
      </c>
      <c r="E322" s="231" t="s">
        <v>1</v>
      </c>
      <c r="F322" s="232" t="s">
        <v>351</v>
      </c>
      <c r="G322" s="229"/>
      <c r="H322" s="231" t="s">
        <v>1</v>
      </c>
      <c r="I322" s="233"/>
      <c r="J322" s="229"/>
      <c r="K322" s="229"/>
      <c r="L322" s="234"/>
      <c r="M322" s="235"/>
      <c r="N322" s="236"/>
      <c r="O322" s="236"/>
      <c r="P322" s="236"/>
      <c r="Q322" s="236"/>
      <c r="R322" s="236"/>
      <c r="S322" s="236"/>
      <c r="T322" s="23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8" t="s">
        <v>139</v>
      </c>
      <c r="AU322" s="238" t="s">
        <v>85</v>
      </c>
      <c r="AV322" s="13" t="s">
        <v>83</v>
      </c>
      <c r="AW322" s="13" t="s">
        <v>31</v>
      </c>
      <c r="AX322" s="13" t="s">
        <v>75</v>
      </c>
      <c r="AY322" s="238" t="s">
        <v>129</v>
      </c>
    </row>
    <row r="323" s="13" customFormat="1">
      <c r="A323" s="13"/>
      <c r="B323" s="228"/>
      <c r="C323" s="229"/>
      <c r="D323" s="230" t="s">
        <v>139</v>
      </c>
      <c r="E323" s="231" t="s">
        <v>1</v>
      </c>
      <c r="F323" s="232" t="s">
        <v>226</v>
      </c>
      <c r="G323" s="229"/>
      <c r="H323" s="231" t="s">
        <v>1</v>
      </c>
      <c r="I323" s="233"/>
      <c r="J323" s="229"/>
      <c r="K323" s="229"/>
      <c r="L323" s="234"/>
      <c r="M323" s="235"/>
      <c r="N323" s="236"/>
      <c r="O323" s="236"/>
      <c r="P323" s="236"/>
      <c r="Q323" s="236"/>
      <c r="R323" s="236"/>
      <c r="S323" s="236"/>
      <c r="T323" s="23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8" t="s">
        <v>139</v>
      </c>
      <c r="AU323" s="238" t="s">
        <v>85</v>
      </c>
      <c r="AV323" s="13" t="s">
        <v>83</v>
      </c>
      <c r="AW323" s="13" t="s">
        <v>31</v>
      </c>
      <c r="AX323" s="13" t="s">
        <v>75</v>
      </c>
      <c r="AY323" s="238" t="s">
        <v>129</v>
      </c>
    </row>
    <row r="324" s="13" customFormat="1">
      <c r="A324" s="13"/>
      <c r="B324" s="228"/>
      <c r="C324" s="229"/>
      <c r="D324" s="230" t="s">
        <v>139</v>
      </c>
      <c r="E324" s="231" t="s">
        <v>1</v>
      </c>
      <c r="F324" s="232" t="s">
        <v>341</v>
      </c>
      <c r="G324" s="229"/>
      <c r="H324" s="231" t="s">
        <v>1</v>
      </c>
      <c r="I324" s="233"/>
      <c r="J324" s="229"/>
      <c r="K324" s="229"/>
      <c r="L324" s="234"/>
      <c r="M324" s="235"/>
      <c r="N324" s="236"/>
      <c r="O324" s="236"/>
      <c r="P324" s="236"/>
      <c r="Q324" s="236"/>
      <c r="R324" s="236"/>
      <c r="S324" s="236"/>
      <c r="T324" s="23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8" t="s">
        <v>139</v>
      </c>
      <c r="AU324" s="238" t="s">
        <v>85</v>
      </c>
      <c r="AV324" s="13" t="s">
        <v>83</v>
      </c>
      <c r="AW324" s="13" t="s">
        <v>31</v>
      </c>
      <c r="AX324" s="13" t="s">
        <v>75</v>
      </c>
      <c r="AY324" s="238" t="s">
        <v>129</v>
      </c>
    </row>
    <row r="325" s="14" customFormat="1">
      <c r="A325" s="14"/>
      <c r="B325" s="239"/>
      <c r="C325" s="240"/>
      <c r="D325" s="230" t="s">
        <v>139</v>
      </c>
      <c r="E325" s="241" t="s">
        <v>1</v>
      </c>
      <c r="F325" s="242" t="s">
        <v>352</v>
      </c>
      <c r="G325" s="240"/>
      <c r="H325" s="243">
        <v>40.008000000000003</v>
      </c>
      <c r="I325" s="244"/>
      <c r="J325" s="240"/>
      <c r="K325" s="240"/>
      <c r="L325" s="245"/>
      <c r="M325" s="246"/>
      <c r="N325" s="247"/>
      <c r="O325" s="247"/>
      <c r="P325" s="247"/>
      <c r="Q325" s="247"/>
      <c r="R325" s="247"/>
      <c r="S325" s="247"/>
      <c r="T325" s="248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9" t="s">
        <v>139</v>
      </c>
      <c r="AU325" s="249" t="s">
        <v>85</v>
      </c>
      <c r="AV325" s="14" t="s">
        <v>85</v>
      </c>
      <c r="AW325" s="14" t="s">
        <v>31</v>
      </c>
      <c r="AX325" s="14" t="s">
        <v>83</v>
      </c>
      <c r="AY325" s="249" t="s">
        <v>129</v>
      </c>
    </row>
    <row r="326" s="2" customFormat="1" ht="24.15" customHeight="1">
      <c r="A326" s="39"/>
      <c r="B326" s="40"/>
      <c r="C326" s="215" t="s">
        <v>353</v>
      </c>
      <c r="D326" s="215" t="s">
        <v>132</v>
      </c>
      <c r="E326" s="216" t="s">
        <v>354</v>
      </c>
      <c r="F326" s="217" t="s">
        <v>355</v>
      </c>
      <c r="G326" s="218" t="s">
        <v>135</v>
      </c>
      <c r="H326" s="219">
        <v>194.20500000000001</v>
      </c>
      <c r="I326" s="220"/>
      <c r="J326" s="221">
        <f>ROUND(I326*H326,2)</f>
        <v>0</v>
      </c>
      <c r="K326" s="217" t="s">
        <v>136</v>
      </c>
      <c r="L326" s="45"/>
      <c r="M326" s="222" t="s">
        <v>1</v>
      </c>
      <c r="N326" s="223" t="s">
        <v>40</v>
      </c>
      <c r="O326" s="92"/>
      <c r="P326" s="224">
        <f>O326*H326</f>
        <v>0</v>
      </c>
      <c r="Q326" s="224">
        <v>0</v>
      </c>
      <c r="R326" s="224">
        <f>Q326*H326</f>
        <v>0</v>
      </c>
      <c r="S326" s="224">
        <v>0</v>
      </c>
      <c r="T326" s="225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6" t="s">
        <v>246</v>
      </c>
      <c r="AT326" s="226" t="s">
        <v>132</v>
      </c>
      <c r="AU326" s="226" t="s">
        <v>85</v>
      </c>
      <c r="AY326" s="18" t="s">
        <v>129</v>
      </c>
      <c r="BE326" s="227">
        <f>IF(N326="základní",J326,0)</f>
        <v>0</v>
      </c>
      <c r="BF326" s="227">
        <f>IF(N326="snížená",J326,0)</f>
        <v>0</v>
      </c>
      <c r="BG326" s="227">
        <f>IF(N326="zákl. přenesená",J326,0)</f>
        <v>0</v>
      </c>
      <c r="BH326" s="227">
        <f>IF(N326="sníž. přenesená",J326,0)</f>
        <v>0</v>
      </c>
      <c r="BI326" s="227">
        <f>IF(N326="nulová",J326,0)</f>
        <v>0</v>
      </c>
      <c r="BJ326" s="18" t="s">
        <v>83</v>
      </c>
      <c r="BK326" s="227">
        <f>ROUND(I326*H326,2)</f>
        <v>0</v>
      </c>
      <c r="BL326" s="18" t="s">
        <v>246</v>
      </c>
      <c r="BM326" s="226" t="s">
        <v>356</v>
      </c>
    </row>
    <row r="327" s="13" customFormat="1">
      <c r="A327" s="13"/>
      <c r="B327" s="228"/>
      <c r="C327" s="229"/>
      <c r="D327" s="230" t="s">
        <v>139</v>
      </c>
      <c r="E327" s="231" t="s">
        <v>1</v>
      </c>
      <c r="F327" s="232" t="s">
        <v>177</v>
      </c>
      <c r="G327" s="229"/>
      <c r="H327" s="231" t="s">
        <v>1</v>
      </c>
      <c r="I327" s="233"/>
      <c r="J327" s="229"/>
      <c r="K327" s="229"/>
      <c r="L327" s="234"/>
      <c r="M327" s="235"/>
      <c r="N327" s="236"/>
      <c r="O327" s="236"/>
      <c r="P327" s="236"/>
      <c r="Q327" s="236"/>
      <c r="R327" s="236"/>
      <c r="S327" s="236"/>
      <c r="T327" s="23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8" t="s">
        <v>139</v>
      </c>
      <c r="AU327" s="238" t="s">
        <v>85</v>
      </c>
      <c r="AV327" s="13" t="s">
        <v>83</v>
      </c>
      <c r="AW327" s="13" t="s">
        <v>31</v>
      </c>
      <c r="AX327" s="13" t="s">
        <v>75</v>
      </c>
      <c r="AY327" s="238" t="s">
        <v>129</v>
      </c>
    </row>
    <row r="328" s="13" customFormat="1">
      <c r="A328" s="13"/>
      <c r="B328" s="228"/>
      <c r="C328" s="229"/>
      <c r="D328" s="230" t="s">
        <v>139</v>
      </c>
      <c r="E328" s="231" t="s">
        <v>1</v>
      </c>
      <c r="F328" s="232" t="s">
        <v>357</v>
      </c>
      <c r="G328" s="229"/>
      <c r="H328" s="231" t="s">
        <v>1</v>
      </c>
      <c r="I328" s="233"/>
      <c r="J328" s="229"/>
      <c r="K328" s="229"/>
      <c r="L328" s="234"/>
      <c r="M328" s="235"/>
      <c r="N328" s="236"/>
      <c r="O328" s="236"/>
      <c r="P328" s="236"/>
      <c r="Q328" s="236"/>
      <c r="R328" s="236"/>
      <c r="S328" s="236"/>
      <c r="T328" s="237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8" t="s">
        <v>139</v>
      </c>
      <c r="AU328" s="238" t="s">
        <v>85</v>
      </c>
      <c r="AV328" s="13" t="s">
        <v>83</v>
      </c>
      <c r="AW328" s="13" t="s">
        <v>31</v>
      </c>
      <c r="AX328" s="13" t="s">
        <v>75</v>
      </c>
      <c r="AY328" s="238" t="s">
        <v>129</v>
      </c>
    </row>
    <row r="329" s="13" customFormat="1">
      <c r="A329" s="13"/>
      <c r="B329" s="228"/>
      <c r="C329" s="229"/>
      <c r="D329" s="230" t="s">
        <v>139</v>
      </c>
      <c r="E329" s="231" t="s">
        <v>1</v>
      </c>
      <c r="F329" s="232" t="s">
        <v>178</v>
      </c>
      <c r="G329" s="229"/>
      <c r="H329" s="231" t="s">
        <v>1</v>
      </c>
      <c r="I329" s="233"/>
      <c r="J329" s="229"/>
      <c r="K329" s="229"/>
      <c r="L329" s="234"/>
      <c r="M329" s="235"/>
      <c r="N329" s="236"/>
      <c r="O329" s="236"/>
      <c r="P329" s="236"/>
      <c r="Q329" s="236"/>
      <c r="R329" s="236"/>
      <c r="S329" s="236"/>
      <c r="T329" s="237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8" t="s">
        <v>139</v>
      </c>
      <c r="AU329" s="238" t="s">
        <v>85</v>
      </c>
      <c r="AV329" s="13" t="s">
        <v>83</v>
      </c>
      <c r="AW329" s="13" t="s">
        <v>31</v>
      </c>
      <c r="AX329" s="13" t="s">
        <v>75</v>
      </c>
      <c r="AY329" s="238" t="s">
        <v>129</v>
      </c>
    </row>
    <row r="330" s="14" customFormat="1">
      <c r="A330" s="14"/>
      <c r="B330" s="239"/>
      <c r="C330" s="240"/>
      <c r="D330" s="230" t="s">
        <v>139</v>
      </c>
      <c r="E330" s="241" t="s">
        <v>1</v>
      </c>
      <c r="F330" s="242" t="s">
        <v>358</v>
      </c>
      <c r="G330" s="240"/>
      <c r="H330" s="243">
        <v>133.09999999999999</v>
      </c>
      <c r="I330" s="244"/>
      <c r="J330" s="240"/>
      <c r="K330" s="240"/>
      <c r="L330" s="245"/>
      <c r="M330" s="246"/>
      <c r="N330" s="247"/>
      <c r="O330" s="247"/>
      <c r="P330" s="247"/>
      <c r="Q330" s="247"/>
      <c r="R330" s="247"/>
      <c r="S330" s="247"/>
      <c r="T330" s="248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9" t="s">
        <v>139</v>
      </c>
      <c r="AU330" s="249" t="s">
        <v>85</v>
      </c>
      <c r="AV330" s="14" t="s">
        <v>85</v>
      </c>
      <c r="AW330" s="14" t="s">
        <v>31</v>
      </c>
      <c r="AX330" s="14" t="s">
        <v>75</v>
      </c>
      <c r="AY330" s="249" t="s">
        <v>129</v>
      </c>
    </row>
    <row r="331" s="13" customFormat="1">
      <c r="A331" s="13"/>
      <c r="B331" s="228"/>
      <c r="C331" s="229"/>
      <c r="D331" s="230" t="s">
        <v>139</v>
      </c>
      <c r="E331" s="231" t="s">
        <v>1</v>
      </c>
      <c r="F331" s="232" t="s">
        <v>164</v>
      </c>
      <c r="G331" s="229"/>
      <c r="H331" s="231" t="s">
        <v>1</v>
      </c>
      <c r="I331" s="233"/>
      <c r="J331" s="229"/>
      <c r="K331" s="229"/>
      <c r="L331" s="234"/>
      <c r="M331" s="235"/>
      <c r="N331" s="236"/>
      <c r="O331" s="236"/>
      <c r="P331" s="236"/>
      <c r="Q331" s="236"/>
      <c r="R331" s="236"/>
      <c r="S331" s="236"/>
      <c r="T331" s="23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8" t="s">
        <v>139</v>
      </c>
      <c r="AU331" s="238" t="s">
        <v>85</v>
      </c>
      <c r="AV331" s="13" t="s">
        <v>83</v>
      </c>
      <c r="AW331" s="13" t="s">
        <v>31</v>
      </c>
      <c r="AX331" s="13" t="s">
        <v>75</v>
      </c>
      <c r="AY331" s="238" t="s">
        <v>129</v>
      </c>
    </row>
    <row r="332" s="13" customFormat="1">
      <c r="A332" s="13"/>
      <c r="B332" s="228"/>
      <c r="C332" s="229"/>
      <c r="D332" s="230" t="s">
        <v>139</v>
      </c>
      <c r="E332" s="231" t="s">
        <v>1</v>
      </c>
      <c r="F332" s="232" t="s">
        <v>165</v>
      </c>
      <c r="G332" s="229"/>
      <c r="H332" s="231" t="s">
        <v>1</v>
      </c>
      <c r="I332" s="233"/>
      <c r="J332" s="229"/>
      <c r="K332" s="229"/>
      <c r="L332" s="234"/>
      <c r="M332" s="235"/>
      <c r="N332" s="236"/>
      <c r="O332" s="236"/>
      <c r="P332" s="236"/>
      <c r="Q332" s="236"/>
      <c r="R332" s="236"/>
      <c r="S332" s="236"/>
      <c r="T332" s="23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8" t="s">
        <v>139</v>
      </c>
      <c r="AU332" s="238" t="s">
        <v>85</v>
      </c>
      <c r="AV332" s="13" t="s">
        <v>83</v>
      </c>
      <c r="AW332" s="13" t="s">
        <v>31</v>
      </c>
      <c r="AX332" s="13" t="s">
        <v>75</v>
      </c>
      <c r="AY332" s="238" t="s">
        <v>129</v>
      </c>
    </row>
    <row r="333" s="14" customFormat="1">
      <c r="A333" s="14"/>
      <c r="B333" s="239"/>
      <c r="C333" s="240"/>
      <c r="D333" s="230" t="s">
        <v>139</v>
      </c>
      <c r="E333" s="241" t="s">
        <v>1</v>
      </c>
      <c r="F333" s="242" t="s">
        <v>359</v>
      </c>
      <c r="G333" s="240"/>
      <c r="H333" s="243">
        <v>60.645000000000003</v>
      </c>
      <c r="I333" s="244"/>
      <c r="J333" s="240"/>
      <c r="K333" s="240"/>
      <c r="L333" s="245"/>
      <c r="M333" s="246"/>
      <c r="N333" s="247"/>
      <c r="O333" s="247"/>
      <c r="P333" s="247"/>
      <c r="Q333" s="247"/>
      <c r="R333" s="247"/>
      <c r="S333" s="247"/>
      <c r="T333" s="24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9" t="s">
        <v>139</v>
      </c>
      <c r="AU333" s="249" t="s">
        <v>85</v>
      </c>
      <c r="AV333" s="14" t="s">
        <v>85</v>
      </c>
      <c r="AW333" s="14" t="s">
        <v>31</v>
      </c>
      <c r="AX333" s="14" t="s">
        <v>75</v>
      </c>
      <c r="AY333" s="249" t="s">
        <v>129</v>
      </c>
    </row>
    <row r="334" s="13" customFormat="1">
      <c r="A334" s="13"/>
      <c r="B334" s="228"/>
      <c r="C334" s="229"/>
      <c r="D334" s="230" t="s">
        <v>139</v>
      </c>
      <c r="E334" s="231" t="s">
        <v>1</v>
      </c>
      <c r="F334" s="232" t="s">
        <v>360</v>
      </c>
      <c r="G334" s="229"/>
      <c r="H334" s="231" t="s">
        <v>1</v>
      </c>
      <c r="I334" s="233"/>
      <c r="J334" s="229"/>
      <c r="K334" s="229"/>
      <c r="L334" s="234"/>
      <c r="M334" s="235"/>
      <c r="N334" s="236"/>
      <c r="O334" s="236"/>
      <c r="P334" s="236"/>
      <c r="Q334" s="236"/>
      <c r="R334" s="236"/>
      <c r="S334" s="236"/>
      <c r="T334" s="23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8" t="s">
        <v>139</v>
      </c>
      <c r="AU334" s="238" t="s">
        <v>85</v>
      </c>
      <c r="AV334" s="13" t="s">
        <v>83</v>
      </c>
      <c r="AW334" s="13" t="s">
        <v>31</v>
      </c>
      <c r="AX334" s="13" t="s">
        <v>75</v>
      </c>
      <c r="AY334" s="238" t="s">
        <v>129</v>
      </c>
    </row>
    <row r="335" s="14" customFormat="1">
      <c r="A335" s="14"/>
      <c r="B335" s="239"/>
      <c r="C335" s="240"/>
      <c r="D335" s="230" t="s">
        <v>139</v>
      </c>
      <c r="E335" s="241" t="s">
        <v>1</v>
      </c>
      <c r="F335" s="242" t="s">
        <v>361</v>
      </c>
      <c r="G335" s="240"/>
      <c r="H335" s="243">
        <v>0.46000000000000002</v>
      </c>
      <c r="I335" s="244"/>
      <c r="J335" s="240"/>
      <c r="K335" s="240"/>
      <c r="L335" s="245"/>
      <c r="M335" s="246"/>
      <c r="N335" s="247"/>
      <c r="O335" s="247"/>
      <c r="P335" s="247"/>
      <c r="Q335" s="247"/>
      <c r="R335" s="247"/>
      <c r="S335" s="247"/>
      <c r="T335" s="248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9" t="s">
        <v>139</v>
      </c>
      <c r="AU335" s="249" t="s">
        <v>85</v>
      </c>
      <c r="AV335" s="14" t="s">
        <v>85</v>
      </c>
      <c r="AW335" s="14" t="s">
        <v>31</v>
      </c>
      <c r="AX335" s="14" t="s">
        <v>75</v>
      </c>
      <c r="AY335" s="249" t="s">
        <v>129</v>
      </c>
    </row>
    <row r="336" s="15" customFormat="1">
      <c r="A336" s="15"/>
      <c r="B336" s="250"/>
      <c r="C336" s="251"/>
      <c r="D336" s="230" t="s">
        <v>139</v>
      </c>
      <c r="E336" s="252" t="s">
        <v>1</v>
      </c>
      <c r="F336" s="253" t="s">
        <v>151</v>
      </c>
      <c r="G336" s="251"/>
      <c r="H336" s="254">
        <v>194.20500000000001</v>
      </c>
      <c r="I336" s="255"/>
      <c r="J336" s="251"/>
      <c r="K336" s="251"/>
      <c r="L336" s="256"/>
      <c r="M336" s="257"/>
      <c r="N336" s="258"/>
      <c r="O336" s="258"/>
      <c r="P336" s="258"/>
      <c r="Q336" s="258"/>
      <c r="R336" s="258"/>
      <c r="S336" s="258"/>
      <c r="T336" s="259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60" t="s">
        <v>139</v>
      </c>
      <c r="AU336" s="260" t="s">
        <v>85</v>
      </c>
      <c r="AV336" s="15" t="s">
        <v>137</v>
      </c>
      <c r="AW336" s="15" t="s">
        <v>31</v>
      </c>
      <c r="AX336" s="15" t="s">
        <v>83</v>
      </c>
      <c r="AY336" s="260" t="s">
        <v>129</v>
      </c>
    </row>
    <row r="337" s="2" customFormat="1" ht="16.5" customHeight="1">
      <c r="A337" s="39"/>
      <c r="B337" s="40"/>
      <c r="C337" s="261" t="s">
        <v>362</v>
      </c>
      <c r="D337" s="261" t="s">
        <v>167</v>
      </c>
      <c r="E337" s="262" t="s">
        <v>363</v>
      </c>
      <c r="F337" s="263" t="s">
        <v>364</v>
      </c>
      <c r="G337" s="264" t="s">
        <v>287</v>
      </c>
      <c r="H337" s="265">
        <v>0.068000000000000005</v>
      </c>
      <c r="I337" s="266"/>
      <c r="J337" s="267">
        <f>ROUND(I337*H337,2)</f>
        <v>0</v>
      </c>
      <c r="K337" s="263" t="s">
        <v>136</v>
      </c>
      <c r="L337" s="268"/>
      <c r="M337" s="269" t="s">
        <v>1</v>
      </c>
      <c r="N337" s="270" t="s">
        <v>40</v>
      </c>
      <c r="O337" s="92"/>
      <c r="P337" s="224">
        <f>O337*H337</f>
        <v>0</v>
      </c>
      <c r="Q337" s="224">
        <v>1</v>
      </c>
      <c r="R337" s="224">
        <f>Q337*H337</f>
        <v>0.068000000000000005</v>
      </c>
      <c r="S337" s="224">
        <v>0</v>
      </c>
      <c r="T337" s="225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6" t="s">
        <v>347</v>
      </c>
      <c r="AT337" s="226" t="s">
        <v>167</v>
      </c>
      <c r="AU337" s="226" t="s">
        <v>85</v>
      </c>
      <c r="AY337" s="18" t="s">
        <v>129</v>
      </c>
      <c r="BE337" s="227">
        <f>IF(N337="základní",J337,0)</f>
        <v>0</v>
      </c>
      <c r="BF337" s="227">
        <f>IF(N337="snížená",J337,0)</f>
        <v>0</v>
      </c>
      <c r="BG337" s="227">
        <f>IF(N337="zákl. přenesená",J337,0)</f>
        <v>0</v>
      </c>
      <c r="BH337" s="227">
        <f>IF(N337="sníž. přenesená",J337,0)</f>
        <v>0</v>
      </c>
      <c r="BI337" s="227">
        <f>IF(N337="nulová",J337,0)</f>
        <v>0</v>
      </c>
      <c r="BJ337" s="18" t="s">
        <v>83</v>
      </c>
      <c r="BK337" s="227">
        <f>ROUND(I337*H337,2)</f>
        <v>0</v>
      </c>
      <c r="BL337" s="18" t="s">
        <v>246</v>
      </c>
      <c r="BM337" s="226" t="s">
        <v>365</v>
      </c>
    </row>
    <row r="338" s="14" customFormat="1">
      <c r="A338" s="14"/>
      <c r="B338" s="239"/>
      <c r="C338" s="240"/>
      <c r="D338" s="230" t="s">
        <v>139</v>
      </c>
      <c r="E338" s="241" t="s">
        <v>1</v>
      </c>
      <c r="F338" s="242" t="s">
        <v>366</v>
      </c>
      <c r="G338" s="240"/>
      <c r="H338" s="243">
        <v>0.068000000000000005</v>
      </c>
      <c r="I338" s="244"/>
      <c r="J338" s="240"/>
      <c r="K338" s="240"/>
      <c r="L338" s="245"/>
      <c r="M338" s="246"/>
      <c r="N338" s="247"/>
      <c r="O338" s="247"/>
      <c r="P338" s="247"/>
      <c r="Q338" s="247"/>
      <c r="R338" s="247"/>
      <c r="S338" s="247"/>
      <c r="T338" s="248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9" t="s">
        <v>139</v>
      </c>
      <c r="AU338" s="249" t="s">
        <v>85</v>
      </c>
      <c r="AV338" s="14" t="s">
        <v>85</v>
      </c>
      <c r="AW338" s="14" t="s">
        <v>31</v>
      </c>
      <c r="AX338" s="14" t="s">
        <v>83</v>
      </c>
      <c r="AY338" s="249" t="s">
        <v>129</v>
      </c>
    </row>
    <row r="339" s="2" customFormat="1" ht="16.5" customHeight="1">
      <c r="A339" s="39"/>
      <c r="B339" s="40"/>
      <c r="C339" s="215" t="s">
        <v>367</v>
      </c>
      <c r="D339" s="215" t="s">
        <v>132</v>
      </c>
      <c r="E339" s="216" t="s">
        <v>368</v>
      </c>
      <c r="F339" s="217" t="s">
        <v>369</v>
      </c>
      <c r="G339" s="218" t="s">
        <v>135</v>
      </c>
      <c r="H339" s="219">
        <v>194.20599999999999</v>
      </c>
      <c r="I339" s="220"/>
      <c r="J339" s="221">
        <f>ROUND(I339*H339,2)</f>
        <v>0</v>
      </c>
      <c r="K339" s="217" t="s">
        <v>136</v>
      </c>
      <c r="L339" s="45"/>
      <c r="M339" s="222" t="s">
        <v>1</v>
      </c>
      <c r="N339" s="223" t="s">
        <v>40</v>
      </c>
      <c r="O339" s="92"/>
      <c r="P339" s="224">
        <f>O339*H339</f>
        <v>0</v>
      </c>
      <c r="Q339" s="224">
        <v>0.00088000000000000003</v>
      </c>
      <c r="R339" s="224">
        <f>Q339*H339</f>
        <v>0.17090127999999999</v>
      </c>
      <c r="S339" s="224">
        <v>0</v>
      </c>
      <c r="T339" s="225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6" t="s">
        <v>246</v>
      </c>
      <c r="AT339" s="226" t="s">
        <v>132</v>
      </c>
      <c r="AU339" s="226" t="s">
        <v>85</v>
      </c>
      <c r="AY339" s="18" t="s">
        <v>129</v>
      </c>
      <c r="BE339" s="227">
        <f>IF(N339="základní",J339,0)</f>
        <v>0</v>
      </c>
      <c r="BF339" s="227">
        <f>IF(N339="snížená",J339,0)</f>
        <v>0</v>
      </c>
      <c r="BG339" s="227">
        <f>IF(N339="zákl. přenesená",J339,0)</f>
        <v>0</v>
      </c>
      <c r="BH339" s="227">
        <f>IF(N339="sníž. přenesená",J339,0)</f>
        <v>0</v>
      </c>
      <c r="BI339" s="227">
        <f>IF(N339="nulová",J339,0)</f>
        <v>0</v>
      </c>
      <c r="BJ339" s="18" t="s">
        <v>83</v>
      </c>
      <c r="BK339" s="227">
        <f>ROUND(I339*H339,2)</f>
        <v>0</v>
      </c>
      <c r="BL339" s="18" t="s">
        <v>246</v>
      </c>
      <c r="BM339" s="226" t="s">
        <v>370</v>
      </c>
    </row>
    <row r="340" s="13" customFormat="1">
      <c r="A340" s="13"/>
      <c r="B340" s="228"/>
      <c r="C340" s="229"/>
      <c r="D340" s="230" t="s">
        <v>139</v>
      </c>
      <c r="E340" s="231" t="s">
        <v>1</v>
      </c>
      <c r="F340" s="232" t="s">
        <v>177</v>
      </c>
      <c r="G340" s="229"/>
      <c r="H340" s="231" t="s">
        <v>1</v>
      </c>
      <c r="I340" s="233"/>
      <c r="J340" s="229"/>
      <c r="K340" s="229"/>
      <c r="L340" s="234"/>
      <c r="M340" s="235"/>
      <c r="N340" s="236"/>
      <c r="O340" s="236"/>
      <c r="P340" s="236"/>
      <c r="Q340" s="236"/>
      <c r="R340" s="236"/>
      <c r="S340" s="236"/>
      <c r="T340" s="23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8" t="s">
        <v>139</v>
      </c>
      <c r="AU340" s="238" t="s">
        <v>85</v>
      </c>
      <c r="AV340" s="13" t="s">
        <v>83</v>
      </c>
      <c r="AW340" s="13" t="s">
        <v>31</v>
      </c>
      <c r="AX340" s="13" t="s">
        <v>75</v>
      </c>
      <c r="AY340" s="238" t="s">
        <v>129</v>
      </c>
    </row>
    <row r="341" s="13" customFormat="1">
      <c r="A341" s="13"/>
      <c r="B341" s="228"/>
      <c r="C341" s="229"/>
      <c r="D341" s="230" t="s">
        <v>139</v>
      </c>
      <c r="E341" s="231" t="s">
        <v>1</v>
      </c>
      <c r="F341" s="232" t="s">
        <v>371</v>
      </c>
      <c r="G341" s="229"/>
      <c r="H341" s="231" t="s">
        <v>1</v>
      </c>
      <c r="I341" s="233"/>
      <c r="J341" s="229"/>
      <c r="K341" s="229"/>
      <c r="L341" s="234"/>
      <c r="M341" s="235"/>
      <c r="N341" s="236"/>
      <c r="O341" s="236"/>
      <c r="P341" s="236"/>
      <c r="Q341" s="236"/>
      <c r="R341" s="236"/>
      <c r="S341" s="236"/>
      <c r="T341" s="23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8" t="s">
        <v>139</v>
      </c>
      <c r="AU341" s="238" t="s">
        <v>85</v>
      </c>
      <c r="AV341" s="13" t="s">
        <v>83</v>
      </c>
      <c r="AW341" s="13" t="s">
        <v>31</v>
      </c>
      <c r="AX341" s="13" t="s">
        <v>75</v>
      </c>
      <c r="AY341" s="238" t="s">
        <v>129</v>
      </c>
    </row>
    <row r="342" s="13" customFormat="1">
      <c r="A342" s="13"/>
      <c r="B342" s="228"/>
      <c r="C342" s="229"/>
      <c r="D342" s="230" t="s">
        <v>139</v>
      </c>
      <c r="E342" s="231" t="s">
        <v>1</v>
      </c>
      <c r="F342" s="232" t="s">
        <v>178</v>
      </c>
      <c r="G342" s="229"/>
      <c r="H342" s="231" t="s">
        <v>1</v>
      </c>
      <c r="I342" s="233"/>
      <c r="J342" s="229"/>
      <c r="K342" s="229"/>
      <c r="L342" s="234"/>
      <c r="M342" s="235"/>
      <c r="N342" s="236"/>
      <c r="O342" s="236"/>
      <c r="P342" s="236"/>
      <c r="Q342" s="236"/>
      <c r="R342" s="236"/>
      <c r="S342" s="236"/>
      <c r="T342" s="23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8" t="s">
        <v>139</v>
      </c>
      <c r="AU342" s="238" t="s">
        <v>85</v>
      </c>
      <c r="AV342" s="13" t="s">
        <v>83</v>
      </c>
      <c r="AW342" s="13" t="s">
        <v>31</v>
      </c>
      <c r="AX342" s="13" t="s">
        <v>75</v>
      </c>
      <c r="AY342" s="238" t="s">
        <v>129</v>
      </c>
    </row>
    <row r="343" s="14" customFormat="1">
      <c r="A343" s="14"/>
      <c r="B343" s="239"/>
      <c r="C343" s="240"/>
      <c r="D343" s="230" t="s">
        <v>139</v>
      </c>
      <c r="E343" s="241" t="s">
        <v>1</v>
      </c>
      <c r="F343" s="242" t="s">
        <v>179</v>
      </c>
      <c r="G343" s="240"/>
      <c r="H343" s="243">
        <v>66.549999999999997</v>
      </c>
      <c r="I343" s="244"/>
      <c r="J343" s="240"/>
      <c r="K343" s="240"/>
      <c r="L343" s="245"/>
      <c r="M343" s="246"/>
      <c r="N343" s="247"/>
      <c r="O343" s="247"/>
      <c r="P343" s="247"/>
      <c r="Q343" s="247"/>
      <c r="R343" s="247"/>
      <c r="S343" s="247"/>
      <c r="T343" s="248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9" t="s">
        <v>139</v>
      </c>
      <c r="AU343" s="249" t="s">
        <v>85</v>
      </c>
      <c r="AV343" s="14" t="s">
        <v>85</v>
      </c>
      <c r="AW343" s="14" t="s">
        <v>31</v>
      </c>
      <c r="AX343" s="14" t="s">
        <v>75</v>
      </c>
      <c r="AY343" s="249" t="s">
        <v>129</v>
      </c>
    </row>
    <row r="344" s="13" customFormat="1">
      <c r="A344" s="13"/>
      <c r="B344" s="228"/>
      <c r="C344" s="229"/>
      <c r="D344" s="230" t="s">
        <v>139</v>
      </c>
      <c r="E344" s="231" t="s">
        <v>1</v>
      </c>
      <c r="F344" s="232" t="s">
        <v>164</v>
      </c>
      <c r="G344" s="229"/>
      <c r="H344" s="231" t="s">
        <v>1</v>
      </c>
      <c r="I344" s="233"/>
      <c r="J344" s="229"/>
      <c r="K344" s="229"/>
      <c r="L344" s="234"/>
      <c r="M344" s="235"/>
      <c r="N344" s="236"/>
      <c r="O344" s="236"/>
      <c r="P344" s="236"/>
      <c r="Q344" s="236"/>
      <c r="R344" s="236"/>
      <c r="S344" s="236"/>
      <c r="T344" s="23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8" t="s">
        <v>139</v>
      </c>
      <c r="AU344" s="238" t="s">
        <v>85</v>
      </c>
      <c r="AV344" s="13" t="s">
        <v>83</v>
      </c>
      <c r="AW344" s="13" t="s">
        <v>31</v>
      </c>
      <c r="AX344" s="13" t="s">
        <v>75</v>
      </c>
      <c r="AY344" s="238" t="s">
        <v>129</v>
      </c>
    </row>
    <row r="345" s="13" customFormat="1">
      <c r="A345" s="13"/>
      <c r="B345" s="228"/>
      <c r="C345" s="229"/>
      <c r="D345" s="230" t="s">
        <v>139</v>
      </c>
      <c r="E345" s="231" t="s">
        <v>1</v>
      </c>
      <c r="F345" s="232" t="s">
        <v>165</v>
      </c>
      <c r="G345" s="229"/>
      <c r="H345" s="231" t="s">
        <v>1</v>
      </c>
      <c r="I345" s="233"/>
      <c r="J345" s="229"/>
      <c r="K345" s="229"/>
      <c r="L345" s="234"/>
      <c r="M345" s="235"/>
      <c r="N345" s="236"/>
      <c r="O345" s="236"/>
      <c r="P345" s="236"/>
      <c r="Q345" s="236"/>
      <c r="R345" s="236"/>
      <c r="S345" s="236"/>
      <c r="T345" s="23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8" t="s">
        <v>139</v>
      </c>
      <c r="AU345" s="238" t="s">
        <v>85</v>
      </c>
      <c r="AV345" s="13" t="s">
        <v>83</v>
      </c>
      <c r="AW345" s="13" t="s">
        <v>31</v>
      </c>
      <c r="AX345" s="13" t="s">
        <v>75</v>
      </c>
      <c r="AY345" s="238" t="s">
        <v>129</v>
      </c>
    </row>
    <row r="346" s="14" customFormat="1">
      <c r="A346" s="14"/>
      <c r="B346" s="239"/>
      <c r="C346" s="240"/>
      <c r="D346" s="230" t="s">
        <v>139</v>
      </c>
      <c r="E346" s="241" t="s">
        <v>1</v>
      </c>
      <c r="F346" s="242" t="s">
        <v>372</v>
      </c>
      <c r="G346" s="240"/>
      <c r="H346" s="243">
        <v>30.323</v>
      </c>
      <c r="I346" s="244"/>
      <c r="J346" s="240"/>
      <c r="K346" s="240"/>
      <c r="L346" s="245"/>
      <c r="M346" s="246"/>
      <c r="N346" s="247"/>
      <c r="O346" s="247"/>
      <c r="P346" s="247"/>
      <c r="Q346" s="247"/>
      <c r="R346" s="247"/>
      <c r="S346" s="247"/>
      <c r="T346" s="248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9" t="s">
        <v>139</v>
      </c>
      <c r="AU346" s="249" t="s">
        <v>85</v>
      </c>
      <c r="AV346" s="14" t="s">
        <v>85</v>
      </c>
      <c r="AW346" s="14" t="s">
        <v>31</v>
      </c>
      <c r="AX346" s="14" t="s">
        <v>75</v>
      </c>
      <c r="AY346" s="249" t="s">
        <v>129</v>
      </c>
    </row>
    <row r="347" s="16" customFormat="1">
      <c r="A347" s="16"/>
      <c r="B347" s="271"/>
      <c r="C347" s="272"/>
      <c r="D347" s="230" t="s">
        <v>139</v>
      </c>
      <c r="E347" s="273" t="s">
        <v>1</v>
      </c>
      <c r="F347" s="274" t="s">
        <v>339</v>
      </c>
      <c r="G347" s="272"/>
      <c r="H347" s="275">
        <v>96.87299999999999</v>
      </c>
      <c r="I347" s="276"/>
      <c r="J347" s="272"/>
      <c r="K347" s="272"/>
      <c r="L347" s="277"/>
      <c r="M347" s="278"/>
      <c r="N347" s="279"/>
      <c r="O347" s="279"/>
      <c r="P347" s="279"/>
      <c r="Q347" s="279"/>
      <c r="R347" s="279"/>
      <c r="S347" s="279"/>
      <c r="T347" s="280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T347" s="281" t="s">
        <v>139</v>
      </c>
      <c r="AU347" s="281" t="s">
        <v>85</v>
      </c>
      <c r="AV347" s="16" t="s">
        <v>130</v>
      </c>
      <c r="AW347" s="16" t="s">
        <v>31</v>
      </c>
      <c r="AX347" s="16" t="s">
        <v>75</v>
      </c>
      <c r="AY347" s="281" t="s">
        <v>129</v>
      </c>
    </row>
    <row r="348" s="13" customFormat="1">
      <c r="A348" s="13"/>
      <c r="B348" s="228"/>
      <c r="C348" s="229"/>
      <c r="D348" s="230" t="s">
        <v>139</v>
      </c>
      <c r="E348" s="231" t="s">
        <v>1</v>
      </c>
      <c r="F348" s="232" t="s">
        <v>373</v>
      </c>
      <c r="G348" s="229"/>
      <c r="H348" s="231" t="s">
        <v>1</v>
      </c>
      <c r="I348" s="233"/>
      <c r="J348" s="229"/>
      <c r="K348" s="229"/>
      <c r="L348" s="234"/>
      <c r="M348" s="235"/>
      <c r="N348" s="236"/>
      <c r="O348" s="236"/>
      <c r="P348" s="236"/>
      <c r="Q348" s="236"/>
      <c r="R348" s="236"/>
      <c r="S348" s="236"/>
      <c r="T348" s="23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8" t="s">
        <v>139</v>
      </c>
      <c r="AU348" s="238" t="s">
        <v>85</v>
      </c>
      <c r="AV348" s="13" t="s">
        <v>83</v>
      </c>
      <c r="AW348" s="13" t="s">
        <v>31</v>
      </c>
      <c r="AX348" s="13" t="s">
        <v>75</v>
      </c>
      <c r="AY348" s="238" t="s">
        <v>129</v>
      </c>
    </row>
    <row r="349" s="13" customFormat="1">
      <c r="A349" s="13"/>
      <c r="B349" s="228"/>
      <c r="C349" s="229"/>
      <c r="D349" s="230" t="s">
        <v>139</v>
      </c>
      <c r="E349" s="231" t="s">
        <v>1</v>
      </c>
      <c r="F349" s="232" t="s">
        <v>178</v>
      </c>
      <c r="G349" s="229"/>
      <c r="H349" s="231" t="s">
        <v>1</v>
      </c>
      <c r="I349" s="233"/>
      <c r="J349" s="229"/>
      <c r="K349" s="229"/>
      <c r="L349" s="234"/>
      <c r="M349" s="235"/>
      <c r="N349" s="236"/>
      <c r="O349" s="236"/>
      <c r="P349" s="236"/>
      <c r="Q349" s="236"/>
      <c r="R349" s="236"/>
      <c r="S349" s="236"/>
      <c r="T349" s="23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8" t="s">
        <v>139</v>
      </c>
      <c r="AU349" s="238" t="s">
        <v>85</v>
      </c>
      <c r="AV349" s="13" t="s">
        <v>83</v>
      </c>
      <c r="AW349" s="13" t="s">
        <v>31</v>
      </c>
      <c r="AX349" s="13" t="s">
        <v>75</v>
      </c>
      <c r="AY349" s="238" t="s">
        <v>129</v>
      </c>
    </row>
    <row r="350" s="14" customFormat="1">
      <c r="A350" s="14"/>
      <c r="B350" s="239"/>
      <c r="C350" s="240"/>
      <c r="D350" s="230" t="s">
        <v>139</v>
      </c>
      <c r="E350" s="241" t="s">
        <v>1</v>
      </c>
      <c r="F350" s="242" t="s">
        <v>179</v>
      </c>
      <c r="G350" s="240"/>
      <c r="H350" s="243">
        <v>66.549999999999997</v>
      </c>
      <c r="I350" s="244"/>
      <c r="J350" s="240"/>
      <c r="K350" s="240"/>
      <c r="L350" s="245"/>
      <c r="M350" s="246"/>
      <c r="N350" s="247"/>
      <c r="O350" s="247"/>
      <c r="P350" s="247"/>
      <c r="Q350" s="247"/>
      <c r="R350" s="247"/>
      <c r="S350" s="247"/>
      <c r="T350" s="24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9" t="s">
        <v>139</v>
      </c>
      <c r="AU350" s="249" t="s">
        <v>85</v>
      </c>
      <c r="AV350" s="14" t="s">
        <v>85</v>
      </c>
      <c r="AW350" s="14" t="s">
        <v>31</v>
      </c>
      <c r="AX350" s="14" t="s">
        <v>75</v>
      </c>
      <c r="AY350" s="249" t="s">
        <v>129</v>
      </c>
    </row>
    <row r="351" s="13" customFormat="1">
      <c r="A351" s="13"/>
      <c r="B351" s="228"/>
      <c r="C351" s="229"/>
      <c r="D351" s="230" t="s">
        <v>139</v>
      </c>
      <c r="E351" s="231" t="s">
        <v>1</v>
      </c>
      <c r="F351" s="232" t="s">
        <v>164</v>
      </c>
      <c r="G351" s="229"/>
      <c r="H351" s="231" t="s">
        <v>1</v>
      </c>
      <c r="I351" s="233"/>
      <c r="J351" s="229"/>
      <c r="K351" s="229"/>
      <c r="L351" s="234"/>
      <c r="M351" s="235"/>
      <c r="N351" s="236"/>
      <c r="O351" s="236"/>
      <c r="P351" s="236"/>
      <c r="Q351" s="236"/>
      <c r="R351" s="236"/>
      <c r="S351" s="236"/>
      <c r="T351" s="23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8" t="s">
        <v>139</v>
      </c>
      <c r="AU351" s="238" t="s">
        <v>85</v>
      </c>
      <c r="AV351" s="13" t="s">
        <v>83</v>
      </c>
      <c r="AW351" s="13" t="s">
        <v>31</v>
      </c>
      <c r="AX351" s="13" t="s">
        <v>75</v>
      </c>
      <c r="AY351" s="238" t="s">
        <v>129</v>
      </c>
    </row>
    <row r="352" s="13" customFormat="1">
      <c r="A352" s="13"/>
      <c r="B352" s="228"/>
      <c r="C352" s="229"/>
      <c r="D352" s="230" t="s">
        <v>139</v>
      </c>
      <c r="E352" s="231" t="s">
        <v>1</v>
      </c>
      <c r="F352" s="232" t="s">
        <v>165</v>
      </c>
      <c r="G352" s="229"/>
      <c r="H352" s="231" t="s">
        <v>1</v>
      </c>
      <c r="I352" s="233"/>
      <c r="J352" s="229"/>
      <c r="K352" s="229"/>
      <c r="L352" s="234"/>
      <c r="M352" s="235"/>
      <c r="N352" s="236"/>
      <c r="O352" s="236"/>
      <c r="P352" s="236"/>
      <c r="Q352" s="236"/>
      <c r="R352" s="236"/>
      <c r="S352" s="236"/>
      <c r="T352" s="23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8" t="s">
        <v>139</v>
      </c>
      <c r="AU352" s="238" t="s">
        <v>85</v>
      </c>
      <c r="AV352" s="13" t="s">
        <v>83</v>
      </c>
      <c r="AW352" s="13" t="s">
        <v>31</v>
      </c>
      <c r="AX352" s="13" t="s">
        <v>75</v>
      </c>
      <c r="AY352" s="238" t="s">
        <v>129</v>
      </c>
    </row>
    <row r="353" s="14" customFormat="1">
      <c r="A353" s="14"/>
      <c r="B353" s="239"/>
      <c r="C353" s="240"/>
      <c r="D353" s="230" t="s">
        <v>139</v>
      </c>
      <c r="E353" s="241" t="s">
        <v>1</v>
      </c>
      <c r="F353" s="242" t="s">
        <v>372</v>
      </c>
      <c r="G353" s="240"/>
      <c r="H353" s="243">
        <v>30.323</v>
      </c>
      <c r="I353" s="244"/>
      <c r="J353" s="240"/>
      <c r="K353" s="240"/>
      <c r="L353" s="245"/>
      <c r="M353" s="246"/>
      <c r="N353" s="247"/>
      <c r="O353" s="247"/>
      <c r="P353" s="247"/>
      <c r="Q353" s="247"/>
      <c r="R353" s="247"/>
      <c r="S353" s="247"/>
      <c r="T353" s="248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9" t="s">
        <v>139</v>
      </c>
      <c r="AU353" s="249" t="s">
        <v>85</v>
      </c>
      <c r="AV353" s="14" t="s">
        <v>85</v>
      </c>
      <c r="AW353" s="14" t="s">
        <v>31</v>
      </c>
      <c r="AX353" s="14" t="s">
        <v>75</v>
      </c>
      <c r="AY353" s="249" t="s">
        <v>129</v>
      </c>
    </row>
    <row r="354" s="16" customFormat="1">
      <c r="A354" s="16"/>
      <c r="B354" s="271"/>
      <c r="C354" s="272"/>
      <c r="D354" s="230" t="s">
        <v>139</v>
      </c>
      <c r="E354" s="273" t="s">
        <v>1</v>
      </c>
      <c r="F354" s="274" t="s">
        <v>339</v>
      </c>
      <c r="G354" s="272"/>
      <c r="H354" s="275">
        <v>96.87299999999999</v>
      </c>
      <c r="I354" s="276"/>
      <c r="J354" s="272"/>
      <c r="K354" s="272"/>
      <c r="L354" s="277"/>
      <c r="M354" s="278"/>
      <c r="N354" s="279"/>
      <c r="O354" s="279"/>
      <c r="P354" s="279"/>
      <c r="Q354" s="279"/>
      <c r="R354" s="279"/>
      <c r="S354" s="279"/>
      <c r="T354" s="280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T354" s="281" t="s">
        <v>139</v>
      </c>
      <c r="AU354" s="281" t="s">
        <v>85</v>
      </c>
      <c r="AV354" s="16" t="s">
        <v>130</v>
      </c>
      <c r="AW354" s="16" t="s">
        <v>31</v>
      </c>
      <c r="AX354" s="16" t="s">
        <v>75</v>
      </c>
      <c r="AY354" s="281" t="s">
        <v>129</v>
      </c>
    </row>
    <row r="355" s="13" customFormat="1">
      <c r="A355" s="13"/>
      <c r="B355" s="228"/>
      <c r="C355" s="229"/>
      <c r="D355" s="230" t="s">
        <v>139</v>
      </c>
      <c r="E355" s="231" t="s">
        <v>1</v>
      </c>
      <c r="F355" s="232" t="s">
        <v>360</v>
      </c>
      <c r="G355" s="229"/>
      <c r="H355" s="231" t="s">
        <v>1</v>
      </c>
      <c r="I355" s="233"/>
      <c r="J355" s="229"/>
      <c r="K355" s="229"/>
      <c r="L355" s="234"/>
      <c r="M355" s="235"/>
      <c r="N355" s="236"/>
      <c r="O355" s="236"/>
      <c r="P355" s="236"/>
      <c r="Q355" s="236"/>
      <c r="R355" s="236"/>
      <c r="S355" s="236"/>
      <c r="T355" s="237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8" t="s">
        <v>139</v>
      </c>
      <c r="AU355" s="238" t="s">
        <v>85</v>
      </c>
      <c r="AV355" s="13" t="s">
        <v>83</v>
      </c>
      <c r="AW355" s="13" t="s">
        <v>31</v>
      </c>
      <c r="AX355" s="13" t="s">
        <v>75</v>
      </c>
      <c r="AY355" s="238" t="s">
        <v>129</v>
      </c>
    </row>
    <row r="356" s="14" customFormat="1">
      <c r="A356" s="14"/>
      <c r="B356" s="239"/>
      <c r="C356" s="240"/>
      <c r="D356" s="230" t="s">
        <v>139</v>
      </c>
      <c r="E356" s="241" t="s">
        <v>1</v>
      </c>
      <c r="F356" s="242" t="s">
        <v>361</v>
      </c>
      <c r="G356" s="240"/>
      <c r="H356" s="243">
        <v>0.46000000000000002</v>
      </c>
      <c r="I356" s="244"/>
      <c r="J356" s="240"/>
      <c r="K356" s="240"/>
      <c r="L356" s="245"/>
      <c r="M356" s="246"/>
      <c r="N356" s="247"/>
      <c r="O356" s="247"/>
      <c r="P356" s="247"/>
      <c r="Q356" s="247"/>
      <c r="R356" s="247"/>
      <c r="S356" s="247"/>
      <c r="T356" s="24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9" t="s">
        <v>139</v>
      </c>
      <c r="AU356" s="249" t="s">
        <v>85</v>
      </c>
      <c r="AV356" s="14" t="s">
        <v>85</v>
      </c>
      <c r="AW356" s="14" t="s">
        <v>31</v>
      </c>
      <c r="AX356" s="14" t="s">
        <v>75</v>
      </c>
      <c r="AY356" s="249" t="s">
        <v>129</v>
      </c>
    </row>
    <row r="357" s="15" customFormat="1">
      <c r="A357" s="15"/>
      <c r="B357" s="250"/>
      <c r="C357" s="251"/>
      <c r="D357" s="230" t="s">
        <v>139</v>
      </c>
      <c r="E357" s="252" t="s">
        <v>1</v>
      </c>
      <c r="F357" s="253" t="s">
        <v>151</v>
      </c>
      <c r="G357" s="251"/>
      <c r="H357" s="254">
        <v>194.20600000000002</v>
      </c>
      <c r="I357" s="255"/>
      <c r="J357" s="251"/>
      <c r="K357" s="251"/>
      <c r="L357" s="256"/>
      <c r="M357" s="257"/>
      <c r="N357" s="258"/>
      <c r="O357" s="258"/>
      <c r="P357" s="258"/>
      <c r="Q357" s="258"/>
      <c r="R357" s="258"/>
      <c r="S357" s="258"/>
      <c r="T357" s="259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0" t="s">
        <v>139</v>
      </c>
      <c r="AU357" s="260" t="s">
        <v>85</v>
      </c>
      <c r="AV357" s="15" t="s">
        <v>137</v>
      </c>
      <c r="AW357" s="15" t="s">
        <v>31</v>
      </c>
      <c r="AX357" s="15" t="s">
        <v>83</v>
      </c>
      <c r="AY357" s="260" t="s">
        <v>129</v>
      </c>
    </row>
    <row r="358" s="2" customFormat="1" ht="24.15" customHeight="1">
      <c r="A358" s="39"/>
      <c r="B358" s="40"/>
      <c r="C358" s="261" t="s">
        <v>374</v>
      </c>
      <c r="D358" s="261" t="s">
        <v>167</v>
      </c>
      <c r="E358" s="262" t="s">
        <v>375</v>
      </c>
      <c r="F358" s="263" t="s">
        <v>376</v>
      </c>
      <c r="G358" s="264" t="s">
        <v>135</v>
      </c>
      <c r="H358" s="265">
        <v>113.125</v>
      </c>
      <c r="I358" s="266"/>
      <c r="J358" s="267">
        <f>ROUND(I358*H358,2)</f>
        <v>0</v>
      </c>
      <c r="K358" s="263" t="s">
        <v>136</v>
      </c>
      <c r="L358" s="268"/>
      <c r="M358" s="269" t="s">
        <v>1</v>
      </c>
      <c r="N358" s="270" t="s">
        <v>40</v>
      </c>
      <c r="O358" s="92"/>
      <c r="P358" s="224">
        <f>O358*H358</f>
        <v>0</v>
      </c>
      <c r="Q358" s="224">
        <v>0.0047000000000000002</v>
      </c>
      <c r="R358" s="224">
        <f>Q358*H358</f>
        <v>0.53168749999999998</v>
      </c>
      <c r="S358" s="224">
        <v>0</v>
      </c>
      <c r="T358" s="225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26" t="s">
        <v>347</v>
      </c>
      <c r="AT358" s="226" t="s">
        <v>167</v>
      </c>
      <c r="AU358" s="226" t="s">
        <v>85</v>
      </c>
      <c r="AY358" s="18" t="s">
        <v>129</v>
      </c>
      <c r="BE358" s="227">
        <f>IF(N358="základní",J358,0)</f>
        <v>0</v>
      </c>
      <c r="BF358" s="227">
        <f>IF(N358="snížená",J358,0)</f>
        <v>0</v>
      </c>
      <c r="BG358" s="227">
        <f>IF(N358="zákl. přenesená",J358,0)</f>
        <v>0</v>
      </c>
      <c r="BH358" s="227">
        <f>IF(N358="sníž. přenesená",J358,0)</f>
        <v>0</v>
      </c>
      <c r="BI358" s="227">
        <f>IF(N358="nulová",J358,0)</f>
        <v>0</v>
      </c>
      <c r="BJ358" s="18" t="s">
        <v>83</v>
      </c>
      <c r="BK358" s="227">
        <f>ROUND(I358*H358,2)</f>
        <v>0</v>
      </c>
      <c r="BL358" s="18" t="s">
        <v>246</v>
      </c>
      <c r="BM358" s="226" t="s">
        <v>377</v>
      </c>
    </row>
    <row r="359" s="13" customFormat="1">
      <c r="A359" s="13"/>
      <c r="B359" s="228"/>
      <c r="C359" s="229"/>
      <c r="D359" s="230" t="s">
        <v>139</v>
      </c>
      <c r="E359" s="231" t="s">
        <v>1</v>
      </c>
      <c r="F359" s="232" t="s">
        <v>177</v>
      </c>
      <c r="G359" s="229"/>
      <c r="H359" s="231" t="s">
        <v>1</v>
      </c>
      <c r="I359" s="233"/>
      <c r="J359" s="229"/>
      <c r="K359" s="229"/>
      <c r="L359" s="234"/>
      <c r="M359" s="235"/>
      <c r="N359" s="236"/>
      <c r="O359" s="236"/>
      <c r="P359" s="236"/>
      <c r="Q359" s="236"/>
      <c r="R359" s="236"/>
      <c r="S359" s="236"/>
      <c r="T359" s="23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8" t="s">
        <v>139</v>
      </c>
      <c r="AU359" s="238" t="s">
        <v>85</v>
      </c>
      <c r="AV359" s="13" t="s">
        <v>83</v>
      </c>
      <c r="AW359" s="13" t="s">
        <v>31</v>
      </c>
      <c r="AX359" s="13" t="s">
        <v>75</v>
      </c>
      <c r="AY359" s="238" t="s">
        <v>129</v>
      </c>
    </row>
    <row r="360" s="13" customFormat="1">
      <c r="A360" s="13"/>
      <c r="B360" s="228"/>
      <c r="C360" s="229"/>
      <c r="D360" s="230" t="s">
        <v>139</v>
      </c>
      <c r="E360" s="231" t="s">
        <v>1</v>
      </c>
      <c r="F360" s="232" t="s">
        <v>371</v>
      </c>
      <c r="G360" s="229"/>
      <c r="H360" s="231" t="s">
        <v>1</v>
      </c>
      <c r="I360" s="233"/>
      <c r="J360" s="229"/>
      <c r="K360" s="229"/>
      <c r="L360" s="234"/>
      <c r="M360" s="235"/>
      <c r="N360" s="236"/>
      <c r="O360" s="236"/>
      <c r="P360" s="236"/>
      <c r="Q360" s="236"/>
      <c r="R360" s="236"/>
      <c r="S360" s="236"/>
      <c r="T360" s="23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8" t="s">
        <v>139</v>
      </c>
      <c r="AU360" s="238" t="s">
        <v>85</v>
      </c>
      <c r="AV360" s="13" t="s">
        <v>83</v>
      </c>
      <c r="AW360" s="13" t="s">
        <v>31</v>
      </c>
      <c r="AX360" s="13" t="s">
        <v>75</v>
      </c>
      <c r="AY360" s="238" t="s">
        <v>129</v>
      </c>
    </row>
    <row r="361" s="13" customFormat="1">
      <c r="A361" s="13"/>
      <c r="B361" s="228"/>
      <c r="C361" s="229"/>
      <c r="D361" s="230" t="s">
        <v>139</v>
      </c>
      <c r="E361" s="231" t="s">
        <v>1</v>
      </c>
      <c r="F361" s="232" t="s">
        <v>178</v>
      </c>
      <c r="G361" s="229"/>
      <c r="H361" s="231" t="s">
        <v>1</v>
      </c>
      <c r="I361" s="233"/>
      <c r="J361" s="229"/>
      <c r="K361" s="229"/>
      <c r="L361" s="234"/>
      <c r="M361" s="235"/>
      <c r="N361" s="236"/>
      <c r="O361" s="236"/>
      <c r="P361" s="236"/>
      <c r="Q361" s="236"/>
      <c r="R361" s="236"/>
      <c r="S361" s="236"/>
      <c r="T361" s="237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8" t="s">
        <v>139</v>
      </c>
      <c r="AU361" s="238" t="s">
        <v>85</v>
      </c>
      <c r="AV361" s="13" t="s">
        <v>83</v>
      </c>
      <c r="AW361" s="13" t="s">
        <v>31</v>
      </c>
      <c r="AX361" s="13" t="s">
        <v>75</v>
      </c>
      <c r="AY361" s="238" t="s">
        <v>129</v>
      </c>
    </row>
    <row r="362" s="14" customFormat="1">
      <c r="A362" s="14"/>
      <c r="B362" s="239"/>
      <c r="C362" s="240"/>
      <c r="D362" s="230" t="s">
        <v>139</v>
      </c>
      <c r="E362" s="241" t="s">
        <v>1</v>
      </c>
      <c r="F362" s="242" t="s">
        <v>179</v>
      </c>
      <c r="G362" s="240"/>
      <c r="H362" s="243">
        <v>66.549999999999997</v>
      </c>
      <c r="I362" s="244"/>
      <c r="J362" s="240"/>
      <c r="K362" s="240"/>
      <c r="L362" s="245"/>
      <c r="M362" s="246"/>
      <c r="N362" s="247"/>
      <c r="O362" s="247"/>
      <c r="P362" s="247"/>
      <c r="Q362" s="247"/>
      <c r="R362" s="247"/>
      <c r="S362" s="247"/>
      <c r="T362" s="24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9" t="s">
        <v>139</v>
      </c>
      <c r="AU362" s="249" t="s">
        <v>85</v>
      </c>
      <c r="AV362" s="14" t="s">
        <v>85</v>
      </c>
      <c r="AW362" s="14" t="s">
        <v>31</v>
      </c>
      <c r="AX362" s="14" t="s">
        <v>75</v>
      </c>
      <c r="AY362" s="249" t="s">
        <v>129</v>
      </c>
    </row>
    <row r="363" s="13" customFormat="1">
      <c r="A363" s="13"/>
      <c r="B363" s="228"/>
      <c r="C363" s="229"/>
      <c r="D363" s="230" t="s">
        <v>139</v>
      </c>
      <c r="E363" s="231" t="s">
        <v>1</v>
      </c>
      <c r="F363" s="232" t="s">
        <v>164</v>
      </c>
      <c r="G363" s="229"/>
      <c r="H363" s="231" t="s">
        <v>1</v>
      </c>
      <c r="I363" s="233"/>
      <c r="J363" s="229"/>
      <c r="K363" s="229"/>
      <c r="L363" s="234"/>
      <c r="M363" s="235"/>
      <c r="N363" s="236"/>
      <c r="O363" s="236"/>
      <c r="P363" s="236"/>
      <c r="Q363" s="236"/>
      <c r="R363" s="236"/>
      <c r="S363" s="236"/>
      <c r="T363" s="237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8" t="s">
        <v>139</v>
      </c>
      <c r="AU363" s="238" t="s">
        <v>85</v>
      </c>
      <c r="AV363" s="13" t="s">
        <v>83</v>
      </c>
      <c r="AW363" s="13" t="s">
        <v>31</v>
      </c>
      <c r="AX363" s="13" t="s">
        <v>75</v>
      </c>
      <c r="AY363" s="238" t="s">
        <v>129</v>
      </c>
    </row>
    <row r="364" s="13" customFormat="1">
      <c r="A364" s="13"/>
      <c r="B364" s="228"/>
      <c r="C364" s="229"/>
      <c r="D364" s="230" t="s">
        <v>139</v>
      </c>
      <c r="E364" s="231" t="s">
        <v>1</v>
      </c>
      <c r="F364" s="232" t="s">
        <v>165</v>
      </c>
      <c r="G364" s="229"/>
      <c r="H364" s="231" t="s">
        <v>1</v>
      </c>
      <c r="I364" s="233"/>
      <c r="J364" s="229"/>
      <c r="K364" s="229"/>
      <c r="L364" s="234"/>
      <c r="M364" s="235"/>
      <c r="N364" s="236"/>
      <c r="O364" s="236"/>
      <c r="P364" s="236"/>
      <c r="Q364" s="236"/>
      <c r="R364" s="236"/>
      <c r="S364" s="236"/>
      <c r="T364" s="237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8" t="s">
        <v>139</v>
      </c>
      <c r="AU364" s="238" t="s">
        <v>85</v>
      </c>
      <c r="AV364" s="13" t="s">
        <v>83</v>
      </c>
      <c r="AW364" s="13" t="s">
        <v>31</v>
      </c>
      <c r="AX364" s="13" t="s">
        <v>75</v>
      </c>
      <c r="AY364" s="238" t="s">
        <v>129</v>
      </c>
    </row>
    <row r="365" s="14" customFormat="1">
      <c r="A365" s="14"/>
      <c r="B365" s="239"/>
      <c r="C365" s="240"/>
      <c r="D365" s="230" t="s">
        <v>139</v>
      </c>
      <c r="E365" s="241" t="s">
        <v>1</v>
      </c>
      <c r="F365" s="242" t="s">
        <v>372</v>
      </c>
      <c r="G365" s="240"/>
      <c r="H365" s="243">
        <v>30.323</v>
      </c>
      <c r="I365" s="244"/>
      <c r="J365" s="240"/>
      <c r="K365" s="240"/>
      <c r="L365" s="245"/>
      <c r="M365" s="246"/>
      <c r="N365" s="247"/>
      <c r="O365" s="247"/>
      <c r="P365" s="247"/>
      <c r="Q365" s="247"/>
      <c r="R365" s="247"/>
      <c r="S365" s="247"/>
      <c r="T365" s="248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9" t="s">
        <v>139</v>
      </c>
      <c r="AU365" s="249" t="s">
        <v>85</v>
      </c>
      <c r="AV365" s="14" t="s">
        <v>85</v>
      </c>
      <c r="AW365" s="14" t="s">
        <v>31</v>
      </c>
      <c r="AX365" s="14" t="s">
        <v>75</v>
      </c>
      <c r="AY365" s="249" t="s">
        <v>129</v>
      </c>
    </row>
    <row r="366" s="13" customFormat="1">
      <c r="A366" s="13"/>
      <c r="B366" s="228"/>
      <c r="C366" s="229"/>
      <c r="D366" s="230" t="s">
        <v>139</v>
      </c>
      <c r="E366" s="231" t="s">
        <v>1</v>
      </c>
      <c r="F366" s="232" t="s">
        <v>360</v>
      </c>
      <c r="G366" s="229"/>
      <c r="H366" s="231" t="s">
        <v>1</v>
      </c>
      <c r="I366" s="233"/>
      <c r="J366" s="229"/>
      <c r="K366" s="229"/>
      <c r="L366" s="234"/>
      <c r="M366" s="235"/>
      <c r="N366" s="236"/>
      <c r="O366" s="236"/>
      <c r="P366" s="236"/>
      <c r="Q366" s="236"/>
      <c r="R366" s="236"/>
      <c r="S366" s="236"/>
      <c r="T366" s="237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8" t="s">
        <v>139</v>
      </c>
      <c r="AU366" s="238" t="s">
        <v>85</v>
      </c>
      <c r="AV366" s="13" t="s">
        <v>83</v>
      </c>
      <c r="AW366" s="13" t="s">
        <v>31</v>
      </c>
      <c r="AX366" s="13" t="s">
        <v>75</v>
      </c>
      <c r="AY366" s="238" t="s">
        <v>129</v>
      </c>
    </row>
    <row r="367" s="14" customFormat="1">
      <c r="A367" s="14"/>
      <c r="B367" s="239"/>
      <c r="C367" s="240"/>
      <c r="D367" s="230" t="s">
        <v>139</v>
      </c>
      <c r="E367" s="241" t="s">
        <v>1</v>
      </c>
      <c r="F367" s="242" t="s">
        <v>378</v>
      </c>
      <c r="G367" s="240"/>
      <c r="H367" s="243">
        <v>0.23000000000000001</v>
      </c>
      <c r="I367" s="244"/>
      <c r="J367" s="240"/>
      <c r="K367" s="240"/>
      <c r="L367" s="245"/>
      <c r="M367" s="246"/>
      <c r="N367" s="247"/>
      <c r="O367" s="247"/>
      <c r="P367" s="247"/>
      <c r="Q367" s="247"/>
      <c r="R367" s="247"/>
      <c r="S367" s="247"/>
      <c r="T367" s="24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9" t="s">
        <v>139</v>
      </c>
      <c r="AU367" s="249" t="s">
        <v>85</v>
      </c>
      <c r="AV367" s="14" t="s">
        <v>85</v>
      </c>
      <c r="AW367" s="14" t="s">
        <v>31</v>
      </c>
      <c r="AX367" s="14" t="s">
        <v>75</v>
      </c>
      <c r="AY367" s="249" t="s">
        <v>129</v>
      </c>
    </row>
    <row r="368" s="15" customFormat="1">
      <c r="A368" s="15"/>
      <c r="B368" s="250"/>
      <c r="C368" s="251"/>
      <c r="D368" s="230" t="s">
        <v>139</v>
      </c>
      <c r="E368" s="252" t="s">
        <v>1</v>
      </c>
      <c r="F368" s="253" t="s">
        <v>151</v>
      </c>
      <c r="G368" s="251"/>
      <c r="H368" s="254">
        <v>97.102999999999994</v>
      </c>
      <c r="I368" s="255"/>
      <c r="J368" s="251"/>
      <c r="K368" s="251"/>
      <c r="L368" s="256"/>
      <c r="M368" s="257"/>
      <c r="N368" s="258"/>
      <c r="O368" s="258"/>
      <c r="P368" s="258"/>
      <c r="Q368" s="258"/>
      <c r="R368" s="258"/>
      <c r="S368" s="258"/>
      <c r="T368" s="259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0" t="s">
        <v>139</v>
      </c>
      <c r="AU368" s="260" t="s">
        <v>85</v>
      </c>
      <c r="AV368" s="15" t="s">
        <v>137</v>
      </c>
      <c r="AW368" s="15" t="s">
        <v>31</v>
      </c>
      <c r="AX368" s="15" t="s">
        <v>83</v>
      </c>
      <c r="AY368" s="260" t="s">
        <v>129</v>
      </c>
    </row>
    <row r="369" s="14" customFormat="1">
      <c r="A369" s="14"/>
      <c r="B369" s="239"/>
      <c r="C369" s="240"/>
      <c r="D369" s="230" t="s">
        <v>139</v>
      </c>
      <c r="E369" s="240"/>
      <c r="F369" s="242" t="s">
        <v>379</v>
      </c>
      <c r="G369" s="240"/>
      <c r="H369" s="243">
        <v>113.125</v>
      </c>
      <c r="I369" s="244"/>
      <c r="J369" s="240"/>
      <c r="K369" s="240"/>
      <c r="L369" s="245"/>
      <c r="M369" s="246"/>
      <c r="N369" s="247"/>
      <c r="O369" s="247"/>
      <c r="P369" s="247"/>
      <c r="Q369" s="247"/>
      <c r="R369" s="247"/>
      <c r="S369" s="247"/>
      <c r="T369" s="248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9" t="s">
        <v>139</v>
      </c>
      <c r="AU369" s="249" t="s">
        <v>85</v>
      </c>
      <c r="AV369" s="14" t="s">
        <v>85</v>
      </c>
      <c r="AW369" s="14" t="s">
        <v>4</v>
      </c>
      <c r="AX369" s="14" t="s">
        <v>83</v>
      </c>
      <c r="AY369" s="249" t="s">
        <v>129</v>
      </c>
    </row>
    <row r="370" s="2" customFormat="1" ht="24.15" customHeight="1">
      <c r="A370" s="39"/>
      <c r="B370" s="40"/>
      <c r="C370" s="261" t="s">
        <v>380</v>
      </c>
      <c r="D370" s="261" t="s">
        <v>167</v>
      </c>
      <c r="E370" s="262" t="s">
        <v>381</v>
      </c>
      <c r="F370" s="263" t="s">
        <v>382</v>
      </c>
      <c r="G370" s="264" t="s">
        <v>135</v>
      </c>
      <c r="H370" s="265">
        <v>113.125</v>
      </c>
      <c r="I370" s="266"/>
      <c r="J370" s="267">
        <f>ROUND(I370*H370,2)</f>
        <v>0</v>
      </c>
      <c r="K370" s="263" t="s">
        <v>136</v>
      </c>
      <c r="L370" s="268"/>
      <c r="M370" s="269" t="s">
        <v>1</v>
      </c>
      <c r="N370" s="270" t="s">
        <v>40</v>
      </c>
      <c r="O370" s="92"/>
      <c r="P370" s="224">
        <f>O370*H370</f>
        <v>0</v>
      </c>
      <c r="Q370" s="224">
        <v>0.0054000000000000003</v>
      </c>
      <c r="R370" s="224">
        <f>Q370*H370</f>
        <v>0.61087500000000006</v>
      </c>
      <c r="S370" s="224">
        <v>0</v>
      </c>
      <c r="T370" s="225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6" t="s">
        <v>347</v>
      </c>
      <c r="AT370" s="226" t="s">
        <v>167</v>
      </c>
      <c r="AU370" s="226" t="s">
        <v>85</v>
      </c>
      <c r="AY370" s="18" t="s">
        <v>129</v>
      </c>
      <c r="BE370" s="227">
        <f>IF(N370="základní",J370,0)</f>
        <v>0</v>
      </c>
      <c r="BF370" s="227">
        <f>IF(N370="snížená",J370,0)</f>
        <v>0</v>
      </c>
      <c r="BG370" s="227">
        <f>IF(N370="zákl. přenesená",J370,0)</f>
        <v>0</v>
      </c>
      <c r="BH370" s="227">
        <f>IF(N370="sníž. přenesená",J370,0)</f>
        <v>0</v>
      </c>
      <c r="BI370" s="227">
        <f>IF(N370="nulová",J370,0)</f>
        <v>0</v>
      </c>
      <c r="BJ370" s="18" t="s">
        <v>83</v>
      </c>
      <c r="BK370" s="227">
        <f>ROUND(I370*H370,2)</f>
        <v>0</v>
      </c>
      <c r="BL370" s="18" t="s">
        <v>246</v>
      </c>
      <c r="BM370" s="226" t="s">
        <v>383</v>
      </c>
    </row>
    <row r="371" s="13" customFormat="1">
      <c r="A371" s="13"/>
      <c r="B371" s="228"/>
      <c r="C371" s="229"/>
      <c r="D371" s="230" t="s">
        <v>139</v>
      </c>
      <c r="E371" s="231" t="s">
        <v>1</v>
      </c>
      <c r="F371" s="232" t="s">
        <v>177</v>
      </c>
      <c r="G371" s="229"/>
      <c r="H371" s="231" t="s">
        <v>1</v>
      </c>
      <c r="I371" s="233"/>
      <c r="J371" s="229"/>
      <c r="K371" s="229"/>
      <c r="L371" s="234"/>
      <c r="M371" s="235"/>
      <c r="N371" s="236"/>
      <c r="O371" s="236"/>
      <c r="P371" s="236"/>
      <c r="Q371" s="236"/>
      <c r="R371" s="236"/>
      <c r="S371" s="236"/>
      <c r="T371" s="23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8" t="s">
        <v>139</v>
      </c>
      <c r="AU371" s="238" t="s">
        <v>85</v>
      </c>
      <c r="AV371" s="13" t="s">
        <v>83</v>
      </c>
      <c r="AW371" s="13" t="s">
        <v>31</v>
      </c>
      <c r="AX371" s="13" t="s">
        <v>75</v>
      </c>
      <c r="AY371" s="238" t="s">
        <v>129</v>
      </c>
    </row>
    <row r="372" s="13" customFormat="1">
      <c r="A372" s="13"/>
      <c r="B372" s="228"/>
      <c r="C372" s="229"/>
      <c r="D372" s="230" t="s">
        <v>139</v>
      </c>
      <c r="E372" s="231" t="s">
        <v>1</v>
      </c>
      <c r="F372" s="232" t="s">
        <v>373</v>
      </c>
      <c r="G372" s="229"/>
      <c r="H372" s="231" t="s">
        <v>1</v>
      </c>
      <c r="I372" s="233"/>
      <c r="J372" s="229"/>
      <c r="K372" s="229"/>
      <c r="L372" s="234"/>
      <c r="M372" s="235"/>
      <c r="N372" s="236"/>
      <c r="O372" s="236"/>
      <c r="P372" s="236"/>
      <c r="Q372" s="236"/>
      <c r="R372" s="236"/>
      <c r="S372" s="236"/>
      <c r="T372" s="237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8" t="s">
        <v>139</v>
      </c>
      <c r="AU372" s="238" t="s">
        <v>85</v>
      </c>
      <c r="AV372" s="13" t="s">
        <v>83</v>
      </c>
      <c r="AW372" s="13" t="s">
        <v>31</v>
      </c>
      <c r="AX372" s="13" t="s">
        <v>75</v>
      </c>
      <c r="AY372" s="238" t="s">
        <v>129</v>
      </c>
    </row>
    <row r="373" s="13" customFormat="1">
      <c r="A373" s="13"/>
      <c r="B373" s="228"/>
      <c r="C373" s="229"/>
      <c r="D373" s="230" t="s">
        <v>139</v>
      </c>
      <c r="E373" s="231" t="s">
        <v>1</v>
      </c>
      <c r="F373" s="232" t="s">
        <v>178</v>
      </c>
      <c r="G373" s="229"/>
      <c r="H373" s="231" t="s">
        <v>1</v>
      </c>
      <c r="I373" s="233"/>
      <c r="J373" s="229"/>
      <c r="K373" s="229"/>
      <c r="L373" s="234"/>
      <c r="M373" s="235"/>
      <c r="N373" s="236"/>
      <c r="O373" s="236"/>
      <c r="P373" s="236"/>
      <c r="Q373" s="236"/>
      <c r="R373" s="236"/>
      <c r="S373" s="236"/>
      <c r="T373" s="23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8" t="s">
        <v>139</v>
      </c>
      <c r="AU373" s="238" t="s">
        <v>85</v>
      </c>
      <c r="AV373" s="13" t="s">
        <v>83</v>
      </c>
      <c r="AW373" s="13" t="s">
        <v>31</v>
      </c>
      <c r="AX373" s="13" t="s">
        <v>75</v>
      </c>
      <c r="AY373" s="238" t="s">
        <v>129</v>
      </c>
    </row>
    <row r="374" s="14" customFormat="1">
      <c r="A374" s="14"/>
      <c r="B374" s="239"/>
      <c r="C374" s="240"/>
      <c r="D374" s="230" t="s">
        <v>139</v>
      </c>
      <c r="E374" s="241" t="s">
        <v>1</v>
      </c>
      <c r="F374" s="242" t="s">
        <v>179</v>
      </c>
      <c r="G374" s="240"/>
      <c r="H374" s="243">
        <v>66.549999999999997</v>
      </c>
      <c r="I374" s="244"/>
      <c r="J374" s="240"/>
      <c r="K374" s="240"/>
      <c r="L374" s="245"/>
      <c r="M374" s="246"/>
      <c r="N374" s="247"/>
      <c r="O374" s="247"/>
      <c r="P374" s="247"/>
      <c r="Q374" s="247"/>
      <c r="R374" s="247"/>
      <c r="S374" s="247"/>
      <c r="T374" s="24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9" t="s">
        <v>139</v>
      </c>
      <c r="AU374" s="249" t="s">
        <v>85</v>
      </c>
      <c r="AV374" s="14" t="s">
        <v>85</v>
      </c>
      <c r="AW374" s="14" t="s">
        <v>31</v>
      </c>
      <c r="AX374" s="14" t="s">
        <v>75</v>
      </c>
      <c r="AY374" s="249" t="s">
        <v>129</v>
      </c>
    </row>
    <row r="375" s="13" customFormat="1">
      <c r="A375" s="13"/>
      <c r="B375" s="228"/>
      <c r="C375" s="229"/>
      <c r="D375" s="230" t="s">
        <v>139</v>
      </c>
      <c r="E375" s="231" t="s">
        <v>1</v>
      </c>
      <c r="F375" s="232" t="s">
        <v>164</v>
      </c>
      <c r="G375" s="229"/>
      <c r="H375" s="231" t="s">
        <v>1</v>
      </c>
      <c r="I375" s="233"/>
      <c r="J375" s="229"/>
      <c r="K375" s="229"/>
      <c r="L375" s="234"/>
      <c r="M375" s="235"/>
      <c r="N375" s="236"/>
      <c r="O375" s="236"/>
      <c r="P375" s="236"/>
      <c r="Q375" s="236"/>
      <c r="R375" s="236"/>
      <c r="S375" s="236"/>
      <c r="T375" s="23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8" t="s">
        <v>139</v>
      </c>
      <c r="AU375" s="238" t="s">
        <v>85</v>
      </c>
      <c r="AV375" s="13" t="s">
        <v>83</v>
      </c>
      <c r="AW375" s="13" t="s">
        <v>31</v>
      </c>
      <c r="AX375" s="13" t="s">
        <v>75</v>
      </c>
      <c r="AY375" s="238" t="s">
        <v>129</v>
      </c>
    </row>
    <row r="376" s="13" customFormat="1">
      <c r="A376" s="13"/>
      <c r="B376" s="228"/>
      <c r="C376" s="229"/>
      <c r="D376" s="230" t="s">
        <v>139</v>
      </c>
      <c r="E376" s="231" t="s">
        <v>1</v>
      </c>
      <c r="F376" s="232" t="s">
        <v>165</v>
      </c>
      <c r="G376" s="229"/>
      <c r="H376" s="231" t="s">
        <v>1</v>
      </c>
      <c r="I376" s="233"/>
      <c r="J376" s="229"/>
      <c r="K376" s="229"/>
      <c r="L376" s="234"/>
      <c r="M376" s="235"/>
      <c r="N376" s="236"/>
      <c r="O376" s="236"/>
      <c r="P376" s="236"/>
      <c r="Q376" s="236"/>
      <c r="R376" s="236"/>
      <c r="S376" s="236"/>
      <c r="T376" s="237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8" t="s">
        <v>139</v>
      </c>
      <c r="AU376" s="238" t="s">
        <v>85</v>
      </c>
      <c r="AV376" s="13" t="s">
        <v>83</v>
      </c>
      <c r="AW376" s="13" t="s">
        <v>31</v>
      </c>
      <c r="AX376" s="13" t="s">
        <v>75</v>
      </c>
      <c r="AY376" s="238" t="s">
        <v>129</v>
      </c>
    </row>
    <row r="377" s="14" customFormat="1">
      <c r="A377" s="14"/>
      <c r="B377" s="239"/>
      <c r="C377" s="240"/>
      <c r="D377" s="230" t="s">
        <v>139</v>
      </c>
      <c r="E377" s="241" t="s">
        <v>1</v>
      </c>
      <c r="F377" s="242" t="s">
        <v>372</v>
      </c>
      <c r="G377" s="240"/>
      <c r="H377" s="243">
        <v>30.323</v>
      </c>
      <c r="I377" s="244"/>
      <c r="J377" s="240"/>
      <c r="K377" s="240"/>
      <c r="L377" s="245"/>
      <c r="M377" s="246"/>
      <c r="N377" s="247"/>
      <c r="O377" s="247"/>
      <c r="P377" s="247"/>
      <c r="Q377" s="247"/>
      <c r="R377" s="247"/>
      <c r="S377" s="247"/>
      <c r="T377" s="248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49" t="s">
        <v>139</v>
      </c>
      <c r="AU377" s="249" t="s">
        <v>85</v>
      </c>
      <c r="AV377" s="14" t="s">
        <v>85</v>
      </c>
      <c r="AW377" s="14" t="s">
        <v>31</v>
      </c>
      <c r="AX377" s="14" t="s">
        <v>75</v>
      </c>
      <c r="AY377" s="249" t="s">
        <v>129</v>
      </c>
    </row>
    <row r="378" s="13" customFormat="1">
      <c r="A378" s="13"/>
      <c r="B378" s="228"/>
      <c r="C378" s="229"/>
      <c r="D378" s="230" t="s">
        <v>139</v>
      </c>
      <c r="E378" s="231" t="s">
        <v>1</v>
      </c>
      <c r="F378" s="232" t="s">
        <v>360</v>
      </c>
      <c r="G378" s="229"/>
      <c r="H378" s="231" t="s">
        <v>1</v>
      </c>
      <c r="I378" s="233"/>
      <c r="J378" s="229"/>
      <c r="K378" s="229"/>
      <c r="L378" s="234"/>
      <c r="M378" s="235"/>
      <c r="N378" s="236"/>
      <c r="O378" s="236"/>
      <c r="P378" s="236"/>
      <c r="Q378" s="236"/>
      <c r="R378" s="236"/>
      <c r="S378" s="236"/>
      <c r="T378" s="237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8" t="s">
        <v>139</v>
      </c>
      <c r="AU378" s="238" t="s">
        <v>85</v>
      </c>
      <c r="AV378" s="13" t="s">
        <v>83</v>
      </c>
      <c r="AW378" s="13" t="s">
        <v>31</v>
      </c>
      <c r="AX378" s="13" t="s">
        <v>75</v>
      </c>
      <c r="AY378" s="238" t="s">
        <v>129</v>
      </c>
    </row>
    <row r="379" s="14" customFormat="1">
      <c r="A379" s="14"/>
      <c r="B379" s="239"/>
      <c r="C379" s="240"/>
      <c r="D379" s="230" t="s">
        <v>139</v>
      </c>
      <c r="E379" s="241" t="s">
        <v>1</v>
      </c>
      <c r="F379" s="242" t="s">
        <v>378</v>
      </c>
      <c r="G379" s="240"/>
      <c r="H379" s="243">
        <v>0.23000000000000001</v>
      </c>
      <c r="I379" s="244"/>
      <c r="J379" s="240"/>
      <c r="K379" s="240"/>
      <c r="L379" s="245"/>
      <c r="M379" s="246"/>
      <c r="N379" s="247"/>
      <c r="O379" s="247"/>
      <c r="P379" s="247"/>
      <c r="Q379" s="247"/>
      <c r="R379" s="247"/>
      <c r="S379" s="247"/>
      <c r="T379" s="248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9" t="s">
        <v>139</v>
      </c>
      <c r="AU379" s="249" t="s">
        <v>85</v>
      </c>
      <c r="AV379" s="14" t="s">
        <v>85</v>
      </c>
      <c r="AW379" s="14" t="s">
        <v>31</v>
      </c>
      <c r="AX379" s="14" t="s">
        <v>75</v>
      </c>
      <c r="AY379" s="249" t="s">
        <v>129</v>
      </c>
    </row>
    <row r="380" s="15" customFormat="1">
      <c r="A380" s="15"/>
      <c r="B380" s="250"/>
      <c r="C380" s="251"/>
      <c r="D380" s="230" t="s">
        <v>139</v>
      </c>
      <c r="E380" s="252" t="s">
        <v>1</v>
      </c>
      <c r="F380" s="253" t="s">
        <v>151</v>
      </c>
      <c r="G380" s="251"/>
      <c r="H380" s="254">
        <v>97.102999999999994</v>
      </c>
      <c r="I380" s="255"/>
      <c r="J380" s="251"/>
      <c r="K380" s="251"/>
      <c r="L380" s="256"/>
      <c r="M380" s="257"/>
      <c r="N380" s="258"/>
      <c r="O380" s="258"/>
      <c r="P380" s="258"/>
      <c r="Q380" s="258"/>
      <c r="R380" s="258"/>
      <c r="S380" s="258"/>
      <c r="T380" s="259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0" t="s">
        <v>139</v>
      </c>
      <c r="AU380" s="260" t="s">
        <v>85</v>
      </c>
      <c r="AV380" s="15" t="s">
        <v>137</v>
      </c>
      <c r="AW380" s="15" t="s">
        <v>31</v>
      </c>
      <c r="AX380" s="15" t="s">
        <v>83</v>
      </c>
      <c r="AY380" s="260" t="s">
        <v>129</v>
      </c>
    </row>
    <row r="381" s="14" customFormat="1">
      <c r="A381" s="14"/>
      <c r="B381" s="239"/>
      <c r="C381" s="240"/>
      <c r="D381" s="230" t="s">
        <v>139</v>
      </c>
      <c r="E381" s="240"/>
      <c r="F381" s="242" t="s">
        <v>379</v>
      </c>
      <c r="G381" s="240"/>
      <c r="H381" s="243">
        <v>113.125</v>
      </c>
      <c r="I381" s="244"/>
      <c r="J381" s="240"/>
      <c r="K381" s="240"/>
      <c r="L381" s="245"/>
      <c r="M381" s="246"/>
      <c r="N381" s="247"/>
      <c r="O381" s="247"/>
      <c r="P381" s="247"/>
      <c r="Q381" s="247"/>
      <c r="R381" s="247"/>
      <c r="S381" s="247"/>
      <c r="T381" s="248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9" t="s">
        <v>139</v>
      </c>
      <c r="AU381" s="249" t="s">
        <v>85</v>
      </c>
      <c r="AV381" s="14" t="s">
        <v>85</v>
      </c>
      <c r="AW381" s="14" t="s">
        <v>4</v>
      </c>
      <c r="AX381" s="14" t="s">
        <v>83</v>
      </c>
      <c r="AY381" s="249" t="s">
        <v>129</v>
      </c>
    </row>
    <row r="382" s="2" customFormat="1" ht="21.75" customHeight="1">
      <c r="A382" s="39"/>
      <c r="B382" s="40"/>
      <c r="C382" s="215" t="s">
        <v>384</v>
      </c>
      <c r="D382" s="215" t="s">
        <v>132</v>
      </c>
      <c r="E382" s="216" t="s">
        <v>385</v>
      </c>
      <c r="F382" s="217" t="s">
        <v>386</v>
      </c>
      <c r="G382" s="218" t="s">
        <v>135</v>
      </c>
      <c r="H382" s="219">
        <v>66.549999999999997</v>
      </c>
      <c r="I382" s="220"/>
      <c r="J382" s="221">
        <f>ROUND(I382*H382,2)</f>
        <v>0</v>
      </c>
      <c r="K382" s="217" t="s">
        <v>136</v>
      </c>
      <c r="L382" s="45"/>
      <c r="M382" s="222" t="s">
        <v>1</v>
      </c>
      <c r="N382" s="223" t="s">
        <v>40</v>
      </c>
      <c r="O382" s="92"/>
      <c r="P382" s="224">
        <f>O382*H382</f>
        <v>0</v>
      </c>
      <c r="Q382" s="224">
        <v>0</v>
      </c>
      <c r="R382" s="224">
        <f>Q382*H382</f>
        <v>0</v>
      </c>
      <c r="S382" s="224">
        <v>0</v>
      </c>
      <c r="T382" s="225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6" t="s">
        <v>246</v>
      </c>
      <c r="AT382" s="226" t="s">
        <v>132</v>
      </c>
      <c r="AU382" s="226" t="s">
        <v>85</v>
      </c>
      <c r="AY382" s="18" t="s">
        <v>129</v>
      </c>
      <c r="BE382" s="227">
        <f>IF(N382="základní",J382,0)</f>
        <v>0</v>
      </c>
      <c r="BF382" s="227">
        <f>IF(N382="snížená",J382,0)</f>
        <v>0</v>
      </c>
      <c r="BG382" s="227">
        <f>IF(N382="zákl. přenesená",J382,0)</f>
        <v>0</v>
      </c>
      <c r="BH382" s="227">
        <f>IF(N382="sníž. přenesená",J382,0)</f>
        <v>0</v>
      </c>
      <c r="BI382" s="227">
        <f>IF(N382="nulová",J382,0)</f>
        <v>0</v>
      </c>
      <c r="BJ382" s="18" t="s">
        <v>83</v>
      </c>
      <c r="BK382" s="227">
        <f>ROUND(I382*H382,2)</f>
        <v>0</v>
      </c>
      <c r="BL382" s="18" t="s">
        <v>246</v>
      </c>
      <c r="BM382" s="226" t="s">
        <v>387</v>
      </c>
    </row>
    <row r="383" s="13" customFormat="1">
      <c r="A383" s="13"/>
      <c r="B383" s="228"/>
      <c r="C383" s="229"/>
      <c r="D383" s="230" t="s">
        <v>139</v>
      </c>
      <c r="E383" s="231" t="s">
        <v>1</v>
      </c>
      <c r="F383" s="232" t="s">
        <v>177</v>
      </c>
      <c r="G383" s="229"/>
      <c r="H383" s="231" t="s">
        <v>1</v>
      </c>
      <c r="I383" s="233"/>
      <c r="J383" s="229"/>
      <c r="K383" s="229"/>
      <c r="L383" s="234"/>
      <c r="M383" s="235"/>
      <c r="N383" s="236"/>
      <c r="O383" s="236"/>
      <c r="P383" s="236"/>
      <c r="Q383" s="236"/>
      <c r="R383" s="236"/>
      <c r="S383" s="236"/>
      <c r="T383" s="237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8" t="s">
        <v>139</v>
      </c>
      <c r="AU383" s="238" t="s">
        <v>85</v>
      </c>
      <c r="AV383" s="13" t="s">
        <v>83</v>
      </c>
      <c r="AW383" s="13" t="s">
        <v>31</v>
      </c>
      <c r="AX383" s="13" t="s">
        <v>75</v>
      </c>
      <c r="AY383" s="238" t="s">
        <v>129</v>
      </c>
    </row>
    <row r="384" s="13" customFormat="1">
      <c r="A384" s="13"/>
      <c r="B384" s="228"/>
      <c r="C384" s="229"/>
      <c r="D384" s="230" t="s">
        <v>139</v>
      </c>
      <c r="E384" s="231" t="s">
        <v>1</v>
      </c>
      <c r="F384" s="232" t="s">
        <v>178</v>
      </c>
      <c r="G384" s="229"/>
      <c r="H384" s="231" t="s">
        <v>1</v>
      </c>
      <c r="I384" s="233"/>
      <c r="J384" s="229"/>
      <c r="K384" s="229"/>
      <c r="L384" s="234"/>
      <c r="M384" s="235"/>
      <c r="N384" s="236"/>
      <c r="O384" s="236"/>
      <c r="P384" s="236"/>
      <c r="Q384" s="236"/>
      <c r="R384" s="236"/>
      <c r="S384" s="236"/>
      <c r="T384" s="237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8" t="s">
        <v>139</v>
      </c>
      <c r="AU384" s="238" t="s">
        <v>85</v>
      </c>
      <c r="AV384" s="13" t="s">
        <v>83</v>
      </c>
      <c r="AW384" s="13" t="s">
        <v>31</v>
      </c>
      <c r="AX384" s="13" t="s">
        <v>75</v>
      </c>
      <c r="AY384" s="238" t="s">
        <v>129</v>
      </c>
    </row>
    <row r="385" s="14" customFormat="1">
      <c r="A385" s="14"/>
      <c r="B385" s="239"/>
      <c r="C385" s="240"/>
      <c r="D385" s="230" t="s">
        <v>139</v>
      </c>
      <c r="E385" s="241" t="s">
        <v>1</v>
      </c>
      <c r="F385" s="242" t="s">
        <v>179</v>
      </c>
      <c r="G385" s="240"/>
      <c r="H385" s="243">
        <v>66.549999999999997</v>
      </c>
      <c r="I385" s="244"/>
      <c r="J385" s="240"/>
      <c r="K385" s="240"/>
      <c r="L385" s="245"/>
      <c r="M385" s="246"/>
      <c r="N385" s="247"/>
      <c r="O385" s="247"/>
      <c r="P385" s="247"/>
      <c r="Q385" s="247"/>
      <c r="R385" s="247"/>
      <c r="S385" s="247"/>
      <c r="T385" s="248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9" t="s">
        <v>139</v>
      </c>
      <c r="AU385" s="249" t="s">
        <v>85</v>
      </c>
      <c r="AV385" s="14" t="s">
        <v>85</v>
      </c>
      <c r="AW385" s="14" t="s">
        <v>31</v>
      </c>
      <c r="AX385" s="14" t="s">
        <v>83</v>
      </c>
      <c r="AY385" s="249" t="s">
        <v>129</v>
      </c>
    </row>
    <row r="386" s="2" customFormat="1" ht="24.15" customHeight="1">
      <c r="A386" s="39"/>
      <c r="B386" s="40"/>
      <c r="C386" s="215" t="s">
        <v>388</v>
      </c>
      <c r="D386" s="215" t="s">
        <v>132</v>
      </c>
      <c r="E386" s="216" t="s">
        <v>389</v>
      </c>
      <c r="F386" s="217" t="s">
        <v>390</v>
      </c>
      <c r="G386" s="218" t="s">
        <v>135</v>
      </c>
      <c r="H386" s="219">
        <v>30.545999999999999</v>
      </c>
      <c r="I386" s="220"/>
      <c r="J386" s="221">
        <f>ROUND(I386*H386,2)</f>
        <v>0</v>
      </c>
      <c r="K386" s="217" t="s">
        <v>136</v>
      </c>
      <c r="L386" s="45"/>
      <c r="M386" s="222" t="s">
        <v>1</v>
      </c>
      <c r="N386" s="223" t="s">
        <v>40</v>
      </c>
      <c r="O386" s="92"/>
      <c r="P386" s="224">
        <f>O386*H386</f>
        <v>0</v>
      </c>
      <c r="Q386" s="224">
        <v>0</v>
      </c>
      <c r="R386" s="224">
        <f>Q386*H386</f>
        <v>0</v>
      </c>
      <c r="S386" s="224">
        <v>0</v>
      </c>
      <c r="T386" s="225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26" t="s">
        <v>246</v>
      </c>
      <c r="AT386" s="226" t="s">
        <v>132</v>
      </c>
      <c r="AU386" s="226" t="s">
        <v>85</v>
      </c>
      <c r="AY386" s="18" t="s">
        <v>129</v>
      </c>
      <c r="BE386" s="227">
        <f>IF(N386="základní",J386,0)</f>
        <v>0</v>
      </c>
      <c r="BF386" s="227">
        <f>IF(N386="snížená",J386,0)</f>
        <v>0</v>
      </c>
      <c r="BG386" s="227">
        <f>IF(N386="zákl. přenesená",J386,0)</f>
        <v>0</v>
      </c>
      <c r="BH386" s="227">
        <f>IF(N386="sníž. přenesená",J386,0)</f>
        <v>0</v>
      </c>
      <c r="BI386" s="227">
        <f>IF(N386="nulová",J386,0)</f>
        <v>0</v>
      </c>
      <c r="BJ386" s="18" t="s">
        <v>83</v>
      </c>
      <c r="BK386" s="227">
        <f>ROUND(I386*H386,2)</f>
        <v>0</v>
      </c>
      <c r="BL386" s="18" t="s">
        <v>246</v>
      </c>
      <c r="BM386" s="226" t="s">
        <v>391</v>
      </c>
    </row>
    <row r="387" s="13" customFormat="1">
      <c r="A387" s="13"/>
      <c r="B387" s="228"/>
      <c r="C387" s="229"/>
      <c r="D387" s="230" t="s">
        <v>139</v>
      </c>
      <c r="E387" s="231" t="s">
        <v>1</v>
      </c>
      <c r="F387" s="232" t="s">
        <v>177</v>
      </c>
      <c r="G387" s="229"/>
      <c r="H387" s="231" t="s">
        <v>1</v>
      </c>
      <c r="I387" s="233"/>
      <c r="J387" s="229"/>
      <c r="K387" s="229"/>
      <c r="L387" s="234"/>
      <c r="M387" s="235"/>
      <c r="N387" s="236"/>
      <c r="O387" s="236"/>
      <c r="P387" s="236"/>
      <c r="Q387" s="236"/>
      <c r="R387" s="236"/>
      <c r="S387" s="236"/>
      <c r="T387" s="23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8" t="s">
        <v>139</v>
      </c>
      <c r="AU387" s="238" t="s">
        <v>85</v>
      </c>
      <c r="AV387" s="13" t="s">
        <v>83</v>
      </c>
      <c r="AW387" s="13" t="s">
        <v>31</v>
      </c>
      <c r="AX387" s="13" t="s">
        <v>75</v>
      </c>
      <c r="AY387" s="238" t="s">
        <v>129</v>
      </c>
    </row>
    <row r="388" s="13" customFormat="1">
      <c r="A388" s="13"/>
      <c r="B388" s="228"/>
      <c r="C388" s="229"/>
      <c r="D388" s="230" t="s">
        <v>139</v>
      </c>
      <c r="E388" s="231" t="s">
        <v>1</v>
      </c>
      <c r="F388" s="232" t="s">
        <v>164</v>
      </c>
      <c r="G388" s="229"/>
      <c r="H388" s="231" t="s">
        <v>1</v>
      </c>
      <c r="I388" s="233"/>
      <c r="J388" s="229"/>
      <c r="K388" s="229"/>
      <c r="L388" s="234"/>
      <c r="M388" s="235"/>
      <c r="N388" s="236"/>
      <c r="O388" s="236"/>
      <c r="P388" s="236"/>
      <c r="Q388" s="236"/>
      <c r="R388" s="236"/>
      <c r="S388" s="236"/>
      <c r="T388" s="237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8" t="s">
        <v>139</v>
      </c>
      <c r="AU388" s="238" t="s">
        <v>85</v>
      </c>
      <c r="AV388" s="13" t="s">
        <v>83</v>
      </c>
      <c r="AW388" s="13" t="s">
        <v>31</v>
      </c>
      <c r="AX388" s="13" t="s">
        <v>75</v>
      </c>
      <c r="AY388" s="238" t="s">
        <v>129</v>
      </c>
    </row>
    <row r="389" s="13" customFormat="1">
      <c r="A389" s="13"/>
      <c r="B389" s="228"/>
      <c r="C389" s="229"/>
      <c r="D389" s="230" t="s">
        <v>139</v>
      </c>
      <c r="E389" s="231" t="s">
        <v>1</v>
      </c>
      <c r="F389" s="232" t="s">
        <v>165</v>
      </c>
      <c r="G389" s="229"/>
      <c r="H389" s="231" t="s">
        <v>1</v>
      </c>
      <c r="I389" s="233"/>
      <c r="J389" s="229"/>
      <c r="K389" s="229"/>
      <c r="L389" s="234"/>
      <c r="M389" s="235"/>
      <c r="N389" s="236"/>
      <c r="O389" s="236"/>
      <c r="P389" s="236"/>
      <c r="Q389" s="236"/>
      <c r="R389" s="236"/>
      <c r="S389" s="236"/>
      <c r="T389" s="237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8" t="s">
        <v>139</v>
      </c>
      <c r="AU389" s="238" t="s">
        <v>85</v>
      </c>
      <c r="AV389" s="13" t="s">
        <v>83</v>
      </c>
      <c r="AW389" s="13" t="s">
        <v>31</v>
      </c>
      <c r="AX389" s="13" t="s">
        <v>75</v>
      </c>
      <c r="AY389" s="238" t="s">
        <v>129</v>
      </c>
    </row>
    <row r="390" s="14" customFormat="1">
      <c r="A390" s="14"/>
      <c r="B390" s="239"/>
      <c r="C390" s="240"/>
      <c r="D390" s="230" t="s">
        <v>139</v>
      </c>
      <c r="E390" s="241" t="s">
        <v>1</v>
      </c>
      <c r="F390" s="242" t="s">
        <v>392</v>
      </c>
      <c r="G390" s="240"/>
      <c r="H390" s="243">
        <v>15.183</v>
      </c>
      <c r="I390" s="244"/>
      <c r="J390" s="240"/>
      <c r="K390" s="240"/>
      <c r="L390" s="245"/>
      <c r="M390" s="246"/>
      <c r="N390" s="247"/>
      <c r="O390" s="247"/>
      <c r="P390" s="247"/>
      <c r="Q390" s="247"/>
      <c r="R390" s="247"/>
      <c r="S390" s="247"/>
      <c r="T390" s="248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9" t="s">
        <v>139</v>
      </c>
      <c r="AU390" s="249" t="s">
        <v>85</v>
      </c>
      <c r="AV390" s="14" t="s">
        <v>85</v>
      </c>
      <c r="AW390" s="14" t="s">
        <v>31</v>
      </c>
      <c r="AX390" s="14" t="s">
        <v>75</v>
      </c>
      <c r="AY390" s="249" t="s">
        <v>129</v>
      </c>
    </row>
    <row r="391" s="14" customFormat="1">
      <c r="A391" s="14"/>
      <c r="B391" s="239"/>
      <c r="C391" s="240"/>
      <c r="D391" s="230" t="s">
        <v>139</v>
      </c>
      <c r="E391" s="241" t="s">
        <v>1</v>
      </c>
      <c r="F391" s="242" t="s">
        <v>393</v>
      </c>
      <c r="G391" s="240"/>
      <c r="H391" s="243">
        <v>15.363</v>
      </c>
      <c r="I391" s="244"/>
      <c r="J391" s="240"/>
      <c r="K391" s="240"/>
      <c r="L391" s="245"/>
      <c r="M391" s="246"/>
      <c r="N391" s="247"/>
      <c r="O391" s="247"/>
      <c r="P391" s="247"/>
      <c r="Q391" s="247"/>
      <c r="R391" s="247"/>
      <c r="S391" s="247"/>
      <c r="T391" s="248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9" t="s">
        <v>139</v>
      </c>
      <c r="AU391" s="249" t="s">
        <v>85</v>
      </c>
      <c r="AV391" s="14" t="s">
        <v>85</v>
      </c>
      <c r="AW391" s="14" t="s">
        <v>31</v>
      </c>
      <c r="AX391" s="14" t="s">
        <v>75</v>
      </c>
      <c r="AY391" s="249" t="s">
        <v>129</v>
      </c>
    </row>
    <row r="392" s="15" customFormat="1">
      <c r="A392" s="15"/>
      <c r="B392" s="250"/>
      <c r="C392" s="251"/>
      <c r="D392" s="230" t="s">
        <v>139</v>
      </c>
      <c r="E392" s="252" t="s">
        <v>1</v>
      </c>
      <c r="F392" s="253" t="s">
        <v>151</v>
      </c>
      <c r="G392" s="251"/>
      <c r="H392" s="254">
        <v>30.545999999999999</v>
      </c>
      <c r="I392" s="255"/>
      <c r="J392" s="251"/>
      <c r="K392" s="251"/>
      <c r="L392" s="256"/>
      <c r="M392" s="257"/>
      <c r="N392" s="258"/>
      <c r="O392" s="258"/>
      <c r="P392" s="258"/>
      <c r="Q392" s="258"/>
      <c r="R392" s="258"/>
      <c r="S392" s="258"/>
      <c r="T392" s="259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0" t="s">
        <v>139</v>
      </c>
      <c r="AU392" s="260" t="s">
        <v>85</v>
      </c>
      <c r="AV392" s="15" t="s">
        <v>137</v>
      </c>
      <c r="AW392" s="15" t="s">
        <v>31</v>
      </c>
      <c r="AX392" s="15" t="s">
        <v>83</v>
      </c>
      <c r="AY392" s="260" t="s">
        <v>129</v>
      </c>
    </row>
    <row r="393" s="2" customFormat="1" ht="24.15" customHeight="1">
      <c r="A393" s="39"/>
      <c r="B393" s="40"/>
      <c r="C393" s="261" t="s">
        <v>394</v>
      </c>
      <c r="D393" s="261" t="s">
        <v>167</v>
      </c>
      <c r="E393" s="262" t="s">
        <v>395</v>
      </c>
      <c r="F393" s="263" t="s">
        <v>396</v>
      </c>
      <c r="G393" s="264" t="s">
        <v>135</v>
      </c>
      <c r="H393" s="265">
        <v>113.117</v>
      </c>
      <c r="I393" s="266"/>
      <c r="J393" s="267">
        <f>ROUND(I393*H393,2)</f>
        <v>0</v>
      </c>
      <c r="K393" s="263" t="s">
        <v>136</v>
      </c>
      <c r="L393" s="268"/>
      <c r="M393" s="269" t="s">
        <v>1</v>
      </c>
      <c r="N393" s="270" t="s">
        <v>40</v>
      </c>
      <c r="O393" s="92"/>
      <c r="P393" s="224">
        <f>O393*H393</f>
        <v>0</v>
      </c>
      <c r="Q393" s="224">
        <v>0.0041000000000000003</v>
      </c>
      <c r="R393" s="224">
        <f>Q393*H393</f>
        <v>0.46377970000000007</v>
      </c>
      <c r="S393" s="224">
        <v>0</v>
      </c>
      <c r="T393" s="225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26" t="s">
        <v>347</v>
      </c>
      <c r="AT393" s="226" t="s">
        <v>167</v>
      </c>
      <c r="AU393" s="226" t="s">
        <v>85</v>
      </c>
      <c r="AY393" s="18" t="s">
        <v>129</v>
      </c>
      <c r="BE393" s="227">
        <f>IF(N393="základní",J393,0)</f>
        <v>0</v>
      </c>
      <c r="BF393" s="227">
        <f>IF(N393="snížená",J393,0)</f>
        <v>0</v>
      </c>
      <c r="BG393" s="227">
        <f>IF(N393="zákl. přenesená",J393,0)</f>
        <v>0</v>
      </c>
      <c r="BH393" s="227">
        <f>IF(N393="sníž. přenesená",J393,0)</f>
        <v>0</v>
      </c>
      <c r="BI393" s="227">
        <f>IF(N393="nulová",J393,0)</f>
        <v>0</v>
      </c>
      <c r="BJ393" s="18" t="s">
        <v>83</v>
      </c>
      <c r="BK393" s="227">
        <f>ROUND(I393*H393,2)</f>
        <v>0</v>
      </c>
      <c r="BL393" s="18" t="s">
        <v>246</v>
      </c>
      <c r="BM393" s="226" t="s">
        <v>397</v>
      </c>
    </row>
    <row r="394" s="13" customFormat="1">
      <c r="A394" s="13"/>
      <c r="B394" s="228"/>
      <c r="C394" s="229"/>
      <c r="D394" s="230" t="s">
        <v>139</v>
      </c>
      <c r="E394" s="231" t="s">
        <v>1</v>
      </c>
      <c r="F394" s="232" t="s">
        <v>177</v>
      </c>
      <c r="G394" s="229"/>
      <c r="H394" s="231" t="s">
        <v>1</v>
      </c>
      <c r="I394" s="233"/>
      <c r="J394" s="229"/>
      <c r="K394" s="229"/>
      <c r="L394" s="234"/>
      <c r="M394" s="235"/>
      <c r="N394" s="236"/>
      <c r="O394" s="236"/>
      <c r="P394" s="236"/>
      <c r="Q394" s="236"/>
      <c r="R394" s="236"/>
      <c r="S394" s="236"/>
      <c r="T394" s="237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8" t="s">
        <v>139</v>
      </c>
      <c r="AU394" s="238" t="s">
        <v>85</v>
      </c>
      <c r="AV394" s="13" t="s">
        <v>83</v>
      </c>
      <c r="AW394" s="13" t="s">
        <v>31</v>
      </c>
      <c r="AX394" s="13" t="s">
        <v>75</v>
      </c>
      <c r="AY394" s="238" t="s">
        <v>129</v>
      </c>
    </row>
    <row r="395" s="13" customFormat="1">
      <c r="A395" s="13"/>
      <c r="B395" s="228"/>
      <c r="C395" s="229"/>
      <c r="D395" s="230" t="s">
        <v>139</v>
      </c>
      <c r="E395" s="231" t="s">
        <v>1</v>
      </c>
      <c r="F395" s="232" t="s">
        <v>178</v>
      </c>
      <c r="G395" s="229"/>
      <c r="H395" s="231" t="s">
        <v>1</v>
      </c>
      <c r="I395" s="233"/>
      <c r="J395" s="229"/>
      <c r="K395" s="229"/>
      <c r="L395" s="234"/>
      <c r="M395" s="235"/>
      <c r="N395" s="236"/>
      <c r="O395" s="236"/>
      <c r="P395" s="236"/>
      <c r="Q395" s="236"/>
      <c r="R395" s="236"/>
      <c r="S395" s="236"/>
      <c r="T395" s="23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8" t="s">
        <v>139</v>
      </c>
      <c r="AU395" s="238" t="s">
        <v>85</v>
      </c>
      <c r="AV395" s="13" t="s">
        <v>83</v>
      </c>
      <c r="AW395" s="13" t="s">
        <v>31</v>
      </c>
      <c r="AX395" s="13" t="s">
        <v>75</v>
      </c>
      <c r="AY395" s="238" t="s">
        <v>129</v>
      </c>
    </row>
    <row r="396" s="14" customFormat="1">
      <c r="A396" s="14"/>
      <c r="B396" s="239"/>
      <c r="C396" s="240"/>
      <c r="D396" s="230" t="s">
        <v>139</v>
      </c>
      <c r="E396" s="241" t="s">
        <v>1</v>
      </c>
      <c r="F396" s="242" t="s">
        <v>179</v>
      </c>
      <c r="G396" s="240"/>
      <c r="H396" s="243">
        <v>66.549999999999997</v>
      </c>
      <c r="I396" s="244"/>
      <c r="J396" s="240"/>
      <c r="K396" s="240"/>
      <c r="L396" s="245"/>
      <c r="M396" s="246"/>
      <c r="N396" s="247"/>
      <c r="O396" s="247"/>
      <c r="P396" s="247"/>
      <c r="Q396" s="247"/>
      <c r="R396" s="247"/>
      <c r="S396" s="247"/>
      <c r="T396" s="248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9" t="s">
        <v>139</v>
      </c>
      <c r="AU396" s="249" t="s">
        <v>85</v>
      </c>
      <c r="AV396" s="14" t="s">
        <v>85</v>
      </c>
      <c r="AW396" s="14" t="s">
        <v>31</v>
      </c>
      <c r="AX396" s="14" t="s">
        <v>75</v>
      </c>
      <c r="AY396" s="249" t="s">
        <v>129</v>
      </c>
    </row>
    <row r="397" s="13" customFormat="1">
      <c r="A397" s="13"/>
      <c r="B397" s="228"/>
      <c r="C397" s="229"/>
      <c r="D397" s="230" t="s">
        <v>139</v>
      </c>
      <c r="E397" s="231" t="s">
        <v>1</v>
      </c>
      <c r="F397" s="232" t="s">
        <v>177</v>
      </c>
      <c r="G397" s="229"/>
      <c r="H397" s="231" t="s">
        <v>1</v>
      </c>
      <c r="I397" s="233"/>
      <c r="J397" s="229"/>
      <c r="K397" s="229"/>
      <c r="L397" s="234"/>
      <c r="M397" s="235"/>
      <c r="N397" s="236"/>
      <c r="O397" s="236"/>
      <c r="P397" s="236"/>
      <c r="Q397" s="236"/>
      <c r="R397" s="236"/>
      <c r="S397" s="236"/>
      <c r="T397" s="23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8" t="s">
        <v>139</v>
      </c>
      <c r="AU397" s="238" t="s">
        <v>85</v>
      </c>
      <c r="AV397" s="13" t="s">
        <v>83</v>
      </c>
      <c r="AW397" s="13" t="s">
        <v>31</v>
      </c>
      <c r="AX397" s="13" t="s">
        <v>75</v>
      </c>
      <c r="AY397" s="238" t="s">
        <v>129</v>
      </c>
    </row>
    <row r="398" s="13" customFormat="1">
      <c r="A398" s="13"/>
      <c r="B398" s="228"/>
      <c r="C398" s="229"/>
      <c r="D398" s="230" t="s">
        <v>139</v>
      </c>
      <c r="E398" s="231" t="s">
        <v>1</v>
      </c>
      <c r="F398" s="232" t="s">
        <v>164</v>
      </c>
      <c r="G398" s="229"/>
      <c r="H398" s="231" t="s">
        <v>1</v>
      </c>
      <c r="I398" s="233"/>
      <c r="J398" s="229"/>
      <c r="K398" s="229"/>
      <c r="L398" s="234"/>
      <c r="M398" s="235"/>
      <c r="N398" s="236"/>
      <c r="O398" s="236"/>
      <c r="P398" s="236"/>
      <c r="Q398" s="236"/>
      <c r="R398" s="236"/>
      <c r="S398" s="236"/>
      <c r="T398" s="23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8" t="s">
        <v>139</v>
      </c>
      <c r="AU398" s="238" t="s">
        <v>85</v>
      </c>
      <c r="AV398" s="13" t="s">
        <v>83</v>
      </c>
      <c r="AW398" s="13" t="s">
        <v>31</v>
      </c>
      <c r="AX398" s="13" t="s">
        <v>75</v>
      </c>
      <c r="AY398" s="238" t="s">
        <v>129</v>
      </c>
    </row>
    <row r="399" s="13" customFormat="1">
      <c r="A399" s="13"/>
      <c r="B399" s="228"/>
      <c r="C399" s="229"/>
      <c r="D399" s="230" t="s">
        <v>139</v>
      </c>
      <c r="E399" s="231" t="s">
        <v>1</v>
      </c>
      <c r="F399" s="232" t="s">
        <v>165</v>
      </c>
      <c r="G399" s="229"/>
      <c r="H399" s="231" t="s">
        <v>1</v>
      </c>
      <c r="I399" s="233"/>
      <c r="J399" s="229"/>
      <c r="K399" s="229"/>
      <c r="L399" s="234"/>
      <c r="M399" s="235"/>
      <c r="N399" s="236"/>
      <c r="O399" s="236"/>
      <c r="P399" s="236"/>
      <c r="Q399" s="236"/>
      <c r="R399" s="236"/>
      <c r="S399" s="236"/>
      <c r="T399" s="237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8" t="s">
        <v>139</v>
      </c>
      <c r="AU399" s="238" t="s">
        <v>85</v>
      </c>
      <c r="AV399" s="13" t="s">
        <v>83</v>
      </c>
      <c r="AW399" s="13" t="s">
        <v>31</v>
      </c>
      <c r="AX399" s="13" t="s">
        <v>75</v>
      </c>
      <c r="AY399" s="238" t="s">
        <v>129</v>
      </c>
    </row>
    <row r="400" s="14" customFormat="1">
      <c r="A400" s="14"/>
      <c r="B400" s="239"/>
      <c r="C400" s="240"/>
      <c r="D400" s="230" t="s">
        <v>139</v>
      </c>
      <c r="E400" s="241" t="s">
        <v>1</v>
      </c>
      <c r="F400" s="242" t="s">
        <v>392</v>
      </c>
      <c r="G400" s="240"/>
      <c r="H400" s="243">
        <v>15.183</v>
      </c>
      <c r="I400" s="244"/>
      <c r="J400" s="240"/>
      <c r="K400" s="240"/>
      <c r="L400" s="245"/>
      <c r="M400" s="246"/>
      <c r="N400" s="247"/>
      <c r="O400" s="247"/>
      <c r="P400" s="247"/>
      <c r="Q400" s="247"/>
      <c r="R400" s="247"/>
      <c r="S400" s="247"/>
      <c r="T400" s="248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9" t="s">
        <v>139</v>
      </c>
      <c r="AU400" s="249" t="s">
        <v>85</v>
      </c>
      <c r="AV400" s="14" t="s">
        <v>85</v>
      </c>
      <c r="AW400" s="14" t="s">
        <v>31</v>
      </c>
      <c r="AX400" s="14" t="s">
        <v>75</v>
      </c>
      <c r="AY400" s="249" t="s">
        <v>129</v>
      </c>
    </row>
    <row r="401" s="14" customFormat="1">
      <c r="A401" s="14"/>
      <c r="B401" s="239"/>
      <c r="C401" s="240"/>
      <c r="D401" s="230" t="s">
        <v>139</v>
      </c>
      <c r="E401" s="241" t="s">
        <v>1</v>
      </c>
      <c r="F401" s="242" t="s">
        <v>393</v>
      </c>
      <c r="G401" s="240"/>
      <c r="H401" s="243">
        <v>15.363</v>
      </c>
      <c r="I401" s="244"/>
      <c r="J401" s="240"/>
      <c r="K401" s="240"/>
      <c r="L401" s="245"/>
      <c r="M401" s="246"/>
      <c r="N401" s="247"/>
      <c r="O401" s="247"/>
      <c r="P401" s="247"/>
      <c r="Q401" s="247"/>
      <c r="R401" s="247"/>
      <c r="S401" s="247"/>
      <c r="T401" s="248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9" t="s">
        <v>139</v>
      </c>
      <c r="AU401" s="249" t="s">
        <v>85</v>
      </c>
      <c r="AV401" s="14" t="s">
        <v>85</v>
      </c>
      <c r="AW401" s="14" t="s">
        <v>31</v>
      </c>
      <c r="AX401" s="14" t="s">
        <v>75</v>
      </c>
      <c r="AY401" s="249" t="s">
        <v>129</v>
      </c>
    </row>
    <row r="402" s="15" customFormat="1">
      <c r="A402" s="15"/>
      <c r="B402" s="250"/>
      <c r="C402" s="251"/>
      <c r="D402" s="230" t="s">
        <v>139</v>
      </c>
      <c r="E402" s="252" t="s">
        <v>1</v>
      </c>
      <c r="F402" s="253" t="s">
        <v>151</v>
      </c>
      <c r="G402" s="251"/>
      <c r="H402" s="254">
        <v>97.096000000000004</v>
      </c>
      <c r="I402" s="255"/>
      <c r="J402" s="251"/>
      <c r="K402" s="251"/>
      <c r="L402" s="256"/>
      <c r="M402" s="257"/>
      <c r="N402" s="258"/>
      <c r="O402" s="258"/>
      <c r="P402" s="258"/>
      <c r="Q402" s="258"/>
      <c r="R402" s="258"/>
      <c r="S402" s="258"/>
      <c r="T402" s="259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60" t="s">
        <v>139</v>
      </c>
      <c r="AU402" s="260" t="s">
        <v>85</v>
      </c>
      <c r="AV402" s="15" t="s">
        <v>137</v>
      </c>
      <c r="AW402" s="15" t="s">
        <v>31</v>
      </c>
      <c r="AX402" s="15" t="s">
        <v>83</v>
      </c>
      <c r="AY402" s="260" t="s">
        <v>129</v>
      </c>
    </row>
    <row r="403" s="14" customFormat="1">
      <c r="A403" s="14"/>
      <c r="B403" s="239"/>
      <c r="C403" s="240"/>
      <c r="D403" s="230" t="s">
        <v>139</v>
      </c>
      <c r="E403" s="240"/>
      <c r="F403" s="242" t="s">
        <v>398</v>
      </c>
      <c r="G403" s="240"/>
      <c r="H403" s="243">
        <v>113.117</v>
      </c>
      <c r="I403" s="244"/>
      <c r="J403" s="240"/>
      <c r="K403" s="240"/>
      <c r="L403" s="245"/>
      <c r="M403" s="246"/>
      <c r="N403" s="247"/>
      <c r="O403" s="247"/>
      <c r="P403" s="247"/>
      <c r="Q403" s="247"/>
      <c r="R403" s="247"/>
      <c r="S403" s="247"/>
      <c r="T403" s="248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9" t="s">
        <v>139</v>
      </c>
      <c r="AU403" s="249" t="s">
        <v>85</v>
      </c>
      <c r="AV403" s="14" t="s">
        <v>85</v>
      </c>
      <c r="AW403" s="14" t="s">
        <v>4</v>
      </c>
      <c r="AX403" s="14" t="s">
        <v>83</v>
      </c>
      <c r="AY403" s="249" t="s">
        <v>129</v>
      </c>
    </row>
    <row r="404" s="2" customFormat="1" ht="16.5" customHeight="1">
      <c r="A404" s="39"/>
      <c r="B404" s="40"/>
      <c r="C404" s="215" t="s">
        <v>399</v>
      </c>
      <c r="D404" s="215" t="s">
        <v>132</v>
      </c>
      <c r="E404" s="216" t="s">
        <v>368</v>
      </c>
      <c r="F404" s="217" t="s">
        <v>369</v>
      </c>
      <c r="G404" s="218" t="s">
        <v>135</v>
      </c>
      <c r="H404" s="219">
        <v>66.549999999999997</v>
      </c>
      <c r="I404" s="220"/>
      <c r="J404" s="221">
        <f>ROUND(I404*H404,2)</f>
        <v>0</v>
      </c>
      <c r="K404" s="217" t="s">
        <v>136</v>
      </c>
      <c r="L404" s="45"/>
      <c r="M404" s="222" t="s">
        <v>1</v>
      </c>
      <c r="N404" s="223" t="s">
        <v>40</v>
      </c>
      <c r="O404" s="92"/>
      <c r="P404" s="224">
        <f>O404*H404</f>
        <v>0</v>
      </c>
      <c r="Q404" s="224">
        <v>0.00088000000000000003</v>
      </c>
      <c r="R404" s="224">
        <f>Q404*H404</f>
        <v>0.058563999999999998</v>
      </c>
      <c r="S404" s="224">
        <v>0</v>
      </c>
      <c r="T404" s="225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26" t="s">
        <v>246</v>
      </c>
      <c r="AT404" s="226" t="s">
        <v>132</v>
      </c>
      <c r="AU404" s="226" t="s">
        <v>85</v>
      </c>
      <c r="AY404" s="18" t="s">
        <v>129</v>
      </c>
      <c r="BE404" s="227">
        <f>IF(N404="základní",J404,0)</f>
        <v>0</v>
      </c>
      <c r="BF404" s="227">
        <f>IF(N404="snížená",J404,0)</f>
        <v>0</v>
      </c>
      <c r="BG404" s="227">
        <f>IF(N404="zákl. přenesená",J404,0)</f>
        <v>0</v>
      </c>
      <c r="BH404" s="227">
        <f>IF(N404="sníž. přenesená",J404,0)</f>
        <v>0</v>
      </c>
      <c r="BI404" s="227">
        <f>IF(N404="nulová",J404,0)</f>
        <v>0</v>
      </c>
      <c r="BJ404" s="18" t="s">
        <v>83</v>
      </c>
      <c r="BK404" s="227">
        <f>ROUND(I404*H404,2)</f>
        <v>0</v>
      </c>
      <c r="BL404" s="18" t="s">
        <v>246</v>
      </c>
      <c r="BM404" s="226" t="s">
        <v>400</v>
      </c>
    </row>
    <row r="405" s="13" customFormat="1">
      <c r="A405" s="13"/>
      <c r="B405" s="228"/>
      <c r="C405" s="229"/>
      <c r="D405" s="230" t="s">
        <v>139</v>
      </c>
      <c r="E405" s="231" t="s">
        <v>1</v>
      </c>
      <c r="F405" s="232" t="s">
        <v>177</v>
      </c>
      <c r="G405" s="229"/>
      <c r="H405" s="231" t="s">
        <v>1</v>
      </c>
      <c r="I405" s="233"/>
      <c r="J405" s="229"/>
      <c r="K405" s="229"/>
      <c r="L405" s="234"/>
      <c r="M405" s="235"/>
      <c r="N405" s="236"/>
      <c r="O405" s="236"/>
      <c r="P405" s="236"/>
      <c r="Q405" s="236"/>
      <c r="R405" s="236"/>
      <c r="S405" s="236"/>
      <c r="T405" s="237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8" t="s">
        <v>139</v>
      </c>
      <c r="AU405" s="238" t="s">
        <v>85</v>
      </c>
      <c r="AV405" s="13" t="s">
        <v>83</v>
      </c>
      <c r="AW405" s="13" t="s">
        <v>31</v>
      </c>
      <c r="AX405" s="13" t="s">
        <v>75</v>
      </c>
      <c r="AY405" s="238" t="s">
        <v>129</v>
      </c>
    </row>
    <row r="406" s="13" customFormat="1">
      <c r="A406" s="13"/>
      <c r="B406" s="228"/>
      <c r="C406" s="229"/>
      <c r="D406" s="230" t="s">
        <v>139</v>
      </c>
      <c r="E406" s="231" t="s">
        <v>1</v>
      </c>
      <c r="F406" s="232" t="s">
        <v>178</v>
      </c>
      <c r="G406" s="229"/>
      <c r="H406" s="231" t="s">
        <v>1</v>
      </c>
      <c r="I406" s="233"/>
      <c r="J406" s="229"/>
      <c r="K406" s="229"/>
      <c r="L406" s="234"/>
      <c r="M406" s="235"/>
      <c r="N406" s="236"/>
      <c r="O406" s="236"/>
      <c r="P406" s="236"/>
      <c r="Q406" s="236"/>
      <c r="R406" s="236"/>
      <c r="S406" s="236"/>
      <c r="T406" s="237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8" t="s">
        <v>139</v>
      </c>
      <c r="AU406" s="238" t="s">
        <v>85</v>
      </c>
      <c r="AV406" s="13" t="s">
        <v>83</v>
      </c>
      <c r="AW406" s="13" t="s">
        <v>31</v>
      </c>
      <c r="AX406" s="13" t="s">
        <v>75</v>
      </c>
      <c r="AY406" s="238" t="s">
        <v>129</v>
      </c>
    </row>
    <row r="407" s="14" customFormat="1">
      <c r="A407" s="14"/>
      <c r="B407" s="239"/>
      <c r="C407" s="240"/>
      <c r="D407" s="230" t="s">
        <v>139</v>
      </c>
      <c r="E407" s="241" t="s">
        <v>1</v>
      </c>
      <c r="F407" s="242" t="s">
        <v>179</v>
      </c>
      <c r="G407" s="240"/>
      <c r="H407" s="243">
        <v>66.549999999999997</v>
      </c>
      <c r="I407" s="244"/>
      <c r="J407" s="240"/>
      <c r="K407" s="240"/>
      <c r="L407" s="245"/>
      <c r="M407" s="246"/>
      <c r="N407" s="247"/>
      <c r="O407" s="247"/>
      <c r="P407" s="247"/>
      <c r="Q407" s="247"/>
      <c r="R407" s="247"/>
      <c r="S407" s="247"/>
      <c r="T407" s="248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9" t="s">
        <v>139</v>
      </c>
      <c r="AU407" s="249" t="s">
        <v>85</v>
      </c>
      <c r="AV407" s="14" t="s">
        <v>85</v>
      </c>
      <c r="AW407" s="14" t="s">
        <v>31</v>
      </c>
      <c r="AX407" s="14" t="s">
        <v>83</v>
      </c>
      <c r="AY407" s="249" t="s">
        <v>129</v>
      </c>
    </row>
    <row r="408" s="2" customFormat="1" ht="24.15" customHeight="1">
      <c r="A408" s="39"/>
      <c r="B408" s="40"/>
      <c r="C408" s="215" t="s">
        <v>401</v>
      </c>
      <c r="D408" s="215" t="s">
        <v>132</v>
      </c>
      <c r="E408" s="216" t="s">
        <v>402</v>
      </c>
      <c r="F408" s="217" t="s">
        <v>403</v>
      </c>
      <c r="G408" s="218" t="s">
        <v>135</v>
      </c>
      <c r="H408" s="219">
        <v>15.363</v>
      </c>
      <c r="I408" s="220"/>
      <c r="J408" s="221">
        <f>ROUND(I408*H408,2)</f>
        <v>0</v>
      </c>
      <c r="K408" s="217" t="s">
        <v>136</v>
      </c>
      <c r="L408" s="45"/>
      <c r="M408" s="222" t="s">
        <v>1</v>
      </c>
      <c r="N408" s="223" t="s">
        <v>40</v>
      </c>
      <c r="O408" s="92"/>
      <c r="P408" s="224">
        <f>O408*H408</f>
        <v>0</v>
      </c>
      <c r="Q408" s="224">
        <v>0.00093999999999999997</v>
      </c>
      <c r="R408" s="224">
        <f>Q408*H408</f>
        <v>0.014441219999999999</v>
      </c>
      <c r="S408" s="224">
        <v>0</v>
      </c>
      <c r="T408" s="225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26" t="s">
        <v>246</v>
      </c>
      <c r="AT408" s="226" t="s">
        <v>132</v>
      </c>
      <c r="AU408" s="226" t="s">
        <v>85</v>
      </c>
      <c r="AY408" s="18" t="s">
        <v>129</v>
      </c>
      <c r="BE408" s="227">
        <f>IF(N408="základní",J408,0)</f>
        <v>0</v>
      </c>
      <c r="BF408" s="227">
        <f>IF(N408="snížená",J408,0)</f>
        <v>0</v>
      </c>
      <c r="BG408" s="227">
        <f>IF(N408="zákl. přenesená",J408,0)</f>
        <v>0</v>
      </c>
      <c r="BH408" s="227">
        <f>IF(N408="sníž. přenesená",J408,0)</f>
        <v>0</v>
      </c>
      <c r="BI408" s="227">
        <f>IF(N408="nulová",J408,0)</f>
        <v>0</v>
      </c>
      <c r="BJ408" s="18" t="s">
        <v>83</v>
      </c>
      <c r="BK408" s="227">
        <f>ROUND(I408*H408,2)</f>
        <v>0</v>
      </c>
      <c r="BL408" s="18" t="s">
        <v>246</v>
      </c>
      <c r="BM408" s="226" t="s">
        <v>404</v>
      </c>
    </row>
    <row r="409" s="13" customFormat="1">
      <c r="A409" s="13"/>
      <c r="B409" s="228"/>
      <c r="C409" s="229"/>
      <c r="D409" s="230" t="s">
        <v>139</v>
      </c>
      <c r="E409" s="231" t="s">
        <v>1</v>
      </c>
      <c r="F409" s="232" t="s">
        <v>177</v>
      </c>
      <c r="G409" s="229"/>
      <c r="H409" s="231" t="s">
        <v>1</v>
      </c>
      <c r="I409" s="233"/>
      <c r="J409" s="229"/>
      <c r="K409" s="229"/>
      <c r="L409" s="234"/>
      <c r="M409" s="235"/>
      <c r="N409" s="236"/>
      <c r="O409" s="236"/>
      <c r="P409" s="236"/>
      <c r="Q409" s="236"/>
      <c r="R409" s="236"/>
      <c r="S409" s="236"/>
      <c r="T409" s="237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8" t="s">
        <v>139</v>
      </c>
      <c r="AU409" s="238" t="s">
        <v>85</v>
      </c>
      <c r="AV409" s="13" t="s">
        <v>83</v>
      </c>
      <c r="AW409" s="13" t="s">
        <v>31</v>
      </c>
      <c r="AX409" s="13" t="s">
        <v>75</v>
      </c>
      <c r="AY409" s="238" t="s">
        <v>129</v>
      </c>
    </row>
    <row r="410" s="13" customFormat="1">
      <c r="A410" s="13"/>
      <c r="B410" s="228"/>
      <c r="C410" s="229"/>
      <c r="D410" s="230" t="s">
        <v>139</v>
      </c>
      <c r="E410" s="231" t="s">
        <v>1</v>
      </c>
      <c r="F410" s="232" t="s">
        <v>164</v>
      </c>
      <c r="G410" s="229"/>
      <c r="H410" s="231" t="s">
        <v>1</v>
      </c>
      <c r="I410" s="233"/>
      <c r="J410" s="229"/>
      <c r="K410" s="229"/>
      <c r="L410" s="234"/>
      <c r="M410" s="235"/>
      <c r="N410" s="236"/>
      <c r="O410" s="236"/>
      <c r="P410" s="236"/>
      <c r="Q410" s="236"/>
      <c r="R410" s="236"/>
      <c r="S410" s="236"/>
      <c r="T410" s="23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8" t="s">
        <v>139</v>
      </c>
      <c r="AU410" s="238" t="s">
        <v>85</v>
      </c>
      <c r="AV410" s="13" t="s">
        <v>83</v>
      </c>
      <c r="AW410" s="13" t="s">
        <v>31</v>
      </c>
      <c r="AX410" s="13" t="s">
        <v>75</v>
      </c>
      <c r="AY410" s="238" t="s">
        <v>129</v>
      </c>
    </row>
    <row r="411" s="13" customFormat="1">
      <c r="A411" s="13"/>
      <c r="B411" s="228"/>
      <c r="C411" s="229"/>
      <c r="D411" s="230" t="s">
        <v>139</v>
      </c>
      <c r="E411" s="231" t="s">
        <v>1</v>
      </c>
      <c r="F411" s="232" t="s">
        <v>165</v>
      </c>
      <c r="G411" s="229"/>
      <c r="H411" s="231" t="s">
        <v>1</v>
      </c>
      <c r="I411" s="233"/>
      <c r="J411" s="229"/>
      <c r="K411" s="229"/>
      <c r="L411" s="234"/>
      <c r="M411" s="235"/>
      <c r="N411" s="236"/>
      <c r="O411" s="236"/>
      <c r="P411" s="236"/>
      <c r="Q411" s="236"/>
      <c r="R411" s="236"/>
      <c r="S411" s="236"/>
      <c r="T411" s="237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8" t="s">
        <v>139</v>
      </c>
      <c r="AU411" s="238" t="s">
        <v>85</v>
      </c>
      <c r="AV411" s="13" t="s">
        <v>83</v>
      </c>
      <c r="AW411" s="13" t="s">
        <v>31</v>
      </c>
      <c r="AX411" s="13" t="s">
        <v>75</v>
      </c>
      <c r="AY411" s="238" t="s">
        <v>129</v>
      </c>
    </row>
    <row r="412" s="14" customFormat="1">
      <c r="A412" s="14"/>
      <c r="B412" s="239"/>
      <c r="C412" s="240"/>
      <c r="D412" s="230" t="s">
        <v>139</v>
      </c>
      <c r="E412" s="241" t="s">
        <v>1</v>
      </c>
      <c r="F412" s="242" t="s">
        <v>393</v>
      </c>
      <c r="G412" s="240"/>
      <c r="H412" s="243">
        <v>15.363</v>
      </c>
      <c r="I412" s="244"/>
      <c r="J412" s="240"/>
      <c r="K412" s="240"/>
      <c r="L412" s="245"/>
      <c r="M412" s="246"/>
      <c r="N412" s="247"/>
      <c r="O412" s="247"/>
      <c r="P412" s="247"/>
      <c r="Q412" s="247"/>
      <c r="R412" s="247"/>
      <c r="S412" s="247"/>
      <c r="T412" s="248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9" t="s">
        <v>139</v>
      </c>
      <c r="AU412" s="249" t="s">
        <v>85</v>
      </c>
      <c r="AV412" s="14" t="s">
        <v>85</v>
      </c>
      <c r="AW412" s="14" t="s">
        <v>31</v>
      </c>
      <c r="AX412" s="14" t="s">
        <v>83</v>
      </c>
      <c r="AY412" s="249" t="s">
        <v>129</v>
      </c>
    </row>
    <row r="413" s="2" customFormat="1" ht="24.15" customHeight="1">
      <c r="A413" s="39"/>
      <c r="B413" s="40"/>
      <c r="C413" s="261" t="s">
        <v>405</v>
      </c>
      <c r="D413" s="261" t="s">
        <v>167</v>
      </c>
      <c r="E413" s="262" t="s">
        <v>406</v>
      </c>
      <c r="F413" s="263" t="s">
        <v>407</v>
      </c>
      <c r="G413" s="264" t="s">
        <v>135</v>
      </c>
      <c r="H413" s="265">
        <v>107.64</v>
      </c>
      <c r="I413" s="266"/>
      <c r="J413" s="267">
        <f>ROUND(I413*H413,2)</f>
        <v>0</v>
      </c>
      <c r="K413" s="263" t="s">
        <v>207</v>
      </c>
      <c r="L413" s="268"/>
      <c r="M413" s="269" t="s">
        <v>1</v>
      </c>
      <c r="N413" s="270" t="s">
        <v>40</v>
      </c>
      <c r="O413" s="92"/>
      <c r="P413" s="224">
        <f>O413*H413</f>
        <v>0</v>
      </c>
      <c r="Q413" s="224">
        <v>0.0064000000000000003</v>
      </c>
      <c r="R413" s="224">
        <f>Q413*H413</f>
        <v>0.68889600000000006</v>
      </c>
      <c r="S413" s="224">
        <v>0</v>
      </c>
      <c r="T413" s="225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26" t="s">
        <v>347</v>
      </c>
      <c r="AT413" s="226" t="s">
        <v>167</v>
      </c>
      <c r="AU413" s="226" t="s">
        <v>85</v>
      </c>
      <c r="AY413" s="18" t="s">
        <v>129</v>
      </c>
      <c r="BE413" s="227">
        <f>IF(N413="základní",J413,0)</f>
        <v>0</v>
      </c>
      <c r="BF413" s="227">
        <f>IF(N413="snížená",J413,0)</f>
        <v>0</v>
      </c>
      <c r="BG413" s="227">
        <f>IF(N413="zákl. přenesená",J413,0)</f>
        <v>0</v>
      </c>
      <c r="BH413" s="227">
        <f>IF(N413="sníž. přenesená",J413,0)</f>
        <v>0</v>
      </c>
      <c r="BI413" s="227">
        <f>IF(N413="nulová",J413,0)</f>
        <v>0</v>
      </c>
      <c r="BJ413" s="18" t="s">
        <v>83</v>
      </c>
      <c r="BK413" s="227">
        <f>ROUND(I413*H413,2)</f>
        <v>0</v>
      </c>
      <c r="BL413" s="18" t="s">
        <v>246</v>
      </c>
      <c r="BM413" s="226" t="s">
        <v>408</v>
      </c>
    </row>
    <row r="414" s="13" customFormat="1">
      <c r="A414" s="13"/>
      <c r="B414" s="228"/>
      <c r="C414" s="229"/>
      <c r="D414" s="230" t="s">
        <v>139</v>
      </c>
      <c r="E414" s="231" t="s">
        <v>1</v>
      </c>
      <c r="F414" s="232" t="s">
        <v>177</v>
      </c>
      <c r="G414" s="229"/>
      <c r="H414" s="231" t="s">
        <v>1</v>
      </c>
      <c r="I414" s="233"/>
      <c r="J414" s="229"/>
      <c r="K414" s="229"/>
      <c r="L414" s="234"/>
      <c r="M414" s="235"/>
      <c r="N414" s="236"/>
      <c r="O414" s="236"/>
      <c r="P414" s="236"/>
      <c r="Q414" s="236"/>
      <c r="R414" s="236"/>
      <c r="S414" s="236"/>
      <c r="T414" s="237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8" t="s">
        <v>139</v>
      </c>
      <c r="AU414" s="238" t="s">
        <v>85</v>
      </c>
      <c r="AV414" s="13" t="s">
        <v>83</v>
      </c>
      <c r="AW414" s="13" t="s">
        <v>31</v>
      </c>
      <c r="AX414" s="13" t="s">
        <v>75</v>
      </c>
      <c r="AY414" s="238" t="s">
        <v>129</v>
      </c>
    </row>
    <row r="415" s="13" customFormat="1">
      <c r="A415" s="13"/>
      <c r="B415" s="228"/>
      <c r="C415" s="229"/>
      <c r="D415" s="230" t="s">
        <v>139</v>
      </c>
      <c r="E415" s="231" t="s">
        <v>1</v>
      </c>
      <c r="F415" s="232" t="s">
        <v>178</v>
      </c>
      <c r="G415" s="229"/>
      <c r="H415" s="231" t="s">
        <v>1</v>
      </c>
      <c r="I415" s="233"/>
      <c r="J415" s="229"/>
      <c r="K415" s="229"/>
      <c r="L415" s="234"/>
      <c r="M415" s="235"/>
      <c r="N415" s="236"/>
      <c r="O415" s="236"/>
      <c r="P415" s="236"/>
      <c r="Q415" s="236"/>
      <c r="R415" s="236"/>
      <c r="S415" s="236"/>
      <c r="T415" s="237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8" t="s">
        <v>139</v>
      </c>
      <c r="AU415" s="238" t="s">
        <v>85</v>
      </c>
      <c r="AV415" s="13" t="s">
        <v>83</v>
      </c>
      <c r="AW415" s="13" t="s">
        <v>31</v>
      </c>
      <c r="AX415" s="13" t="s">
        <v>75</v>
      </c>
      <c r="AY415" s="238" t="s">
        <v>129</v>
      </c>
    </row>
    <row r="416" s="14" customFormat="1">
      <c r="A416" s="14"/>
      <c r="B416" s="239"/>
      <c r="C416" s="240"/>
      <c r="D416" s="230" t="s">
        <v>139</v>
      </c>
      <c r="E416" s="241" t="s">
        <v>1</v>
      </c>
      <c r="F416" s="242" t="s">
        <v>179</v>
      </c>
      <c r="G416" s="240"/>
      <c r="H416" s="243">
        <v>66.549999999999997</v>
      </c>
      <c r="I416" s="244"/>
      <c r="J416" s="240"/>
      <c r="K416" s="240"/>
      <c r="L416" s="245"/>
      <c r="M416" s="246"/>
      <c r="N416" s="247"/>
      <c r="O416" s="247"/>
      <c r="P416" s="247"/>
      <c r="Q416" s="247"/>
      <c r="R416" s="247"/>
      <c r="S416" s="247"/>
      <c r="T416" s="248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9" t="s">
        <v>139</v>
      </c>
      <c r="AU416" s="249" t="s">
        <v>85</v>
      </c>
      <c r="AV416" s="14" t="s">
        <v>85</v>
      </c>
      <c r="AW416" s="14" t="s">
        <v>31</v>
      </c>
      <c r="AX416" s="14" t="s">
        <v>75</v>
      </c>
      <c r="AY416" s="249" t="s">
        <v>129</v>
      </c>
    </row>
    <row r="417" s="13" customFormat="1">
      <c r="A417" s="13"/>
      <c r="B417" s="228"/>
      <c r="C417" s="229"/>
      <c r="D417" s="230" t="s">
        <v>139</v>
      </c>
      <c r="E417" s="231" t="s">
        <v>1</v>
      </c>
      <c r="F417" s="232" t="s">
        <v>177</v>
      </c>
      <c r="G417" s="229"/>
      <c r="H417" s="231" t="s">
        <v>1</v>
      </c>
      <c r="I417" s="233"/>
      <c r="J417" s="229"/>
      <c r="K417" s="229"/>
      <c r="L417" s="234"/>
      <c r="M417" s="235"/>
      <c r="N417" s="236"/>
      <c r="O417" s="236"/>
      <c r="P417" s="236"/>
      <c r="Q417" s="236"/>
      <c r="R417" s="236"/>
      <c r="S417" s="236"/>
      <c r="T417" s="237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8" t="s">
        <v>139</v>
      </c>
      <c r="AU417" s="238" t="s">
        <v>85</v>
      </c>
      <c r="AV417" s="13" t="s">
        <v>83</v>
      </c>
      <c r="AW417" s="13" t="s">
        <v>31</v>
      </c>
      <c r="AX417" s="13" t="s">
        <v>75</v>
      </c>
      <c r="AY417" s="238" t="s">
        <v>129</v>
      </c>
    </row>
    <row r="418" s="13" customFormat="1">
      <c r="A418" s="13"/>
      <c r="B418" s="228"/>
      <c r="C418" s="229"/>
      <c r="D418" s="230" t="s">
        <v>139</v>
      </c>
      <c r="E418" s="231" t="s">
        <v>1</v>
      </c>
      <c r="F418" s="232" t="s">
        <v>164</v>
      </c>
      <c r="G418" s="229"/>
      <c r="H418" s="231" t="s">
        <v>1</v>
      </c>
      <c r="I418" s="233"/>
      <c r="J418" s="229"/>
      <c r="K418" s="229"/>
      <c r="L418" s="234"/>
      <c r="M418" s="235"/>
      <c r="N418" s="236"/>
      <c r="O418" s="236"/>
      <c r="P418" s="236"/>
      <c r="Q418" s="236"/>
      <c r="R418" s="236"/>
      <c r="S418" s="236"/>
      <c r="T418" s="23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8" t="s">
        <v>139</v>
      </c>
      <c r="AU418" s="238" t="s">
        <v>85</v>
      </c>
      <c r="AV418" s="13" t="s">
        <v>83</v>
      </c>
      <c r="AW418" s="13" t="s">
        <v>31</v>
      </c>
      <c r="AX418" s="13" t="s">
        <v>75</v>
      </c>
      <c r="AY418" s="238" t="s">
        <v>129</v>
      </c>
    </row>
    <row r="419" s="13" customFormat="1">
      <c r="A419" s="13"/>
      <c r="B419" s="228"/>
      <c r="C419" s="229"/>
      <c r="D419" s="230" t="s">
        <v>139</v>
      </c>
      <c r="E419" s="231" t="s">
        <v>1</v>
      </c>
      <c r="F419" s="232" t="s">
        <v>165</v>
      </c>
      <c r="G419" s="229"/>
      <c r="H419" s="231" t="s">
        <v>1</v>
      </c>
      <c r="I419" s="233"/>
      <c r="J419" s="229"/>
      <c r="K419" s="229"/>
      <c r="L419" s="234"/>
      <c r="M419" s="235"/>
      <c r="N419" s="236"/>
      <c r="O419" s="236"/>
      <c r="P419" s="236"/>
      <c r="Q419" s="236"/>
      <c r="R419" s="236"/>
      <c r="S419" s="236"/>
      <c r="T419" s="237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8" t="s">
        <v>139</v>
      </c>
      <c r="AU419" s="238" t="s">
        <v>85</v>
      </c>
      <c r="AV419" s="13" t="s">
        <v>83</v>
      </c>
      <c r="AW419" s="13" t="s">
        <v>31</v>
      </c>
      <c r="AX419" s="13" t="s">
        <v>75</v>
      </c>
      <c r="AY419" s="238" t="s">
        <v>129</v>
      </c>
    </row>
    <row r="420" s="14" customFormat="1">
      <c r="A420" s="14"/>
      <c r="B420" s="239"/>
      <c r="C420" s="240"/>
      <c r="D420" s="230" t="s">
        <v>139</v>
      </c>
      <c r="E420" s="241" t="s">
        <v>1</v>
      </c>
      <c r="F420" s="242" t="s">
        <v>393</v>
      </c>
      <c r="G420" s="240"/>
      <c r="H420" s="243">
        <v>15.363</v>
      </c>
      <c r="I420" s="244"/>
      <c r="J420" s="240"/>
      <c r="K420" s="240"/>
      <c r="L420" s="245"/>
      <c r="M420" s="246"/>
      <c r="N420" s="247"/>
      <c r="O420" s="247"/>
      <c r="P420" s="247"/>
      <c r="Q420" s="247"/>
      <c r="R420" s="247"/>
      <c r="S420" s="247"/>
      <c r="T420" s="248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9" t="s">
        <v>139</v>
      </c>
      <c r="AU420" s="249" t="s">
        <v>85</v>
      </c>
      <c r="AV420" s="14" t="s">
        <v>85</v>
      </c>
      <c r="AW420" s="14" t="s">
        <v>31</v>
      </c>
      <c r="AX420" s="14" t="s">
        <v>75</v>
      </c>
      <c r="AY420" s="249" t="s">
        <v>129</v>
      </c>
    </row>
    <row r="421" s="13" customFormat="1">
      <c r="A421" s="13"/>
      <c r="B421" s="228"/>
      <c r="C421" s="229"/>
      <c r="D421" s="230" t="s">
        <v>139</v>
      </c>
      <c r="E421" s="231" t="s">
        <v>1</v>
      </c>
      <c r="F421" s="232" t="s">
        <v>409</v>
      </c>
      <c r="G421" s="229"/>
      <c r="H421" s="231" t="s">
        <v>1</v>
      </c>
      <c r="I421" s="233"/>
      <c r="J421" s="229"/>
      <c r="K421" s="229"/>
      <c r="L421" s="234"/>
      <c r="M421" s="235"/>
      <c r="N421" s="236"/>
      <c r="O421" s="236"/>
      <c r="P421" s="236"/>
      <c r="Q421" s="236"/>
      <c r="R421" s="236"/>
      <c r="S421" s="236"/>
      <c r="T421" s="237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8" t="s">
        <v>139</v>
      </c>
      <c r="AU421" s="238" t="s">
        <v>85</v>
      </c>
      <c r="AV421" s="13" t="s">
        <v>83</v>
      </c>
      <c r="AW421" s="13" t="s">
        <v>31</v>
      </c>
      <c r="AX421" s="13" t="s">
        <v>75</v>
      </c>
      <c r="AY421" s="238" t="s">
        <v>129</v>
      </c>
    </row>
    <row r="422" s="14" customFormat="1">
      <c r="A422" s="14"/>
      <c r="B422" s="239"/>
      <c r="C422" s="240"/>
      <c r="D422" s="230" t="s">
        <v>139</v>
      </c>
      <c r="E422" s="241" t="s">
        <v>1</v>
      </c>
      <c r="F422" s="242" t="s">
        <v>410</v>
      </c>
      <c r="G422" s="240"/>
      <c r="H422" s="243">
        <v>10.481999999999999</v>
      </c>
      <c r="I422" s="244"/>
      <c r="J422" s="240"/>
      <c r="K422" s="240"/>
      <c r="L422" s="245"/>
      <c r="M422" s="246"/>
      <c r="N422" s="247"/>
      <c r="O422" s="247"/>
      <c r="P422" s="247"/>
      <c r="Q422" s="247"/>
      <c r="R422" s="247"/>
      <c r="S422" s="247"/>
      <c r="T422" s="248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49" t="s">
        <v>139</v>
      </c>
      <c r="AU422" s="249" t="s">
        <v>85</v>
      </c>
      <c r="AV422" s="14" t="s">
        <v>85</v>
      </c>
      <c r="AW422" s="14" t="s">
        <v>31</v>
      </c>
      <c r="AX422" s="14" t="s">
        <v>75</v>
      </c>
      <c r="AY422" s="249" t="s">
        <v>129</v>
      </c>
    </row>
    <row r="423" s="15" customFormat="1">
      <c r="A423" s="15"/>
      <c r="B423" s="250"/>
      <c r="C423" s="251"/>
      <c r="D423" s="230" t="s">
        <v>139</v>
      </c>
      <c r="E423" s="252" t="s">
        <v>1</v>
      </c>
      <c r="F423" s="253" t="s">
        <v>151</v>
      </c>
      <c r="G423" s="251"/>
      <c r="H423" s="254">
        <v>92.394999999999996</v>
      </c>
      <c r="I423" s="255"/>
      <c r="J423" s="251"/>
      <c r="K423" s="251"/>
      <c r="L423" s="256"/>
      <c r="M423" s="257"/>
      <c r="N423" s="258"/>
      <c r="O423" s="258"/>
      <c r="P423" s="258"/>
      <c r="Q423" s="258"/>
      <c r="R423" s="258"/>
      <c r="S423" s="258"/>
      <c r="T423" s="259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60" t="s">
        <v>139</v>
      </c>
      <c r="AU423" s="260" t="s">
        <v>85</v>
      </c>
      <c r="AV423" s="15" t="s">
        <v>137</v>
      </c>
      <c r="AW423" s="15" t="s">
        <v>31</v>
      </c>
      <c r="AX423" s="15" t="s">
        <v>83</v>
      </c>
      <c r="AY423" s="260" t="s">
        <v>129</v>
      </c>
    </row>
    <row r="424" s="14" customFormat="1">
      <c r="A424" s="14"/>
      <c r="B424" s="239"/>
      <c r="C424" s="240"/>
      <c r="D424" s="230" t="s">
        <v>139</v>
      </c>
      <c r="E424" s="240"/>
      <c r="F424" s="242" t="s">
        <v>411</v>
      </c>
      <c r="G424" s="240"/>
      <c r="H424" s="243">
        <v>107.64</v>
      </c>
      <c r="I424" s="244"/>
      <c r="J424" s="240"/>
      <c r="K424" s="240"/>
      <c r="L424" s="245"/>
      <c r="M424" s="246"/>
      <c r="N424" s="247"/>
      <c r="O424" s="247"/>
      <c r="P424" s="247"/>
      <c r="Q424" s="247"/>
      <c r="R424" s="247"/>
      <c r="S424" s="247"/>
      <c r="T424" s="248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49" t="s">
        <v>139</v>
      </c>
      <c r="AU424" s="249" t="s">
        <v>85</v>
      </c>
      <c r="AV424" s="14" t="s">
        <v>85</v>
      </c>
      <c r="AW424" s="14" t="s">
        <v>4</v>
      </c>
      <c r="AX424" s="14" t="s">
        <v>83</v>
      </c>
      <c r="AY424" s="249" t="s">
        <v>129</v>
      </c>
    </row>
    <row r="425" s="2" customFormat="1" ht="16.5" customHeight="1">
      <c r="A425" s="39"/>
      <c r="B425" s="40"/>
      <c r="C425" s="215" t="s">
        <v>412</v>
      </c>
      <c r="D425" s="215" t="s">
        <v>132</v>
      </c>
      <c r="E425" s="216" t="s">
        <v>413</v>
      </c>
      <c r="F425" s="217" t="s">
        <v>414</v>
      </c>
      <c r="G425" s="218" t="s">
        <v>135</v>
      </c>
      <c r="H425" s="219">
        <v>82.599000000000004</v>
      </c>
      <c r="I425" s="220"/>
      <c r="J425" s="221">
        <f>ROUND(I425*H425,2)</f>
        <v>0</v>
      </c>
      <c r="K425" s="217" t="s">
        <v>136</v>
      </c>
      <c r="L425" s="45"/>
      <c r="M425" s="222" t="s">
        <v>1</v>
      </c>
      <c r="N425" s="223" t="s">
        <v>40</v>
      </c>
      <c r="O425" s="92"/>
      <c r="P425" s="224">
        <f>O425*H425</f>
        <v>0</v>
      </c>
      <c r="Q425" s="224">
        <v>0</v>
      </c>
      <c r="R425" s="224">
        <f>Q425*H425</f>
        <v>0</v>
      </c>
      <c r="S425" s="224">
        <v>0.0032000000000000002</v>
      </c>
      <c r="T425" s="225">
        <f>S425*H425</f>
        <v>0.26431680000000002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26" t="s">
        <v>246</v>
      </c>
      <c r="AT425" s="226" t="s">
        <v>132</v>
      </c>
      <c r="AU425" s="226" t="s">
        <v>85</v>
      </c>
      <c r="AY425" s="18" t="s">
        <v>129</v>
      </c>
      <c r="BE425" s="227">
        <f>IF(N425="základní",J425,0)</f>
        <v>0</v>
      </c>
      <c r="BF425" s="227">
        <f>IF(N425="snížená",J425,0)</f>
        <v>0</v>
      </c>
      <c r="BG425" s="227">
        <f>IF(N425="zákl. přenesená",J425,0)</f>
        <v>0</v>
      </c>
      <c r="BH425" s="227">
        <f>IF(N425="sníž. přenesená",J425,0)</f>
        <v>0</v>
      </c>
      <c r="BI425" s="227">
        <f>IF(N425="nulová",J425,0)</f>
        <v>0</v>
      </c>
      <c r="BJ425" s="18" t="s">
        <v>83</v>
      </c>
      <c r="BK425" s="227">
        <f>ROUND(I425*H425,2)</f>
        <v>0</v>
      </c>
      <c r="BL425" s="18" t="s">
        <v>246</v>
      </c>
      <c r="BM425" s="226" t="s">
        <v>415</v>
      </c>
    </row>
    <row r="426" s="13" customFormat="1">
      <c r="A426" s="13"/>
      <c r="B426" s="228"/>
      <c r="C426" s="229"/>
      <c r="D426" s="230" t="s">
        <v>139</v>
      </c>
      <c r="E426" s="231" t="s">
        <v>1</v>
      </c>
      <c r="F426" s="232" t="s">
        <v>209</v>
      </c>
      <c r="G426" s="229"/>
      <c r="H426" s="231" t="s">
        <v>1</v>
      </c>
      <c r="I426" s="233"/>
      <c r="J426" s="229"/>
      <c r="K426" s="229"/>
      <c r="L426" s="234"/>
      <c r="M426" s="235"/>
      <c r="N426" s="236"/>
      <c r="O426" s="236"/>
      <c r="P426" s="236"/>
      <c r="Q426" s="236"/>
      <c r="R426" s="236"/>
      <c r="S426" s="236"/>
      <c r="T426" s="237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8" t="s">
        <v>139</v>
      </c>
      <c r="AU426" s="238" t="s">
        <v>85</v>
      </c>
      <c r="AV426" s="13" t="s">
        <v>83</v>
      </c>
      <c r="AW426" s="13" t="s">
        <v>31</v>
      </c>
      <c r="AX426" s="13" t="s">
        <v>75</v>
      </c>
      <c r="AY426" s="238" t="s">
        <v>129</v>
      </c>
    </row>
    <row r="427" s="13" customFormat="1">
      <c r="A427" s="13"/>
      <c r="B427" s="228"/>
      <c r="C427" s="229"/>
      <c r="D427" s="230" t="s">
        <v>139</v>
      </c>
      <c r="E427" s="231" t="s">
        <v>1</v>
      </c>
      <c r="F427" s="232" t="s">
        <v>351</v>
      </c>
      <c r="G427" s="229"/>
      <c r="H427" s="231" t="s">
        <v>1</v>
      </c>
      <c r="I427" s="233"/>
      <c r="J427" s="229"/>
      <c r="K427" s="229"/>
      <c r="L427" s="234"/>
      <c r="M427" s="235"/>
      <c r="N427" s="236"/>
      <c r="O427" s="236"/>
      <c r="P427" s="236"/>
      <c r="Q427" s="236"/>
      <c r="R427" s="236"/>
      <c r="S427" s="236"/>
      <c r="T427" s="237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8" t="s">
        <v>139</v>
      </c>
      <c r="AU427" s="238" t="s">
        <v>85</v>
      </c>
      <c r="AV427" s="13" t="s">
        <v>83</v>
      </c>
      <c r="AW427" s="13" t="s">
        <v>31</v>
      </c>
      <c r="AX427" s="13" t="s">
        <v>75</v>
      </c>
      <c r="AY427" s="238" t="s">
        <v>129</v>
      </c>
    </row>
    <row r="428" s="13" customFormat="1">
      <c r="A428" s="13"/>
      <c r="B428" s="228"/>
      <c r="C428" s="229"/>
      <c r="D428" s="230" t="s">
        <v>139</v>
      </c>
      <c r="E428" s="231" t="s">
        <v>1</v>
      </c>
      <c r="F428" s="232" t="s">
        <v>226</v>
      </c>
      <c r="G428" s="229"/>
      <c r="H428" s="231" t="s">
        <v>1</v>
      </c>
      <c r="I428" s="233"/>
      <c r="J428" s="229"/>
      <c r="K428" s="229"/>
      <c r="L428" s="234"/>
      <c r="M428" s="235"/>
      <c r="N428" s="236"/>
      <c r="O428" s="236"/>
      <c r="P428" s="236"/>
      <c r="Q428" s="236"/>
      <c r="R428" s="236"/>
      <c r="S428" s="236"/>
      <c r="T428" s="237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8" t="s">
        <v>139</v>
      </c>
      <c r="AU428" s="238" t="s">
        <v>85</v>
      </c>
      <c r="AV428" s="13" t="s">
        <v>83</v>
      </c>
      <c r="AW428" s="13" t="s">
        <v>31</v>
      </c>
      <c r="AX428" s="13" t="s">
        <v>75</v>
      </c>
      <c r="AY428" s="238" t="s">
        <v>129</v>
      </c>
    </row>
    <row r="429" s="14" customFormat="1">
      <c r="A429" s="14"/>
      <c r="B429" s="239"/>
      <c r="C429" s="240"/>
      <c r="D429" s="230" t="s">
        <v>139</v>
      </c>
      <c r="E429" s="241" t="s">
        <v>1</v>
      </c>
      <c r="F429" s="242" t="s">
        <v>227</v>
      </c>
      <c r="G429" s="240"/>
      <c r="H429" s="243">
        <v>2.1880000000000002</v>
      </c>
      <c r="I429" s="244"/>
      <c r="J429" s="240"/>
      <c r="K429" s="240"/>
      <c r="L429" s="245"/>
      <c r="M429" s="246"/>
      <c r="N429" s="247"/>
      <c r="O429" s="247"/>
      <c r="P429" s="247"/>
      <c r="Q429" s="247"/>
      <c r="R429" s="247"/>
      <c r="S429" s="247"/>
      <c r="T429" s="248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9" t="s">
        <v>139</v>
      </c>
      <c r="AU429" s="249" t="s">
        <v>85</v>
      </c>
      <c r="AV429" s="14" t="s">
        <v>85</v>
      </c>
      <c r="AW429" s="14" t="s">
        <v>31</v>
      </c>
      <c r="AX429" s="14" t="s">
        <v>75</v>
      </c>
      <c r="AY429" s="249" t="s">
        <v>129</v>
      </c>
    </row>
    <row r="430" s="14" customFormat="1">
      <c r="A430" s="14"/>
      <c r="B430" s="239"/>
      <c r="C430" s="240"/>
      <c r="D430" s="230" t="s">
        <v>139</v>
      </c>
      <c r="E430" s="241" t="s">
        <v>1</v>
      </c>
      <c r="F430" s="242" t="s">
        <v>228</v>
      </c>
      <c r="G430" s="240"/>
      <c r="H430" s="243">
        <v>72.611000000000004</v>
      </c>
      <c r="I430" s="244"/>
      <c r="J430" s="240"/>
      <c r="K430" s="240"/>
      <c r="L430" s="245"/>
      <c r="M430" s="246"/>
      <c r="N430" s="247"/>
      <c r="O430" s="247"/>
      <c r="P430" s="247"/>
      <c r="Q430" s="247"/>
      <c r="R430" s="247"/>
      <c r="S430" s="247"/>
      <c r="T430" s="248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9" t="s">
        <v>139</v>
      </c>
      <c r="AU430" s="249" t="s">
        <v>85</v>
      </c>
      <c r="AV430" s="14" t="s">
        <v>85</v>
      </c>
      <c r="AW430" s="14" t="s">
        <v>31</v>
      </c>
      <c r="AX430" s="14" t="s">
        <v>75</v>
      </c>
      <c r="AY430" s="249" t="s">
        <v>129</v>
      </c>
    </row>
    <row r="431" s="14" customFormat="1">
      <c r="A431" s="14"/>
      <c r="B431" s="239"/>
      <c r="C431" s="240"/>
      <c r="D431" s="230" t="s">
        <v>139</v>
      </c>
      <c r="E431" s="241" t="s">
        <v>1</v>
      </c>
      <c r="F431" s="242" t="s">
        <v>229</v>
      </c>
      <c r="G431" s="240"/>
      <c r="H431" s="243">
        <v>-0.58499999999999996</v>
      </c>
      <c r="I431" s="244"/>
      <c r="J431" s="240"/>
      <c r="K431" s="240"/>
      <c r="L431" s="245"/>
      <c r="M431" s="246"/>
      <c r="N431" s="247"/>
      <c r="O431" s="247"/>
      <c r="P431" s="247"/>
      <c r="Q431" s="247"/>
      <c r="R431" s="247"/>
      <c r="S431" s="247"/>
      <c r="T431" s="248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9" t="s">
        <v>139</v>
      </c>
      <c r="AU431" s="249" t="s">
        <v>85</v>
      </c>
      <c r="AV431" s="14" t="s">
        <v>85</v>
      </c>
      <c r="AW431" s="14" t="s">
        <v>31</v>
      </c>
      <c r="AX431" s="14" t="s">
        <v>75</v>
      </c>
      <c r="AY431" s="249" t="s">
        <v>129</v>
      </c>
    </row>
    <row r="432" s="14" customFormat="1">
      <c r="A432" s="14"/>
      <c r="B432" s="239"/>
      <c r="C432" s="240"/>
      <c r="D432" s="230" t="s">
        <v>139</v>
      </c>
      <c r="E432" s="241" t="s">
        <v>1</v>
      </c>
      <c r="F432" s="242" t="s">
        <v>230</v>
      </c>
      <c r="G432" s="240"/>
      <c r="H432" s="243">
        <v>-3.8940000000000001</v>
      </c>
      <c r="I432" s="244"/>
      <c r="J432" s="240"/>
      <c r="K432" s="240"/>
      <c r="L432" s="245"/>
      <c r="M432" s="246"/>
      <c r="N432" s="247"/>
      <c r="O432" s="247"/>
      <c r="P432" s="247"/>
      <c r="Q432" s="247"/>
      <c r="R432" s="247"/>
      <c r="S432" s="247"/>
      <c r="T432" s="248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9" t="s">
        <v>139</v>
      </c>
      <c r="AU432" s="249" t="s">
        <v>85</v>
      </c>
      <c r="AV432" s="14" t="s">
        <v>85</v>
      </c>
      <c r="AW432" s="14" t="s">
        <v>31</v>
      </c>
      <c r="AX432" s="14" t="s">
        <v>75</v>
      </c>
      <c r="AY432" s="249" t="s">
        <v>129</v>
      </c>
    </row>
    <row r="433" s="14" customFormat="1">
      <c r="A433" s="14"/>
      <c r="B433" s="239"/>
      <c r="C433" s="240"/>
      <c r="D433" s="230" t="s">
        <v>139</v>
      </c>
      <c r="E433" s="241" t="s">
        <v>1</v>
      </c>
      <c r="F433" s="242" t="s">
        <v>231</v>
      </c>
      <c r="G433" s="240"/>
      <c r="H433" s="243">
        <v>-3.7240000000000002</v>
      </c>
      <c r="I433" s="244"/>
      <c r="J433" s="240"/>
      <c r="K433" s="240"/>
      <c r="L433" s="245"/>
      <c r="M433" s="246"/>
      <c r="N433" s="247"/>
      <c r="O433" s="247"/>
      <c r="P433" s="247"/>
      <c r="Q433" s="247"/>
      <c r="R433" s="247"/>
      <c r="S433" s="247"/>
      <c r="T433" s="248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9" t="s">
        <v>139</v>
      </c>
      <c r="AU433" s="249" t="s">
        <v>85</v>
      </c>
      <c r="AV433" s="14" t="s">
        <v>85</v>
      </c>
      <c r="AW433" s="14" t="s">
        <v>31</v>
      </c>
      <c r="AX433" s="14" t="s">
        <v>75</v>
      </c>
      <c r="AY433" s="249" t="s">
        <v>129</v>
      </c>
    </row>
    <row r="434" s="16" customFormat="1">
      <c r="A434" s="16"/>
      <c r="B434" s="271"/>
      <c r="C434" s="272"/>
      <c r="D434" s="230" t="s">
        <v>139</v>
      </c>
      <c r="E434" s="273" t="s">
        <v>1</v>
      </c>
      <c r="F434" s="274" t="s">
        <v>339</v>
      </c>
      <c r="G434" s="272"/>
      <c r="H434" s="275">
        <v>66.596000000000004</v>
      </c>
      <c r="I434" s="276"/>
      <c r="J434" s="272"/>
      <c r="K434" s="272"/>
      <c r="L434" s="277"/>
      <c r="M434" s="278"/>
      <c r="N434" s="279"/>
      <c r="O434" s="279"/>
      <c r="P434" s="279"/>
      <c r="Q434" s="279"/>
      <c r="R434" s="279"/>
      <c r="S434" s="279"/>
      <c r="T434" s="280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T434" s="281" t="s">
        <v>139</v>
      </c>
      <c r="AU434" s="281" t="s">
        <v>85</v>
      </c>
      <c r="AV434" s="16" t="s">
        <v>130</v>
      </c>
      <c r="AW434" s="16" t="s">
        <v>31</v>
      </c>
      <c r="AX434" s="16" t="s">
        <v>75</v>
      </c>
      <c r="AY434" s="281" t="s">
        <v>129</v>
      </c>
    </row>
    <row r="435" s="13" customFormat="1">
      <c r="A435" s="13"/>
      <c r="B435" s="228"/>
      <c r="C435" s="229"/>
      <c r="D435" s="230" t="s">
        <v>139</v>
      </c>
      <c r="E435" s="231" t="s">
        <v>1</v>
      </c>
      <c r="F435" s="232" t="s">
        <v>341</v>
      </c>
      <c r="G435" s="229"/>
      <c r="H435" s="231" t="s">
        <v>1</v>
      </c>
      <c r="I435" s="233"/>
      <c r="J435" s="229"/>
      <c r="K435" s="229"/>
      <c r="L435" s="234"/>
      <c r="M435" s="235"/>
      <c r="N435" s="236"/>
      <c r="O435" s="236"/>
      <c r="P435" s="236"/>
      <c r="Q435" s="236"/>
      <c r="R435" s="236"/>
      <c r="S435" s="236"/>
      <c r="T435" s="237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8" t="s">
        <v>139</v>
      </c>
      <c r="AU435" s="238" t="s">
        <v>85</v>
      </c>
      <c r="AV435" s="13" t="s">
        <v>83</v>
      </c>
      <c r="AW435" s="13" t="s">
        <v>31</v>
      </c>
      <c r="AX435" s="13" t="s">
        <v>75</v>
      </c>
      <c r="AY435" s="238" t="s">
        <v>129</v>
      </c>
    </row>
    <row r="436" s="14" customFormat="1">
      <c r="A436" s="14"/>
      <c r="B436" s="239"/>
      <c r="C436" s="240"/>
      <c r="D436" s="230" t="s">
        <v>139</v>
      </c>
      <c r="E436" s="241" t="s">
        <v>1</v>
      </c>
      <c r="F436" s="242" t="s">
        <v>416</v>
      </c>
      <c r="G436" s="240"/>
      <c r="H436" s="243">
        <v>16.003</v>
      </c>
      <c r="I436" s="244"/>
      <c r="J436" s="240"/>
      <c r="K436" s="240"/>
      <c r="L436" s="245"/>
      <c r="M436" s="246"/>
      <c r="N436" s="247"/>
      <c r="O436" s="247"/>
      <c r="P436" s="247"/>
      <c r="Q436" s="247"/>
      <c r="R436" s="247"/>
      <c r="S436" s="247"/>
      <c r="T436" s="24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9" t="s">
        <v>139</v>
      </c>
      <c r="AU436" s="249" t="s">
        <v>85</v>
      </c>
      <c r="AV436" s="14" t="s">
        <v>85</v>
      </c>
      <c r="AW436" s="14" t="s">
        <v>31</v>
      </c>
      <c r="AX436" s="14" t="s">
        <v>75</v>
      </c>
      <c r="AY436" s="249" t="s">
        <v>129</v>
      </c>
    </row>
    <row r="437" s="15" customFormat="1">
      <c r="A437" s="15"/>
      <c r="B437" s="250"/>
      <c r="C437" s="251"/>
      <c r="D437" s="230" t="s">
        <v>139</v>
      </c>
      <c r="E437" s="252" t="s">
        <v>1</v>
      </c>
      <c r="F437" s="253" t="s">
        <v>151</v>
      </c>
      <c r="G437" s="251"/>
      <c r="H437" s="254">
        <v>82.599000000000004</v>
      </c>
      <c r="I437" s="255"/>
      <c r="J437" s="251"/>
      <c r="K437" s="251"/>
      <c r="L437" s="256"/>
      <c r="M437" s="257"/>
      <c r="N437" s="258"/>
      <c r="O437" s="258"/>
      <c r="P437" s="258"/>
      <c r="Q437" s="258"/>
      <c r="R437" s="258"/>
      <c r="S437" s="258"/>
      <c r="T437" s="259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60" t="s">
        <v>139</v>
      </c>
      <c r="AU437" s="260" t="s">
        <v>85</v>
      </c>
      <c r="AV437" s="15" t="s">
        <v>137</v>
      </c>
      <c r="AW437" s="15" t="s">
        <v>31</v>
      </c>
      <c r="AX437" s="15" t="s">
        <v>83</v>
      </c>
      <c r="AY437" s="260" t="s">
        <v>129</v>
      </c>
    </row>
    <row r="438" s="2" customFormat="1" ht="24.15" customHeight="1">
      <c r="A438" s="39"/>
      <c r="B438" s="40"/>
      <c r="C438" s="215" t="s">
        <v>417</v>
      </c>
      <c r="D438" s="215" t="s">
        <v>132</v>
      </c>
      <c r="E438" s="216" t="s">
        <v>418</v>
      </c>
      <c r="F438" s="217" t="s">
        <v>419</v>
      </c>
      <c r="G438" s="218" t="s">
        <v>135</v>
      </c>
      <c r="H438" s="219">
        <v>14.68</v>
      </c>
      <c r="I438" s="220"/>
      <c r="J438" s="221">
        <f>ROUND(I438*H438,2)</f>
        <v>0</v>
      </c>
      <c r="K438" s="217" t="s">
        <v>136</v>
      </c>
      <c r="L438" s="45"/>
      <c r="M438" s="222" t="s">
        <v>1</v>
      </c>
      <c r="N438" s="223" t="s">
        <v>40</v>
      </c>
      <c r="O438" s="92"/>
      <c r="P438" s="224">
        <f>O438*H438</f>
        <v>0</v>
      </c>
      <c r="Q438" s="224">
        <v>0</v>
      </c>
      <c r="R438" s="224">
        <f>Q438*H438</f>
        <v>0</v>
      </c>
      <c r="S438" s="224">
        <v>0.001</v>
      </c>
      <c r="T438" s="225">
        <f>S438*H438</f>
        <v>0.01468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26" t="s">
        <v>246</v>
      </c>
      <c r="AT438" s="226" t="s">
        <v>132</v>
      </c>
      <c r="AU438" s="226" t="s">
        <v>85</v>
      </c>
      <c r="AY438" s="18" t="s">
        <v>129</v>
      </c>
      <c r="BE438" s="227">
        <f>IF(N438="základní",J438,0)</f>
        <v>0</v>
      </c>
      <c r="BF438" s="227">
        <f>IF(N438="snížená",J438,0)</f>
        <v>0</v>
      </c>
      <c r="BG438" s="227">
        <f>IF(N438="zákl. přenesená",J438,0)</f>
        <v>0</v>
      </c>
      <c r="BH438" s="227">
        <f>IF(N438="sníž. přenesená",J438,0)</f>
        <v>0</v>
      </c>
      <c r="BI438" s="227">
        <f>IF(N438="nulová",J438,0)</f>
        <v>0</v>
      </c>
      <c r="BJ438" s="18" t="s">
        <v>83</v>
      </c>
      <c r="BK438" s="227">
        <f>ROUND(I438*H438,2)</f>
        <v>0</v>
      </c>
      <c r="BL438" s="18" t="s">
        <v>246</v>
      </c>
      <c r="BM438" s="226" t="s">
        <v>420</v>
      </c>
    </row>
    <row r="439" s="13" customFormat="1">
      <c r="A439" s="13"/>
      <c r="B439" s="228"/>
      <c r="C439" s="229"/>
      <c r="D439" s="230" t="s">
        <v>139</v>
      </c>
      <c r="E439" s="231" t="s">
        <v>1</v>
      </c>
      <c r="F439" s="232" t="s">
        <v>421</v>
      </c>
      <c r="G439" s="229"/>
      <c r="H439" s="231" t="s">
        <v>1</v>
      </c>
      <c r="I439" s="233"/>
      <c r="J439" s="229"/>
      <c r="K439" s="229"/>
      <c r="L439" s="234"/>
      <c r="M439" s="235"/>
      <c r="N439" s="236"/>
      <c r="O439" s="236"/>
      <c r="P439" s="236"/>
      <c r="Q439" s="236"/>
      <c r="R439" s="236"/>
      <c r="S439" s="236"/>
      <c r="T439" s="237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8" t="s">
        <v>139</v>
      </c>
      <c r="AU439" s="238" t="s">
        <v>85</v>
      </c>
      <c r="AV439" s="13" t="s">
        <v>83</v>
      </c>
      <c r="AW439" s="13" t="s">
        <v>31</v>
      </c>
      <c r="AX439" s="13" t="s">
        <v>75</v>
      </c>
      <c r="AY439" s="238" t="s">
        <v>129</v>
      </c>
    </row>
    <row r="440" s="13" customFormat="1">
      <c r="A440" s="13"/>
      <c r="B440" s="228"/>
      <c r="C440" s="229"/>
      <c r="D440" s="230" t="s">
        <v>139</v>
      </c>
      <c r="E440" s="231" t="s">
        <v>1</v>
      </c>
      <c r="F440" s="232" t="s">
        <v>422</v>
      </c>
      <c r="G440" s="229"/>
      <c r="H440" s="231" t="s">
        <v>1</v>
      </c>
      <c r="I440" s="233"/>
      <c r="J440" s="229"/>
      <c r="K440" s="229"/>
      <c r="L440" s="234"/>
      <c r="M440" s="235"/>
      <c r="N440" s="236"/>
      <c r="O440" s="236"/>
      <c r="P440" s="236"/>
      <c r="Q440" s="236"/>
      <c r="R440" s="236"/>
      <c r="S440" s="236"/>
      <c r="T440" s="237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8" t="s">
        <v>139</v>
      </c>
      <c r="AU440" s="238" t="s">
        <v>85</v>
      </c>
      <c r="AV440" s="13" t="s">
        <v>83</v>
      </c>
      <c r="AW440" s="13" t="s">
        <v>31</v>
      </c>
      <c r="AX440" s="13" t="s">
        <v>75</v>
      </c>
      <c r="AY440" s="238" t="s">
        <v>129</v>
      </c>
    </row>
    <row r="441" s="14" customFormat="1">
      <c r="A441" s="14"/>
      <c r="B441" s="239"/>
      <c r="C441" s="240"/>
      <c r="D441" s="230" t="s">
        <v>139</v>
      </c>
      <c r="E441" s="241" t="s">
        <v>1</v>
      </c>
      <c r="F441" s="242" t="s">
        <v>227</v>
      </c>
      <c r="G441" s="240"/>
      <c r="H441" s="243">
        <v>2.1880000000000002</v>
      </c>
      <c r="I441" s="244"/>
      <c r="J441" s="240"/>
      <c r="K441" s="240"/>
      <c r="L441" s="245"/>
      <c r="M441" s="246"/>
      <c r="N441" s="247"/>
      <c r="O441" s="247"/>
      <c r="P441" s="247"/>
      <c r="Q441" s="247"/>
      <c r="R441" s="247"/>
      <c r="S441" s="247"/>
      <c r="T441" s="248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9" t="s">
        <v>139</v>
      </c>
      <c r="AU441" s="249" t="s">
        <v>85</v>
      </c>
      <c r="AV441" s="14" t="s">
        <v>85</v>
      </c>
      <c r="AW441" s="14" t="s">
        <v>31</v>
      </c>
      <c r="AX441" s="14" t="s">
        <v>75</v>
      </c>
      <c r="AY441" s="249" t="s">
        <v>129</v>
      </c>
    </row>
    <row r="442" s="14" customFormat="1">
      <c r="A442" s="14"/>
      <c r="B442" s="239"/>
      <c r="C442" s="240"/>
      <c r="D442" s="230" t="s">
        <v>139</v>
      </c>
      <c r="E442" s="241" t="s">
        <v>1</v>
      </c>
      <c r="F442" s="242" t="s">
        <v>423</v>
      </c>
      <c r="G442" s="240"/>
      <c r="H442" s="243">
        <v>12.492000000000001</v>
      </c>
      <c r="I442" s="244"/>
      <c r="J442" s="240"/>
      <c r="K442" s="240"/>
      <c r="L442" s="245"/>
      <c r="M442" s="246"/>
      <c r="N442" s="247"/>
      <c r="O442" s="247"/>
      <c r="P442" s="247"/>
      <c r="Q442" s="247"/>
      <c r="R442" s="247"/>
      <c r="S442" s="247"/>
      <c r="T442" s="248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9" t="s">
        <v>139</v>
      </c>
      <c r="AU442" s="249" t="s">
        <v>85</v>
      </c>
      <c r="AV442" s="14" t="s">
        <v>85</v>
      </c>
      <c r="AW442" s="14" t="s">
        <v>31</v>
      </c>
      <c r="AX442" s="14" t="s">
        <v>75</v>
      </c>
      <c r="AY442" s="249" t="s">
        <v>129</v>
      </c>
    </row>
    <row r="443" s="15" customFormat="1">
      <c r="A443" s="15"/>
      <c r="B443" s="250"/>
      <c r="C443" s="251"/>
      <c r="D443" s="230" t="s">
        <v>139</v>
      </c>
      <c r="E443" s="252" t="s">
        <v>1</v>
      </c>
      <c r="F443" s="253" t="s">
        <v>151</v>
      </c>
      <c r="G443" s="251"/>
      <c r="H443" s="254">
        <v>14.680000000000002</v>
      </c>
      <c r="I443" s="255"/>
      <c r="J443" s="251"/>
      <c r="K443" s="251"/>
      <c r="L443" s="256"/>
      <c r="M443" s="257"/>
      <c r="N443" s="258"/>
      <c r="O443" s="258"/>
      <c r="P443" s="258"/>
      <c r="Q443" s="258"/>
      <c r="R443" s="258"/>
      <c r="S443" s="258"/>
      <c r="T443" s="259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60" t="s">
        <v>139</v>
      </c>
      <c r="AU443" s="260" t="s">
        <v>85</v>
      </c>
      <c r="AV443" s="15" t="s">
        <v>137</v>
      </c>
      <c r="AW443" s="15" t="s">
        <v>31</v>
      </c>
      <c r="AX443" s="15" t="s">
        <v>83</v>
      </c>
      <c r="AY443" s="260" t="s">
        <v>129</v>
      </c>
    </row>
    <row r="444" s="2" customFormat="1" ht="24.15" customHeight="1">
      <c r="A444" s="39"/>
      <c r="B444" s="40"/>
      <c r="C444" s="215" t="s">
        <v>424</v>
      </c>
      <c r="D444" s="215" t="s">
        <v>132</v>
      </c>
      <c r="E444" s="216" t="s">
        <v>425</v>
      </c>
      <c r="F444" s="217" t="s">
        <v>426</v>
      </c>
      <c r="G444" s="218" t="s">
        <v>154</v>
      </c>
      <c r="H444" s="219">
        <v>1</v>
      </c>
      <c r="I444" s="220"/>
      <c r="J444" s="221">
        <f>ROUND(I444*H444,2)</f>
        <v>0</v>
      </c>
      <c r="K444" s="217" t="s">
        <v>136</v>
      </c>
      <c r="L444" s="45"/>
      <c r="M444" s="222" t="s">
        <v>1</v>
      </c>
      <c r="N444" s="223" t="s">
        <v>40</v>
      </c>
      <c r="O444" s="92"/>
      <c r="P444" s="224">
        <f>O444*H444</f>
        <v>0</v>
      </c>
      <c r="Q444" s="224">
        <v>0</v>
      </c>
      <c r="R444" s="224">
        <f>Q444*H444</f>
        <v>0</v>
      </c>
      <c r="S444" s="224">
        <v>0</v>
      </c>
      <c r="T444" s="225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26" t="s">
        <v>246</v>
      </c>
      <c r="AT444" s="226" t="s">
        <v>132</v>
      </c>
      <c r="AU444" s="226" t="s">
        <v>85</v>
      </c>
      <c r="AY444" s="18" t="s">
        <v>129</v>
      </c>
      <c r="BE444" s="227">
        <f>IF(N444="základní",J444,0)</f>
        <v>0</v>
      </c>
      <c r="BF444" s="227">
        <f>IF(N444="snížená",J444,0)</f>
        <v>0</v>
      </c>
      <c r="BG444" s="227">
        <f>IF(N444="zákl. přenesená",J444,0)</f>
        <v>0</v>
      </c>
      <c r="BH444" s="227">
        <f>IF(N444="sníž. přenesená",J444,0)</f>
        <v>0</v>
      </c>
      <c r="BI444" s="227">
        <f>IF(N444="nulová",J444,0)</f>
        <v>0</v>
      </c>
      <c r="BJ444" s="18" t="s">
        <v>83</v>
      </c>
      <c r="BK444" s="227">
        <f>ROUND(I444*H444,2)</f>
        <v>0</v>
      </c>
      <c r="BL444" s="18" t="s">
        <v>246</v>
      </c>
      <c r="BM444" s="226" t="s">
        <v>427</v>
      </c>
    </row>
    <row r="445" s="13" customFormat="1">
      <c r="A445" s="13"/>
      <c r="B445" s="228"/>
      <c r="C445" s="229"/>
      <c r="D445" s="230" t="s">
        <v>139</v>
      </c>
      <c r="E445" s="231" t="s">
        <v>1</v>
      </c>
      <c r="F445" s="232" t="s">
        <v>428</v>
      </c>
      <c r="G445" s="229"/>
      <c r="H445" s="231" t="s">
        <v>1</v>
      </c>
      <c r="I445" s="233"/>
      <c r="J445" s="229"/>
      <c r="K445" s="229"/>
      <c r="L445" s="234"/>
      <c r="M445" s="235"/>
      <c r="N445" s="236"/>
      <c r="O445" s="236"/>
      <c r="P445" s="236"/>
      <c r="Q445" s="236"/>
      <c r="R445" s="236"/>
      <c r="S445" s="236"/>
      <c r="T445" s="23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8" t="s">
        <v>139</v>
      </c>
      <c r="AU445" s="238" t="s">
        <v>85</v>
      </c>
      <c r="AV445" s="13" t="s">
        <v>83</v>
      </c>
      <c r="AW445" s="13" t="s">
        <v>31</v>
      </c>
      <c r="AX445" s="13" t="s">
        <v>75</v>
      </c>
      <c r="AY445" s="238" t="s">
        <v>129</v>
      </c>
    </row>
    <row r="446" s="14" customFormat="1">
      <c r="A446" s="14"/>
      <c r="B446" s="239"/>
      <c r="C446" s="240"/>
      <c r="D446" s="230" t="s">
        <v>139</v>
      </c>
      <c r="E446" s="241" t="s">
        <v>1</v>
      </c>
      <c r="F446" s="242" t="s">
        <v>148</v>
      </c>
      <c r="G446" s="240"/>
      <c r="H446" s="243">
        <v>1</v>
      </c>
      <c r="I446" s="244"/>
      <c r="J446" s="240"/>
      <c r="K446" s="240"/>
      <c r="L446" s="245"/>
      <c r="M446" s="246"/>
      <c r="N446" s="247"/>
      <c r="O446" s="247"/>
      <c r="P446" s="247"/>
      <c r="Q446" s="247"/>
      <c r="R446" s="247"/>
      <c r="S446" s="247"/>
      <c r="T446" s="248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9" t="s">
        <v>139</v>
      </c>
      <c r="AU446" s="249" t="s">
        <v>85</v>
      </c>
      <c r="AV446" s="14" t="s">
        <v>85</v>
      </c>
      <c r="AW446" s="14" t="s">
        <v>31</v>
      </c>
      <c r="AX446" s="14" t="s">
        <v>83</v>
      </c>
      <c r="AY446" s="249" t="s">
        <v>129</v>
      </c>
    </row>
    <row r="447" s="2" customFormat="1" ht="21.75" customHeight="1">
      <c r="A447" s="39"/>
      <c r="B447" s="40"/>
      <c r="C447" s="215" t="s">
        <v>429</v>
      </c>
      <c r="D447" s="215" t="s">
        <v>132</v>
      </c>
      <c r="E447" s="216" t="s">
        <v>430</v>
      </c>
      <c r="F447" s="217" t="s">
        <v>431</v>
      </c>
      <c r="G447" s="218" t="s">
        <v>154</v>
      </c>
      <c r="H447" s="219">
        <v>1</v>
      </c>
      <c r="I447" s="220"/>
      <c r="J447" s="221">
        <f>ROUND(I447*H447,2)</f>
        <v>0</v>
      </c>
      <c r="K447" s="217" t="s">
        <v>136</v>
      </c>
      <c r="L447" s="45"/>
      <c r="M447" s="222" t="s">
        <v>1</v>
      </c>
      <c r="N447" s="223" t="s">
        <v>40</v>
      </c>
      <c r="O447" s="92"/>
      <c r="P447" s="224">
        <f>O447*H447</f>
        <v>0</v>
      </c>
      <c r="Q447" s="224">
        <v>0.00019000000000000001</v>
      </c>
      <c r="R447" s="224">
        <f>Q447*H447</f>
        <v>0.00019000000000000001</v>
      </c>
      <c r="S447" s="224">
        <v>0</v>
      </c>
      <c r="T447" s="225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26" t="s">
        <v>246</v>
      </c>
      <c r="AT447" s="226" t="s">
        <v>132</v>
      </c>
      <c r="AU447" s="226" t="s">
        <v>85</v>
      </c>
      <c r="AY447" s="18" t="s">
        <v>129</v>
      </c>
      <c r="BE447" s="227">
        <f>IF(N447="základní",J447,0)</f>
        <v>0</v>
      </c>
      <c r="BF447" s="227">
        <f>IF(N447="snížená",J447,0)</f>
        <v>0</v>
      </c>
      <c r="BG447" s="227">
        <f>IF(N447="zákl. přenesená",J447,0)</f>
        <v>0</v>
      </c>
      <c r="BH447" s="227">
        <f>IF(N447="sníž. přenesená",J447,0)</f>
        <v>0</v>
      </c>
      <c r="BI447" s="227">
        <f>IF(N447="nulová",J447,0)</f>
        <v>0</v>
      </c>
      <c r="BJ447" s="18" t="s">
        <v>83</v>
      </c>
      <c r="BK447" s="227">
        <f>ROUND(I447*H447,2)</f>
        <v>0</v>
      </c>
      <c r="BL447" s="18" t="s">
        <v>246</v>
      </c>
      <c r="BM447" s="226" t="s">
        <v>432</v>
      </c>
    </row>
    <row r="448" s="13" customFormat="1">
      <c r="A448" s="13"/>
      <c r="B448" s="228"/>
      <c r="C448" s="229"/>
      <c r="D448" s="230" t="s">
        <v>139</v>
      </c>
      <c r="E448" s="231" t="s">
        <v>1</v>
      </c>
      <c r="F448" s="232" t="s">
        <v>428</v>
      </c>
      <c r="G448" s="229"/>
      <c r="H448" s="231" t="s">
        <v>1</v>
      </c>
      <c r="I448" s="233"/>
      <c r="J448" s="229"/>
      <c r="K448" s="229"/>
      <c r="L448" s="234"/>
      <c r="M448" s="235"/>
      <c r="N448" s="236"/>
      <c r="O448" s="236"/>
      <c r="P448" s="236"/>
      <c r="Q448" s="236"/>
      <c r="R448" s="236"/>
      <c r="S448" s="236"/>
      <c r="T448" s="237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8" t="s">
        <v>139</v>
      </c>
      <c r="AU448" s="238" t="s">
        <v>85</v>
      </c>
      <c r="AV448" s="13" t="s">
        <v>83</v>
      </c>
      <c r="AW448" s="13" t="s">
        <v>31</v>
      </c>
      <c r="AX448" s="13" t="s">
        <v>75</v>
      </c>
      <c r="AY448" s="238" t="s">
        <v>129</v>
      </c>
    </row>
    <row r="449" s="14" customFormat="1">
      <c r="A449" s="14"/>
      <c r="B449" s="239"/>
      <c r="C449" s="240"/>
      <c r="D449" s="230" t="s">
        <v>139</v>
      </c>
      <c r="E449" s="241" t="s">
        <v>1</v>
      </c>
      <c r="F449" s="242" t="s">
        <v>148</v>
      </c>
      <c r="G449" s="240"/>
      <c r="H449" s="243">
        <v>1</v>
      </c>
      <c r="I449" s="244"/>
      <c r="J449" s="240"/>
      <c r="K449" s="240"/>
      <c r="L449" s="245"/>
      <c r="M449" s="246"/>
      <c r="N449" s="247"/>
      <c r="O449" s="247"/>
      <c r="P449" s="247"/>
      <c r="Q449" s="247"/>
      <c r="R449" s="247"/>
      <c r="S449" s="247"/>
      <c r="T449" s="24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9" t="s">
        <v>139</v>
      </c>
      <c r="AU449" s="249" t="s">
        <v>85</v>
      </c>
      <c r="AV449" s="14" t="s">
        <v>85</v>
      </c>
      <c r="AW449" s="14" t="s">
        <v>31</v>
      </c>
      <c r="AX449" s="14" t="s">
        <v>83</v>
      </c>
      <c r="AY449" s="249" t="s">
        <v>129</v>
      </c>
    </row>
    <row r="450" s="2" customFormat="1" ht="16.5" customHeight="1">
      <c r="A450" s="39"/>
      <c r="B450" s="40"/>
      <c r="C450" s="215" t="s">
        <v>433</v>
      </c>
      <c r="D450" s="215" t="s">
        <v>132</v>
      </c>
      <c r="E450" s="216" t="s">
        <v>434</v>
      </c>
      <c r="F450" s="217" t="s">
        <v>435</v>
      </c>
      <c r="G450" s="218" t="s">
        <v>135</v>
      </c>
      <c r="H450" s="219">
        <v>14.68</v>
      </c>
      <c r="I450" s="220"/>
      <c r="J450" s="221">
        <f>ROUND(I450*H450,2)</f>
        <v>0</v>
      </c>
      <c r="K450" s="217" t="s">
        <v>136</v>
      </c>
      <c r="L450" s="45"/>
      <c r="M450" s="222" t="s">
        <v>1</v>
      </c>
      <c r="N450" s="223" t="s">
        <v>40</v>
      </c>
      <c r="O450" s="92"/>
      <c r="P450" s="224">
        <f>O450*H450</f>
        <v>0</v>
      </c>
      <c r="Q450" s="224">
        <v>0</v>
      </c>
      <c r="R450" s="224">
        <f>Q450*H450</f>
        <v>0</v>
      </c>
      <c r="S450" s="224">
        <v>0.084000000000000005</v>
      </c>
      <c r="T450" s="225">
        <f>S450*H450</f>
        <v>1.23312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26" t="s">
        <v>246</v>
      </c>
      <c r="AT450" s="226" t="s">
        <v>132</v>
      </c>
      <c r="AU450" s="226" t="s">
        <v>85</v>
      </c>
      <c r="AY450" s="18" t="s">
        <v>129</v>
      </c>
      <c r="BE450" s="227">
        <f>IF(N450="základní",J450,0)</f>
        <v>0</v>
      </c>
      <c r="BF450" s="227">
        <f>IF(N450="snížená",J450,0)</f>
        <v>0</v>
      </c>
      <c r="BG450" s="227">
        <f>IF(N450="zákl. přenesená",J450,0)</f>
        <v>0</v>
      </c>
      <c r="BH450" s="227">
        <f>IF(N450="sníž. přenesená",J450,0)</f>
        <v>0</v>
      </c>
      <c r="BI450" s="227">
        <f>IF(N450="nulová",J450,0)</f>
        <v>0</v>
      </c>
      <c r="BJ450" s="18" t="s">
        <v>83</v>
      </c>
      <c r="BK450" s="227">
        <f>ROUND(I450*H450,2)</f>
        <v>0</v>
      </c>
      <c r="BL450" s="18" t="s">
        <v>246</v>
      </c>
      <c r="BM450" s="226" t="s">
        <v>436</v>
      </c>
    </row>
    <row r="451" s="13" customFormat="1">
      <c r="A451" s="13"/>
      <c r="B451" s="228"/>
      <c r="C451" s="229"/>
      <c r="D451" s="230" t="s">
        <v>139</v>
      </c>
      <c r="E451" s="231" t="s">
        <v>1</v>
      </c>
      <c r="F451" s="232" t="s">
        <v>201</v>
      </c>
      <c r="G451" s="229"/>
      <c r="H451" s="231" t="s">
        <v>1</v>
      </c>
      <c r="I451" s="233"/>
      <c r="J451" s="229"/>
      <c r="K451" s="229"/>
      <c r="L451" s="234"/>
      <c r="M451" s="235"/>
      <c r="N451" s="236"/>
      <c r="O451" s="236"/>
      <c r="P451" s="236"/>
      <c r="Q451" s="236"/>
      <c r="R451" s="236"/>
      <c r="S451" s="236"/>
      <c r="T451" s="237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8" t="s">
        <v>139</v>
      </c>
      <c r="AU451" s="238" t="s">
        <v>85</v>
      </c>
      <c r="AV451" s="13" t="s">
        <v>83</v>
      </c>
      <c r="AW451" s="13" t="s">
        <v>31</v>
      </c>
      <c r="AX451" s="13" t="s">
        <v>75</v>
      </c>
      <c r="AY451" s="238" t="s">
        <v>129</v>
      </c>
    </row>
    <row r="452" s="13" customFormat="1">
      <c r="A452" s="13"/>
      <c r="B452" s="228"/>
      <c r="C452" s="229"/>
      <c r="D452" s="230" t="s">
        <v>139</v>
      </c>
      <c r="E452" s="231" t="s">
        <v>1</v>
      </c>
      <c r="F452" s="232" t="s">
        <v>437</v>
      </c>
      <c r="G452" s="229"/>
      <c r="H452" s="231" t="s">
        <v>1</v>
      </c>
      <c r="I452" s="233"/>
      <c r="J452" s="229"/>
      <c r="K452" s="229"/>
      <c r="L452" s="234"/>
      <c r="M452" s="235"/>
      <c r="N452" s="236"/>
      <c r="O452" s="236"/>
      <c r="P452" s="236"/>
      <c r="Q452" s="236"/>
      <c r="R452" s="236"/>
      <c r="S452" s="236"/>
      <c r="T452" s="237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8" t="s">
        <v>139</v>
      </c>
      <c r="AU452" s="238" t="s">
        <v>85</v>
      </c>
      <c r="AV452" s="13" t="s">
        <v>83</v>
      </c>
      <c r="AW452" s="13" t="s">
        <v>31</v>
      </c>
      <c r="AX452" s="13" t="s">
        <v>75</v>
      </c>
      <c r="AY452" s="238" t="s">
        <v>129</v>
      </c>
    </row>
    <row r="453" s="14" customFormat="1">
      <c r="A453" s="14"/>
      <c r="B453" s="239"/>
      <c r="C453" s="240"/>
      <c r="D453" s="230" t="s">
        <v>139</v>
      </c>
      <c r="E453" s="241" t="s">
        <v>1</v>
      </c>
      <c r="F453" s="242" t="s">
        <v>227</v>
      </c>
      <c r="G453" s="240"/>
      <c r="H453" s="243">
        <v>2.1880000000000002</v>
      </c>
      <c r="I453" s="244"/>
      <c r="J453" s="240"/>
      <c r="K453" s="240"/>
      <c r="L453" s="245"/>
      <c r="M453" s="246"/>
      <c r="N453" s="247"/>
      <c r="O453" s="247"/>
      <c r="P453" s="247"/>
      <c r="Q453" s="247"/>
      <c r="R453" s="247"/>
      <c r="S453" s="247"/>
      <c r="T453" s="248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9" t="s">
        <v>139</v>
      </c>
      <c r="AU453" s="249" t="s">
        <v>85</v>
      </c>
      <c r="AV453" s="14" t="s">
        <v>85</v>
      </c>
      <c r="AW453" s="14" t="s">
        <v>31</v>
      </c>
      <c r="AX453" s="14" t="s">
        <v>75</v>
      </c>
      <c r="AY453" s="249" t="s">
        <v>129</v>
      </c>
    </row>
    <row r="454" s="14" customFormat="1">
      <c r="A454" s="14"/>
      <c r="B454" s="239"/>
      <c r="C454" s="240"/>
      <c r="D454" s="230" t="s">
        <v>139</v>
      </c>
      <c r="E454" s="241" t="s">
        <v>1</v>
      </c>
      <c r="F454" s="242" t="s">
        <v>423</v>
      </c>
      <c r="G454" s="240"/>
      <c r="H454" s="243">
        <v>12.492000000000001</v>
      </c>
      <c r="I454" s="244"/>
      <c r="J454" s="240"/>
      <c r="K454" s="240"/>
      <c r="L454" s="245"/>
      <c r="M454" s="246"/>
      <c r="N454" s="247"/>
      <c r="O454" s="247"/>
      <c r="P454" s="247"/>
      <c r="Q454" s="247"/>
      <c r="R454" s="247"/>
      <c r="S454" s="247"/>
      <c r="T454" s="24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9" t="s">
        <v>139</v>
      </c>
      <c r="AU454" s="249" t="s">
        <v>85</v>
      </c>
      <c r="AV454" s="14" t="s">
        <v>85</v>
      </c>
      <c r="AW454" s="14" t="s">
        <v>31</v>
      </c>
      <c r="AX454" s="14" t="s">
        <v>75</v>
      </c>
      <c r="AY454" s="249" t="s">
        <v>129</v>
      </c>
    </row>
    <row r="455" s="15" customFormat="1">
      <c r="A455" s="15"/>
      <c r="B455" s="250"/>
      <c r="C455" s="251"/>
      <c r="D455" s="230" t="s">
        <v>139</v>
      </c>
      <c r="E455" s="252" t="s">
        <v>1</v>
      </c>
      <c r="F455" s="253" t="s">
        <v>151</v>
      </c>
      <c r="G455" s="251"/>
      <c r="H455" s="254">
        <v>14.680000000000002</v>
      </c>
      <c r="I455" s="255"/>
      <c r="J455" s="251"/>
      <c r="K455" s="251"/>
      <c r="L455" s="256"/>
      <c r="M455" s="257"/>
      <c r="N455" s="258"/>
      <c r="O455" s="258"/>
      <c r="P455" s="258"/>
      <c r="Q455" s="258"/>
      <c r="R455" s="258"/>
      <c r="S455" s="258"/>
      <c r="T455" s="259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60" t="s">
        <v>139</v>
      </c>
      <c r="AU455" s="260" t="s">
        <v>85</v>
      </c>
      <c r="AV455" s="15" t="s">
        <v>137</v>
      </c>
      <c r="AW455" s="15" t="s">
        <v>31</v>
      </c>
      <c r="AX455" s="15" t="s">
        <v>83</v>
      </c>
      <c r="AY455" s="260" t="s">
        <v>129</v>
      </c>
    </row>
    <row r="456" s="2" customFormat="1" ht="21.75" customHeight="1">
      <c r="A456" s="39"/>
      <c r="B456" s="40"/>
      <c r="C456" s="215" t="s">
        <v>438</v>
      </c>
      <c r="D456" s="215" t="s">
        <v>132</v>
      </c>
      <c r="E456" s="216" t="s">
        <v>439</v>
      </c>
      <c r="F456" s="217" t="s">
        <v>440</v>
      </c>
      <c r="G456" s="218" t="s">
        <v>135</v>
      </c>
      <c r="H456" s="219">
        <v>14.68</v>
      </c>
      <c r="I456" s="220"/>
      <c r="J456" s="221">
        <f>ROUND(I456*H456,2)</f>
        <v>0</v>
      </c>
      <c r="K456" s="217" t="s">
        <v>136</v>
      </c>
      <c r="L456" s="45"/>
      <c r="M456" s="222" t="s">
        <v>1</v>
      </c>
      <c r="N456" s="223" t="s">
        <v>40</v>
      </c>
      <c r="O456" s="92"/>
      <c r="P456" s="224">
        <f>O456*H456</f>
        <v>0</v>
      </c>
      <c r="Q456" s="224">
        <v>0</v>
      </c>
      <c r="R456" s="224">
        <f>Q456*H456</f>
        <v>0</v>
      </c>
      <c r="S456" s="224">
        <v>0.17999999999999999</v>
      </c>
      <c r="T456" s="225">
        <f>S456*H456</f>
        <v>2.6423999999999999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26" t="s">
        <v>246</v>
      </c>
      <c r="AT456" s="226" t="s">
        <v>132</v>
      </c>
      <c r="AU456" s="226" t="s">
        <v>85</v>
      </c>
      <c r="AY456" s="18" t="s">
        <v>129</v>
      </c>
      <c r="BE456" s="227">
        <f>IF(N456="základní",J456,0)</f>
        <v>0</v>
      </c>
      <c r="BF456" s="227">
        <f>IF(N456="snížená",J456,0)</f>
        <v>0</v>
      </c>
      <c r="BG456" s="227">
        <f>IF(N456="zákl. přenesená",J456,0)</f>
        <v>0</v>
      </c>
      <c r="BH456" s="227">
        <f>IF(N456="sníž. přenesená",J456,0)</f>
        <v>0</v>
      </c>
      <c r="BI456" s="227">
        <f>IF(N456="nulová",J456,0)</f>
        <v>0</v>
      </c>
      <c r="BJ456" s="18" t="s">
        <v>83</v>
      </c>
      <c r="BK456" s="227">
        <f>ROUND(I456*H456,2)</f>
        <v>0</v>
      </c>
      <c r="BL456" s="18" t="s">
        <v>246</v>
      </c>
      <c r="BM456" s="226" t="s">
        <v>441</v>
      </c>
    </row>
    <row r="457" s="13" customFormat="1">
      <c r="A457" s="13"/>
      <c r="B457" s="228"/>
      <c r="C457" s="229"/>
      <c r="D457" s="230" t="s">
        <v>139</v>
      </c>
      <c r="E457" s="231" t="s">
        <v>1</v>
      </c>
      <c r="F457" s="232" t="s">
        <v>421</v>
      </c>
      <c r="G457" s="229"/>
      <c r="H457" s="231" t="s">
        <v>1</v>
      </c>
      <c r="I457" s="233"/>
      <c r="J457" s="229"/>
      <c r="K457" s="229"/>
      <c r="L457" s="234"/>
      <c r="M457" s="235"/>
      <c r="N457" s="236"/>
      <c r="O457" s="236"/>
      <c r="P457" s="236"/>
      <c r="Q457" s="236"/>
      <c r="R457" s="236"/>
      <c r="S457" s="236"/>
      <c r="T457" s="237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8" t="s">
        <v>139</v>
      </c>
      <c r="AU457" s="238" t="s">
        <v>85</v>
      </c>
      <c r="AV457" s="13" t="s">
        <v>83</v>
      </c>
      <c r="AW457" s="13" t="s">
        <v>31</v>
      </c>
      <c r="AX457" s="13" t="s">
        <v>75</v>
      </c>
      <c r="AY457" s="238" t="s">
        <v>129</v>
      </c>
    </row>
    <row r="458" s="13" customFormat="1">
      <c r="A458" s="13"/>
      <c r="B458" s="228"/>
      <c r="C458" s="229"/>
      <c r="D458" s="230" t="s">
        <v>139</v>
      </c>
      <c r="E458" s="231" t="s">
        <v>1</v>
      </c>
      <c r="F458" s="232" t="s">
        <v>442</v>
      </c>
      <c r="G458" s="229"/>
      <c r="H458" s="231" t="s">
        <v>1</v>
      </c>
      <c r="I458" s="233"/>
      <c r="J458" s="229"/>
      <c r="K458" s="229"/>
      <c r="L458" s="234"/>
      <c r="M458" s="235"/>
      <c r="N458" s="236"/>
      <c r="O458" s="236"/>
      <c r="P458" s="236"/>
      <c r="Q458" s="236"/>
      <c r="R458" s="236"/>
      <c r="S458" s="236"/>
      <c r="T458" s="23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8" t="s">
        <v>139</v>
      </c>
      <c r="AU458" s="238" t="s">
        <v>85</v>
      </c>
      <c r="AV458" s="13" t="s">
        <v>83</v>
      </c>
      <c r="AW458" s="13" t="s">
        <v>31</v>
      </c>
      <c r="AX458" s="13" t="s">
        <v>75</v>
      </c>
      <c r="AY458" s="238" t="s">
        <v>129</v>
      </c>
    </row>
    <row r="459" s="14" customFormat="1">
      <c r="A459" s="14"/>
      <c r="B459" s="239"/>
      <c r="C459" s="240"/>
      <c r="D459" s="230" t="s">
        <v>139</v>
      </c>
      <c r="E459" s="241" t="s">
        <v>1</v>
      </c>
      <c r="F459" s="242" t="s">
        <v>227</v>
      </c>
      <c r="G459" s="240"/>
      <c r="H459" s="243">
        <v>2.1880000000000002</v>
      </c>
      <c r="I459" s="244"/>
      <c r="J459" s="240"/>
      <c r="K459" s="240"/>
      <c r="L459" s="245"/>
      <c r="M459" s="246"/>
      <c r="N459" s="247"/>
      <c r="O459" s="247"/>
      <c r="P459" s="247"/>
      <c r="Q459" s="247"/>
      <c r="R459" s="247"/>
      <c r="S459" s="247"/>
      <c r="T459" s="248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9" t="s">
        <v>139</v>
      </c>
      <c r="AU459" s="249" t="s">
        <v>85</v>
      </c>
      <c r="AV459" s="14" t="s">
        <v>85</v>
      </c>
      <c r="AW459" s="14" t="s">
        <v>31</v>
      </c>
      <c r="AX459" s="14" t="s">
        <v>75</v>
      </c>
      <c r="AY459" s="249" t="s">
        <v>129</v>
      </c>
    </row>
    <row r="460" s="14" customFormat="1">
      <c r="A460" s="14"/>
      <c r="B460" s="239"/>
      <c r="C460" s="240"/>
      <c r="D460" s="230" t="s">
        <v>139</v>
      </c>
      <c r="E460" s="241" t="s">
        <v>1</v>
      </c>
      <c r="F460" s="242" t="s">
        <v>423</v>
      </c>
      <c r="G460" s="240"/>
      <c r="H460" s="243">
        <v>12.492000000000001</v>
      </c>
      <c r="I460" s="244"/>
      <c r="J460" s="240"/>
      <c r="K460" s="240"/>
      <c r="L460" s="245"/>
      <c r="M460" s="246"/>
      <c r="N460" s="247"/>
      <c r="O460" s="247"/>
      <c r="P460" s="247"/>
      <c r="Q460" s="247"/>
      <c r="R460" s="247"/>
      <c r="S460" s="247"/>
      <c r="T460" s="248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9" t="s">
        <v>139</v>
      </c>
      <c r="AU460" s="249" t="s">
        <v>85</v>
      </c>
      <c r="AV460" s="14" t="s">
        <v>85</v>
      </c>
      <c r="AW460" s="14" t="s">
        <v>31</v>
      </c>
      <c r="AX460" s="14" t="s">
        <v>75</v>
      </c>
      <c r="AY460" s="249" t="s">
        <v>129</v>
      </c>
    </row>
    <row r="461" s="15" customFormat="1">
      <c r="A461" s="15"/>
      <c r="B461" s="250"/>
      <c r="C461" s="251"/>
      <c r="D461" s="230" t="s">
        <v>139</v>
      </c>
      <c r="E461" s="252" t="s">
        <v>1</v>
      </c>
      <c r="F461" s="253" t="s">
        <v>151</v>
      </c>
      <c r="G461" s="251"/>
      <c r="H461" s="254">
        <v>14.680000000000002</v>
      </c>
      <c r="I461" s="255"/>
      <c r="J461" s="251"/>
      <c r="K461" s="251"/>
      <c r="L461" s="256"/>
      <c r="M461" s="257"/>
      <c r="N461" s="258"/>
      <c r="O461" s="258"/>
      <c r="P461" s="258"/>
      <c r="Q461" s="258"/>
      <c r="R461" s="258"/>
      <c r="S461" s="258"/>
      <c r="T461" s="259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60" t="s">
        <v>139</v>
      </c>
      <c r="AU461" s="260" t="s">
        <v>85</v>
      </c>
      <c r="AV461" s="15" t="s">
        <v>137</v>
      </c>
      <c r="AW461" s="15" t="s">
        <v>31</v>
      </c>
      <c r="AX461" s="15" t="s">
        <v>83</v>
      </c>
      <c r="AY461" s="260" t="s">
        <v>129</v>
      </c>
    </row>
    <row r="462" s="2" customFormat="1" ht="24.15" customHeight="1">
      <c r="A462" s="39"/>
      <c r="B462" s="40"/>
      <c r="C462" s="215" t="s">
        <v>443</v>
      </c>
      <c r="D462" s="215" t="s">
        <v>132</v>
      </c>
      <c r="E462" s="216" t="s">
        <v>444</v>
      </c>
      <c r="F462" s="217" t="s">
        <v>445</v>
      </c>
      <c r="G462" s="218" t="s">
        <v>135</v>
      </c>
      <c r="H462" s="219">
        <v>14.68</v>
      </c>
      <c r="I462" s="220"/>
      <c r="J462" s="221">
        <f>ROUND(I462*H462,2)</f>
        <v>0</v>
      </c>
      <c r="K462" s="217" t="s">
        <v>136</v>
      </c>
      <c r="L462" s="45"/>
      <c r="M462" s="222" t="s">
        <v>1</v>
      </c>
      <c r="N462" s="223" t="s">
        <v>40</v>
      </c>
      <c r="O462" s="92"/>
      <c r="P462" s="224">
        <f>O462*H462</f>
        <v>0</v>
      </c>
      <c r="Q462" s="224">
        <v>0</v>
      </c>
      <c r="R462" s="224">
        <f>Q462*H462</f>
        <v>0</v>
      </c>
      <c r="S462" s="224">
        <v>0.035999999999999997</v>
      </c>
      <c r="T462" s="225">
        <f>S462*H462</f>
        <v>0.52847999999999995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26" t="s">
        <v>246</v>
      </c>
      <c r="AT462" s="226" t="s">
        <v>132</v>
      </c>
      <c r="AU462" s="226" t="s">
        <v>85</v>
      </c>
      <c r="AY462" s="18" t="s">
        <v>129</v>
      </c>
      <c r="BE462" s="227">
        <f>IF(N462="základní",J462,0)</f>
        <v>0</v>
      </c>
      <c r="BF462" s="227">
        <f>IF(N462="snížená",J462,0)</f>
        <v>0</v>
      </c>
      <c r="BG462" s="227">
        <f>IF(N462="zákl. přenesená",J462,0)</f>
        <v>0</v>
      </c>
      <c r="BH462" s="227">
        <f>IF(N462="sníž. přenesená",J462,0)</f>
        <v>0</v>
      </c>
      <c r="BI462" s="227">
        <f>IF(N462="nulová",J462,0)</f>
        <v>0</v>
      </c>
      <c r="BJ462" s="18" t="s">
        <v>83</v>
      </c>
      <c r="BK462" s="227">
        <f>ROUND(I462*H462,2)</f>
        <v>0</v>
      </c>
      <c r="BL462" s="18" t="s">
        <v>246</v>
      </c>
      <c r="BM462" s="226" t="s">
        <v>446</v>
      </c>
    </row>
    <row r="463" s="13" customFormat="1">
      <c r="A463" s="13"/>
      <c r="B463" s="228"/>
      <c r="C463" s="229"/>
      <c r="D463" s="230" t="s">
        <v>139</v>
      </c>
      <c r="E463" s="231" t="s">
        <v>1</v>
      </c>
      <c r="F463" s="232" t="s">
        <v>421</v>
      </c>
      <c r="G463" s="229"/>
      <c r="H463" s="231" t="s">
        <v>1</v>
      </c>
      <c r="I463" s="233"/>
      <c r="J463" s="229"/>
      <c r="K463" s="229"/>
      <c r="L463" s="234"/>
      <c r="M463" s="235"/>
      <c r="N463" s="236"/>
      <c r="O463" s="236"/>
      <c r="P463" s="236"/>
      <c r="Q463" s="236"/>
      <c r="R463" s="236"/>
      <c r="S463" s="236"/>
      <c r="T463" s="237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8" t="s">
        <v>139</v>
      </c>
      <c r="AU463" s="238" t="s">
        <v>85</v>
      </c>
      <c r="AV463" s="13" t="s">
        <v>83</v>
      </c>
      <c r="AW463" s="13" t="s">
        <v>31</v>
      </c>
      <c r="AX463" s="13" t="s">
        <v>75</v>
      </c>
      <c r="AY463" s="238" t="s">
        <v>129</v>
      </c>
    </row>
    <row r="464" s="13" customFormat="1">
      <c r="A464" s="13"/>
      <c r="B464" s="228"/>
      <c r="C464" s="229"/>
      <c r="D464" s="230" t="s">
        <v>139</v>
      </c>
      <c r="E464" s="231" t="s">
        <v>1</v>
      </c>
      <c r="F464" s="232" t="s">
        <v>442</v>
      </c>
      <c r="G464" s="229"/>
      <c r="H464" s="231" t="s">
        <v>1</v>
      </c>
      <c r="I464" s="233"/>
      <c r="J464" s="229"/>
      <c r="K464" s="229"/>
      <c r="L464" s="234"/>
      <c r="M464" s="235"/>
      <c r="N464" s="236"/>
      <c r="O464" s="236"/>
      <c r="P464" s="236"/>
      <c r="Q464" s="236"/>
      <c r="R464" s="236"/>
      <c r="S464" s="236"/>
      <c r="T464" s="237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8" t="s">
        <v>139</v>
      </c>
      <c r="AU464" s="238" t="s">
        <v>85</v>
      </c>
      <c r="AV464" s="13" t="s">
        <v>83</v>
      </c>
      <c r="AW464" s="13" t="s">
        <v>31</v>
      </c>
      <c r="AX464" s="13" t="s">
        <v>75</v>
      </c>
      <c r="AY464" s="238" t="s">
        <v>129</v>
      </c>
    </row>
    <row r="465" s="14" customFormat="1">
      <c r="A465" s="14"/>
      <c r="B465" s="239"/>
      <c r="C465" s="240"/>
      <c r="D465" s="230" t="s">
        <v>139</v>
      </c>
      <c r="E465" s="241" t="s">
        <v>1</v>
      </c>
      <c r="F465" s="242" t="s">
        <v>227</v>
      </c>
      <c r="G465" s="240"/>
      <c r="H465" s="243">
        <v>2.1880000000000002</v>
      </c>
      <c r="I465" s="244"/>
      <c r="J465" s="240"/>
      <c r="K465" s="240"/>
      <c r="L465" s="245"/>
      <c r="M465" s="246"/>
      <c r="N465" s="247"/>
      <c r="O465" s="247"/>
      <c r="P465" s="247"/>
      <c r="Q465" s="247"/>
      <c r="R465" s="247"/>
      <c r="S465" s="247"/>
      <c r="T465" s="248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9" t="s">
        <v>139</v>
      </c>
      <c r="AU465" s="249" t="s">
        <v>85</v>
      </c>
      <c r="AV465" s="14" t="s">
        <v>85</v>
      </c>
      <c r="AW465" s="14" t="s">
        <v>31</v>
      </c>
      <c r="AX465" s="14" t="s">
        <v>75</v>
      </c>
      <c r="AY465" s="249" t="s">
        <v>129</v>
      </c>
    </row>
    <row r="466" s="14" customFormat="1">
      <c r="A466" s="14"/>
      <c r="B466" s="239"/>
      <c r="C466" s="240"/>
      <c r="D466" s="230" t="s">
        <v>139</v>
      </c>
      <c r="E466" s="241" t="s">
        <v>1</v>
      </c>
      <c r="F466" s="242" t="s">
        <v>423</v>
      </c>
      <c r="G466" s="240"/>
      <c r="H466" s="243">
        <v>12.492000000000001</v>
      </c>
      <c r="I466" s="244"/>
      <c r="J466" s="240"/>
      <c r="K466" s="240"/>
      <c r="L466" s="245"/>
      <c r="M466" s="246"/>
      <c r="N466" s="247"/>
      <c r="O466" s="247"/>
      <c r="P466" s="247"/>
      <c r="Q466" s="247"/>
      <c r="R466" s="247"/>
      <c r="S466" s="247"/>
      <c r="T466" s="248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9" t="s">
        <v>139</v>
      </c>
      <c r="AU466" s="249" t="s">
        <v>85</v>
      </c>
      <c r="AV466" s="14" t="s">
        <v>85</v>
      </c>
      <c r="AW466" s="14" t="s">
        <v>31</v>
      </c>
      <c r="AX466" s="14" t="s">
        <v>75</v>
      </c>
      <c r="AY466" s="249" t="s">
        <v>129</v>
      </c>
    </row>
    <row r="467" s="15" customFormat="1">
      <c r="A467" s="15"/>
      <c r="B467" s="250"/>
      <c r="C467" s="251"/>
      <c r="D467" s="230" t="s">
        <v>139</v>
      </c>
      <c r="E467" s="252" t="s">
        <v>1</v>
      </c>
      <c r="F467" s="253" t="s">
        <v>151</v>
      </c>
      <c r="G467" s="251"/>
      <c r="H467" s="254">
        <v>14.680000000000002</v>
      </c>
      <c r="I467" s="255"/>
      <c r="J467" s="251"/>
      <c r="K467" s="251"/>
      <c r="L467" s="256"/>
      <c r="M467" s="257"/>
      <c r="N467" s="258"/>
      <c r="O467" s="258"/>
      <c r="P467" s="258"/>
      <c r="Q467" s="258"/>
      <c r="R467" s="258"/>
      <c r="S467" s="258"/>
      <c r="T467" s="259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60" t="s">
        <v>139</v>
      </c>
      <c r="AU467" s="260" t="s">
        <v>85</v>
      </c>
      <c r="AV467" s="15" t="s">
        <v>137</v>
      </c>
      <c r="AW467" s="15" t="s">
        <v>31</v>
      </c>
      <c r="AX467" s="15" t="s">
        <v>83</v>
      </c>
      <c r="AY467" s="260" t="s">
        <v>129</v>
      </c>
    </row>
    <row r="468" s="2" customFormat="1" ht="24.15" customHeight="1">
      <c r="A468" s="39"/>
      <c r="B468" s="40"/>
      <c r="C468" s="215" t="s">
        <v>447</v>
      </c>
      <c r="D468" s="215" t="s">
        <v>132</v>
      </c>
      <c r="E468" s="216" t="s">
        <v>448</v>
      </c>
      <c r="F468" s="217" t="s">
        <v>449</v>
      </c>
      <c r="G468" s="218" t="s">
        <v>450</v>
      </c>
      <c r="H468" s="282"/>
      <c r="I468" s="220"/>
      <c r="J468" s="221">
        <f>ROUND(I468*H468,2)</f>
        <v>0</v>
      </c>
      <c r="K468" s="217" t="s">
        <v>136</v>
      </c>
      <c r="L468" s="45"/>
      <c r="M468" s="222" t="s">
        <v>1</v>
      </c>
      <c r="N468" s="223" t="s">
        <v>40</v>
      </c>
      <c r="O468" s="92"/>
      <c r="P468" s="224">
        <f>O468*H468</f>
        <v>0</v>
      </c>
      <c r="Q468" s="224">
        <v>0</v>
      </c>
      <c r="R468" s="224">
        <f>Q468*H468</f>
        <v>0</v>
      </c>
      <c r="S468" s="224">
        <v>0</v>
      </c>
      <c r="T468" s="225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26" t="s">
        <v>246</v>
      </c>
      <c r="AT468" s="226" t="s">
        <v>132</v>
      </c>
      <c r="AU468" s="226" t="s">
        <v>85</v>
      </c>
      <c r="AY468" s="18" t="s">
        <v>129</v>
      </c>
      <c r="BE468" s="227">
        <f>IF(N468="základní",J468,0)</f>
        <v>0</v>
      </c>
      <c r="BF468" s="227">
        <f>IF(N468="snížená",J468,0)</f>
        <v>0</v>
      </c>
      <c r="BG468" s="227">
        <f>IF(N468="zákl. přenesená",J468,0)</f>
        <v>0</v>
      </c>
      <c r="BH468" s="227">
        <f>IF(N468="sníž. přenesená",J468,0)</f>
        <v>0</v>
      </c>
      <c r="BI468" s="227">
        <f>IF(N468="nulová",J468,0)</f>
        <v>0</v>
      </c>
      <c r="BJ468" s="18" t="s">
        <v>83</v>
      </c>
      <c r="BK468" s="227">
        <f>ROUND(I468*H468,2)</f>
        <v>0</v>
      </c>
      <c r="BL468" s="18" t="s">
        <v>246</v>
      </c>
      <c r="BM468" s="226" t="s">
        <v>451</v>
      </c>
    </row>
    <row r="469" s="12" customFormat="1" ht="22.8" customHeight="1">
      <c r="A469" s="12"/>
      <c r="B469" s="199"/>
      <c r="C469" s="200"/>
      <c r="D469" s="201" t="s">
        <v>74</v>
      </c>
      <c r="E469" s="213" t="s">
        <v>452</v>
      </c>
      <c r="F469" s="213" t="s">
        <v>453</v>
      </c>
      <c r="G469" s="200"/>
      <c r="H469" s="200"/>
      <c r="I469" s="203"/>
      <c r="J469" s="214">
        <f>BK469</f>
        <v>0</v>
      </c>
      <c r="K469" s="200"/>
      <c r="L469" s="205"/>
      <c r="M469" s="206"/>
      <c r="N469" s="207"/>
      <c r="O469" s="207"/>
      <c r="P469" s="208">
        <f>SUM(P470:P540)</f>
        <v>0</v>
      </c>
      <c r="Q469" s="207"/>
      <c r="R469" s="208">
        <f>SUM(R470:R540)</f>
        <v>0.86674725999999991</v>
      </c>
      <c r="S469" s="207"/>
      <c r="T469" s="209">
        <f>SUM(T470:T540)</f>
        <v>0.2019852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10" t="s">
        <v>85</v>
      </c>
      <c r="AT469" s="211" t="s">
        <v>74</v>
      </c>
      <c r="AU469" s="211" t="s">
        <v>83</v>
      </c>
      <c r="AY469" s="210" t="s">
        <v>129</v>
      </c>
      <c r="BK469" s="212">
        <f>SUM(BK470:BK540)</f>
        <v>0</v>
      </c>
    </row>
    <row r="470" s="2" customFormat="1" ht="24.15" customHeight="1">
      <c r="A470" s="39"/>
      <c r="B470" s="40"/>
      <c r="C470" s="215" t="s">
        <v>454</v>
      </c>
      <c r="D470" s="215" t="s">
        <v>132</v>
      </c>
      <c r="E470" s="216" t="s">
        <v>455</v>
      </c>
      <c r="F470" s="217" t="s">
        <v>456</v>
      </c>
      <c r="G470" s="218" t="s">
        <v>135</v>
      </c>
      <c r="H470" s="219">
        <v>12.653000000000001</v>
      </c>
      <c r="I470" s="220"/>
      <c r="J470" s="221">
        <f>ROUND(I470*H470,2)</f>
        <v>0</v>
      </c>
      <c r="K470" s="217" t="s">
        <v>136</v>
      </c>
      <c r="L470" s="45"/>
      <c r="M470" s="222" t="s">
        <v>1</v>
      </c>
      <c r="N470" s="223" t="s">
        <v>40</v>
      </c>
      <c r="O470" s="92"/>
      <c r="P470" s="224">
        <f>O470*H470</f>
        <v>0</v>
      </c>
      <c r="Q470" s="224">
        <v>0</v>
      </c>
      <c r="R470" s="224">
        <f>Q470*H470</f>
        <v>0</v>
      </c>
      <c r="S470" s="224">
        <v>0</v>
      </c>
      <c r="T470" s="225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26" t="s">
        <v>246</v>
      </c>
      <c r="AT470" s="226" t="s">
        <v>132</v>
      </c>
      <c r="AU470" s="226" t="s">
        <v>85</v>
      </c>
      <c r="AY470" s="18" t="s">
        <v>129</v>
      </c>
      <c r="BE470" s="227">
        <f>IF(N470="základní",J470,0)</f>
        <v>0</v>
      </c>
      <c r="BF470" s="227">
        <f>IF(N470="snížená",J470,0)</f>
        <v>0</v>
      </c>
      <c r="BG470" s="227">
        <f>IF(N470="zákl. přenesená",J470,0)</f>
        <v>0</v>
      </c>
      <c r="BH470" s="227">
        <f>IF(N470="sníž. přenesená",J470,0)</f>
        <v>0</v>
      </c>
      <c r="BI470" s="227">
        <f>IF(N470="nulová",J470,0)</f>
        <v>0</v>
      </c>
      <c r="BJ470" s="18" t="s">
        <v>83</v>
      </c>
      <c r="BK470" s="227">
        <f>ROUND(I470*H470,2)</f>
        <v>0</v>
      </c>
      <c r="BL470" s="18" t="s">
        <v>246</v>
      </c>
      <c r="BM470" s="226" t="s">
        <v>457</v>
      </c>
    </row>
    <row r="471" s="13" customFormat="1">
      <c r="A471" s="13"/>
      <c r="B471" s="228"/>
      <c r="C471" s="229"/>
      <c r="D471" s="230" t="s">
        <v>139</v>
      </c>
      <c r="E471" s="231" t="s">
        <v>1</v>
      </c>
      <c r="F471" s="232" t="s">
        <v>177</v>
      </c>
      <c r="G471" s="229"/>
      <c r="H471" s="231" t="s">
        <v>1</v>
      </c>
      <c r="I471" s="233"/>
      <c r="J471" s="229"/>
      <c r="K471" s="229"/>
      <c r="L471" s="234"/>
      <c r="M471" s="235"/>
      <c r="N471" s="236"/>
      <c r="O471" s="236"/>
      <c r="P471" s="236"/>
      <c r="Q471" s="236"/>
      <c r="R471" s="236"/>
      <c r="S471" s="236"/>
      <c r="T471" s="237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8" t="s">
        <v>139</v>
      </c>
      <c r="AU471" s="238" t="s">
        <v>85</v>
      </c>
      <c r="AV471" s="13" t="s">
        <v>83</v>
      </c>
      <c r="AW471" s="13" t="s">
        <v>31</v>
      </c>
      <c r="AX471" s="13" t="s">
        <v>75</v>
      </c>
      <c r="AY471" s="238" t="s">
        <v>129</v>
      </c>
    </row>
    <row r="472" s="13" customFormat="1">
      <c r="A472" s="13"/>
      <c r="B472" s="228"/>
      <c r="C472" s="229"/>
      <c r="D472" s="230" t="s">
        <v>139</v>
      </c>
      <c r="E472" s="231" t="s">
        <v>1</v>
      </c>
      <c r="F472" s="232" t="s">
        <v>164</v>
      </c>
      <c r="G472" s="229"/>
      <c r="H472" s="231" t="s">
        <v>1</v>
      </c>
      <c r="I472" s="233"/>
      <c r="J472" s="229"/>
      <c r="K472" s="229"/>
      <c r="L472" s="234"/>
      <c r="M472" s="235"/>
      <c r="N472" s="236"/>
      <c r="O472" s="236"/>
      <c r="P472" s="236"/>
      <c r="Q472" s="236"/>
      <c r="R472" s="236"/>
      <c r="S472" s="236"/>
      <c r="T472" s="237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8" t="s">
        <v>139</v>
      </c>
      <c r="AU472" s="238" t="s">
        <v>85</v>
      </c>
      <c r="AV472" s="13" t="s">
        <v>83</v>
      </c>
      <c r="AW472" s="13" t="s">
        <v>31</v>
      </c>
      <c r="AX472" s="13" t="s">
        <v>75</v>
      </c>
      <c r="AY472" s="238" t="s">
        <v>129</v>
      </c>
    </row>
    <row r="473" s="13" customFormat="1">
      <c r="A473" s="13"/>
      <c r="B473" s="228"/>
      <c r="C473" s="229"/>
      <c r="D473" s="230" t="s">
        <v>139</v>
      </c>
      <c r="E473" s="231" t="s">
        <v>1</v>
      </c>
      <c r="F473" s="232" t="s">
        <v>165</v>
      </c>
      <c r="G473" s="229"/>
      <c r="H473" s="231" t="s">
        <v>1</v>
      </c>
      <c r="I473" s="233"/>
      <c r="J473" s="229"/>
      <c r="K473" s="229"/>
      <c r="L473" s="234"/>
      <c r="M473" s="235"/>
      <c r="N473" s="236"/>
      <c r="O473" s="236"/>
      <c r="P473" s="236"/>
      <c r="Q473" s="236"/>
      <c r="R473" s="236"/>
      <c r="S473" s="236"/>
      <c r="T473" s="237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8" t="s">
        <v>139</v>
      </c>
      <c r="AU473" s="238" t="s">
        <v>85</v>
      </c>
      <c r="AV473" s="13" t="s">
        <v>83</v>
      </c>
      <c r="AW473" s="13" t="s">
        <v>31</v>
      </c>
      <c r="AX473" s="13" t="s">
        <v>75</v>
      </c>
      <c r="AY473" s="238" t="s">
        <v>129</v>
      </c>
    </row>
    <row r="474" s="14" customFormat="1">
      <c r="A474" s="14"/>
      <c r="B474" s="239"/>
      <c r="C474" s="240"/>
      <c r="D474" s="230" t="s">
        <v>139</v>
      </c>
      <c r="E474" s="241" t="s">
        <v>1</v>
      </c>
      <c r="F474" s="242" t="s">
        <v>458</v>
      </c>
      <c r="G474" s="240"/>
      <c r="H474" s="243">
        <v>12.653000000000001</v>
      </c>
      <c r="I474" s="244"/>
      <c r="J474" s="240"/>
      <c r="K474" s="240"/>
      <c r="L474" s="245"/>
      <c r="M474" s="246"/>
      <c r="N474" s="247"/>
      <c r="O474" s="247"/>
      <c r="P474" s="247"/>
      <c r="Q474" s="247"/>
      <c r="R474" s="247"/>
      <c r="S474" s="247"/>
      <c r="T474" s="248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9" t="s">
        <v>139</v>
      </c>
      <c r="AU474" s="249" t="s">
        <v>85</v>
      </c>
      <c r="AV474" s="14" t="s">
        <v>85</v>
      </c>
      <c r="AW474" s="14" t="s">
        <v>31</v>
      </c>
      <c r="AX474" s="14" t="s">
        <v>83</v>
      </c>
      <c r="AY474" s="249" t="s">
        <v>129</v>
      </c>
    </row>
    <row r="475" s="2" customFormat="1" ht="16.5" customHeight="1">
      <c r="A475" s="39"/>
      <c r="B475" s="40"/>
      <c r="C475" s="261" t="s">
        <v>459</v>
      </c>
      <c r="D475" s="261" t="s">
        <v>167</v>
      </c>
      <c r="E475" s="262" t="s">
        <v>460</v>
      </c>
      <c r="F475" s="263" t="s">
        <v>461</v>
      </c>
      <c r="G475" s="264" t="s">
        <v>135</v>
      </c>
      <c r="H475" s="265">
        <v>13.917999999999999</v>
      </c>
      <c r="I475" s="266"/>
      <c r="J475" s="267">
        <f>ROUND(I475*H475,2)</f>
        <v>0</v>
      </c>
      <c r="K475" s="263" t="s">
        <v>136</v>
      </c>
      <c r="L475" s="268"/>
      <c r="M475" s="269" t="s">
        <v>1</v>
      </c>
      <c r="N475" s="270" t="s">
        <v>40</v>
      </c>
      <c r="O475" s="92"/>
      <c r="P475" s="224">
        <f>O475*H475</f>
        <v>0</v>
      </c>
      <c r="Q475" s="224">
        <v>0.0047999999999999996</v>
      </c>
      <c r="R475" s="224">
        <f>Q475*H475</f>
        <v>0.066806399999999988</v>
      </c>
      <c r="S475" s="224">
        <v>0</v>
      </c>
      <c r="T475" s="225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26" t="s">
        <v>347</v>
      </c>
      <c r="AT475" s="226" t="s">
        <v>167</v>
      </c>
      <c r="AU475" s="226" t="s">
        <v>85</v>
      </c>
      <c r="AY475" s="18" t="s">
        <v>129</v>
      </c>
      <c r="BE475" s="227">
        <f>IF(N475="základní",J475,0)</f>
        <v>0</v>
      </c>
      <c r="BF475" s="227">
        <f>IF(N475="snížená",J475,0)</f>
        <v>0</v>
      </c>
      <c r="BG475" s="227">
        <f>IF(N475="zákl. přenesená",J475,0)</f>
        <v>0</v>
      </c>
      <c r="BH475" s="227">
        <f>IF(N475="sníž. přenesená",J475,0)</f>
        <v>0</v>
      </c>
      <c r="BI475" s="227">
        <f>IF(N475="nulová",J475,0)</f>
        <v>0</v>
      </c>
      <c r="BJ475" s="18" t="s">
        <v>83</v>
      </c>
      <c r="BK475" s="227">
        <f>ROUND(I475*H475,2)</f>
        <v>0</v>
      </c>
      <c r="BL475" s="18" t="s">
        <v>246</v>
      </c>
      <c r="BM475" s="226" t="s">
        <v>462</v>
      </c>
    </row>
    <row r="476" s="13" customFormat="1">
      <c r="A476" s="13"/>
      <c r="B476" s="228"/>
      <c r="C476" s="229"/>
      <c r="D476" s="230" t="s">
        <v>139</v>
      </c>
      <c r="E476" s="231" t="s">
        <v>1</v>
      </c>
      <c r="F476" s="232" t="s">
        <v>177</v>
      </c>
      <c r="G476" s="229"/>
      <c r="H476" s="231" t="s">
        <v>1</v>
      </c>
      <c r="I476" s="233"/>
      <c r="J476" s="229"/>
      <c r="K476" s="229"/>
      <c r="L476" s="234"/>
      <c r="M476" s="235"/>
      <c r="N476" s="236"/>
      <c r="O476" s="236"/>
      <c r="P476" s="236"/>
      <c r="Q476" s="236"/>
      <c r="R476" s="236"/>
      <c r="S476" s="236"/>
      <c r="T476" s="237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8" t="s">
        <v>139</v>
      </c>
      <c r="AU476" s="238" t="s">
        <v>85</v>
      </c>
      <c r="AV476" s="13" t="s">
        <v>83</v>
      </c>
      <c r="AW476" s="13" t="s">
        <v>31</v>
      </c>
      <c r="AX476" s="13" t="s">
        <v>75</v>
      </c>
      <c r="AY476" s="238" t="s">
        <v>129</v>
      </c>
    </row>
    <row r="477" s="13" customFormat="1">
      <c r="A477" s="13"/>
      <c r="B477" s="228"/>
      <c r="C477" s="229"/>
      <c r="D477" s="230" t="s">
        <v>139</v>
      </c>
      <c r="E477" s="231" t="s">
        <v>1</v>
      </c>
      <c r="F477" s="232" t="s">
        <v>164</v>
      </c>
      <c r="G477" s="229"/>
      <c r="H477" s="231" t="s">
        <v>1</v>
      </c>
      <c r="I477" s="233"/>
      <c r="J477" s="229"/>
      <c r="K477" s="229"/>
      <c r="L477" s="234"/>
      <c r="M477" s="235"/>
      <c r="N477" s="236"/>
      <c r="O477" s="236"/>
      <c r="P477" s="236"/>
      <c r="Q477" s="236"/>
      <c r="R477" s="236"/>
      <c r="S477" s="236"/>
      <c r="T477" s="237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8" t="s">
        <v>139</v>
      </c>
      <c r="AU477" s="238" t="s">
        <v>85</v>
      </c>
      <c r="AV477" s="13" t="s">
        <v>83</v>
      </c>
      <c r="AW477" s="13" t="s">
        <v>31</v>
      </c>
      <c r="AX477" s="13" t="s">
        <v>75</v>
      </c>
      <c r="AY477" s="238" t="s">
        <v>129</v>
      </c>
    </row>
    <row r="478" s="13" customFormat="1">
      <c r="A478" s="13"/>
      <c r="B478" s="228"/>
      <c r="C478" s="229"/>
      <c r="D478" s="230" t="s">
        <v>139</v>
      </c>
      <c r="E478" s="231" t="s">
        <v>1</v>
      </c>
      <c r="F478" s="232" t="s">
        <v>165</v>
      </c>
      <c r="G478" s="229"/>
      <c r="H478" s="231" t="s">
        <v>1</v>
      </c>
      <c r="I478" s="233"/>
      <c r="J478" s="229"/>
      <c r="K478" s="229"/>
      <c r="L478" s="234"/>
      <c r="M478" s="235"/>
      <c r="N478" s="236"/>
      <c r="O478" s="236"/>
      <c r="P478" s="236"/>
      <c r="Q478" s="236"/>
      <c r="R478" s="236"/>
      <c r="S478" s="236"/>
      <c r="T478" s="237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8" t="s">
        <v>139</v>
      </c>
      <c r="AU478" s="238" t="s">
        <v>85</v>
      </c>
      <c r="AV478" s="13" t="s">
        <v>83</v>
      </c>
      <c r="AW478" s="13" t="s">
        <v>31</v>
      </c>
      <c r="AX478" s="13" t="s">
        <v>75</v>
      </c>
      <c r="AY478" s="238" t="s">
        <v>129</v>
      </c>
    </row>
    <row r="479" s="14" customFormat="1">
      <c r="A479" s="14"/>
      <c r="B479" s="239"/>
      <c r="C479" s="240"/>
      <c r="D479" s="230" t="s">
        <v>139</v>
      </c>
      <c r="E479" s="241" t="s">
        <v>1</v>
      </c>
      <c r="F479" s="242" t="s">
        <v>458</v>
      </c>
      <c r="G479" s="240"/>
      <c r="H479" s="243">
        <v>12.653000000000001</v>
      </c>
      <c r="I479" s="244"/>
      <c r="J479" s="240"/>
      <c r="K479" s="240"/>
      <c r="L479" s="245"/>
      <c r="M479" s="246"/>
      <c r="N479" s="247"/>
      <c r="O479" s="247"/>
      <c r="P479" s="247"/>
      <c r="Q479" s="247"/>
      <c r="R479" s="247"/>
      <c r="S479" s="247"/>
      <c r="T479" s="248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49" t="s">
        <v>139</v>
      </c>
      <c r="AU479" s="249" t="s">
        <v>85</v>
      </c>
      <c r="AV479" s="14" t="s">
        <v>85</v>
      </c>
      <c r="AW479" s="14" t="s">
        <v>31</v>
      </c>
      <c r="AX479" s="14" t="s">
        <v>83</v>
      </c>
      <c r="AY479" s="249" t="s">
        <v>129</v>
      </c>
    </row>
    <row r="480" s="14" customFormat="1">
      <c r="A480" s="14"/>
      <c r="B480" s="239"/>
      <c r="C480" s="240"/>
      <c r="D480" s="230" t="s">
        <v>139</v>
      </c>
      <c r="E480" s="240"/>
      <c r="F480" s="242" t="s">
        <v>463</v>
      </c>
      <c r="G480" s="240"/>
      <c r="H480" s="243">
        <v>13.917999999999999</v>
      </c>
      <c r="I480" s="244"/>
      <c r="J480" s="240"/>
      <c r="K480" s="240"/>
      <c r="L480" s="245"/>
      <c r="M480" s="246"/>
      <c r="N480" s="247"/>
      <c r="O480" s="247"/>
      <c r="P480" s="247"/>
      <c r="Q480" s="247"/>
      <c r="R480" s="247"/>
      <c r="S480" s="247"/>
      <c r="T480" s="248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49" t="s">
        <v>139</v>
      </c>
      <c r="AU480" s="249" t="s">
        <v>85</v>
      </c>
      <c r="AV480" s="14" t="s">
        <v>85</v>
      </c>
      <c r="AW480" s="14" t="s">
        <v>4</v>
      </c>
      <c r="AX480" s="14" t="s">
        <v>83</v>
      </c>
      <c r="AY480" s="249" t="s">
        <v>129</v>
      </c>
    </row>
    <row r="481" s="2" customFormat="1" ht="24.15" customHeight="1">
      <c r="A481" s="39"/>
      <c r="B481" s="40"/>
      <c r="C481" s="215" t="s">
        <v>464</v>
      </c>
      <c r="D481" s="215" t="s">
        <v>132</v>
      </c>
      <c r="E481" s="216" t="s">
        <v>465</v>
      </c>
      <c r="F481" s="217" t="s">
        <v>466</v>
      </c>
      <c r="G481" s="218" t="s">
        <v>135</v>
      </c>
      <c r="H481" s="219">
        <v>106.30800000000001</v>
      </c>
      <c r="I481" s="220"/>
      <c r="J481" s="221">
        <f>ROUND(I481*H481,2)</f>
        <v>0</v>
      </c>
      <c r="K481" s="217" t="s">
        <v>136</v>
      </c>
      <c r="L481" s="45"/>
      <c r="M481" s="222" t="s">
        <v>1</v>
      </c>
      <c r="N481" s="223" t="s">
        <v>40</v>
      </c>
      <c r="O481" s="92"/>
      <c r="P481" s="224">
        <f>O481*H481</f>
        <v>0</v>
      </c>
      <c r="Q481" s="224">
        <v>0</v>
      </c>
      <c r="R481" s="224">
        <f>Q481*H481</f>
        <v>0</v>
      </c>
      <c r="S481" s="224">
        <v>0.0019</v>
      </c>
      <c r="T481" s="225">
        <f>S481*H481</f>
        <v>0.2019852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26" t="s">
        <v>246</v>
      </c>
      <c r="AT481" s="226" t="s">
        <v>132</v>
      </c>
      <c r="AU481" s="226" t="s">
        <v>85</v>
      </c>
      <c r="AY481" s="18" t="s">
        <v>129</v>
      </c>
      <c r="BE481" s="227">
        <f>IF(N481="základní",J481,0)</f>
        <v>0</v>
      </c>
      <c r="BF481" s="227">
        <f>IF(N481="snížená",J481,0)</f>
        <v>0</v>
      </c>
      <c r="BG481" s="227">
        <f>IF(N481="zákl. přenesená",J481,0)</f>
        <v>0</v>
      </c>
      <c r="BH481" s="227">
        <f>IF(N481="sníž. přenesená",J481,0)</f>
        <v>0</v>
      </c>
      <c r="BI481" s="227">
        <f>IF(N481="nulová",J481,0)</f>
        <v>0</v>
      </c>
      <c r="BJ481" s="18" t="s">
        <v>83</v>
      </c>
      <c r="BK481" s="227">
        <f>ROUND(I481*H481,2)</f>
        <v>0</v>
      </c>
      <c r="BL481" s="18" t="s">
        <v>246</v>
      </c>
      <c r="BM481" s="226" t="s">
        <v>467</v>
      </c>
    </row>
    <row r="482" s="13" customFormat="1">
      <c r="A482" s="13"/>
      <c r="B482" s="228"/>
      <c r="C482" s="229"/>
      <c r="D482" s="230" t="s">
        <v>139</v>
      </c>
      <c r="E482" s="231" t="s">
        <v>1</v>
      </c>
      <c r="F482" s="232" t="s">
        <v>209</v>
      </c>
      <c r="G482" s="229"/>
      <c r="H482" s="231" t="s">
        <v>1</v>
      </c>
      <c r="I482" s="233"/>
      <c r="J482" s="229"/>
      <c r="K482" s="229"/>
      <c r="L482" s="234"/>
      <c r="M482" s="235"/>
      <c r="N482" s="236"/>
      <c r="O482" s="236"/>
      <c r="P482" s="236"/>
      <c r="Q482" s="236"/>
      <c r="R482" s="236"/>
      <c r="S482" s="236"/>
      <c r="T482" s="237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8" t="s">
        <v>139</v>
      </c>
      <c r="AU482" s="238" t="s">
        <v>85</v>
      </c>
      <c r="AV482" s="13" t="s">
        <v>83</v>
      </c>
      <c r="AW482" s="13" t="s">
        <v>31</v>
      </c>
      <c r="AX482" s="13" t="s">
        <v>75</v>
      </c>
      <c r="AY482" s="238" t="s">
        <v>129</v>
      </c>
    </row>
    <row r="483" s="13" customFormat="1">
      <c r="A483" s="13"/>
      <c r="B483" s="228"/>
      <c r="C483" s="229"/>
      <c r="D483" s="230" t="s">
        <v>139</v>
      </c>
      <c r="E483" s="231" t="s">
        <v>1</v>
      </c>
      <c r="F483" s="232" t="s">
        <v>468</v>
      </c>
      <c r="G483" s="229"/>
      <c r="H483" s="231" t="s">
        <v>1</v>
      </c>
      <c r="I483" s="233"/>
      <c r="J483" s="229"/>
      <c r="K483" s="229"/>
      <c r="L483" s="234"/>
      <c r="M483" s="235"/>
      <c r="N483" s="236"/>
      <c r="O483" s="236"/>
      <c r="P483" s="236"/>
      <c r="Q483" s="236"/>
      <c r="R483" s="236"/>
      <c r="S483" s="236"/>
      <c r="T483" s="237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8" t="s">
        <v>139</v>
      </c>
      <c r="AU483" s="238" t="s">
        <v>85</v>
      </c>
      <c r="AV483" s="13" t="s">
        <v>83</v>
      </c>
      <c r="AW483" s="13" t="s">
        <v>31</v>
      </c>
      <c r="AX483" s="13" t="s">
        <v>75</v>
      </c>
      <c r="AY483" s="238" t="s">
        <v>129</v>
      </c>
    </row>
    <row r="484" s="13" customFormat="1">
      <c r="A484" s="13"/>
      <c r="B484" s="228"/>
      <c r="C484" s="229"/>
      <c r="D484" s="230" t="s">
        <v>139</v>
      </c>
      <c r="E484" s="231" t="s">
        <v>1</v>
      </c>
      <c r="F484" s="232" t="s">
        <v>211</v>
      </c>
      <c r="G484" s="229"/>
      <c r="H484" s="231" t="s">
        <v>1</v>
      </c>
      <c r="I484" s="233"/>
      <c r="J484" s="229"/>
      <c r="K484" s="229"/>
      <c r="L484" s="234"/>
      <c r="M484" s="235"/>
      <c r="N484" s="236"/>
      <c r="O484" s="236"/>
      <c r="P484" s="236"/>
      <c r="Q484" s="236"/>
      <c r="R484" s="236"/>
      <c r="S484" s="236"/>
      <c r="T484" s="237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8" t="s">
        <v>139</v>
      </c>
      <c r="AU484" s="238" t="s">
        <v>85</v>
      </c>
      <c r="AV484" s="13" t="s">
        <v>83</v>
      </c>
      <c r="AW484" s="13" t="s">
        <v>31</v>
      </c>
      <c r="AX484" s="13" t="s">
        <v>75</v>
      </c>
      <c r="AY484" s="238" t="s">
        <v>129</v>
      </c>
    </row>
    <row r="485" s="14" customFormat="1">
      <c r="A485" s="14"/>
      <c r="B485" s="239"/>
      <c r="C485" s="240"/>
      <c r="D485" s="230" t="s">
        <v>139</v>
      </c>
      <c r="E485" s="241" t="s">
        <v>1</v>
      </c>
      <c r="F485" s="242" t="s">
        <v>227</v>
      </c>
      <c r="G485" s="240"/>
      <c r="H485" s="243">
        <v>2.1880000000000002</v>
      </c>
      <c r="I485" s="244"/>
      <c r="J485" s="240"/>
      <c r="K485" s="240"/>
      <c r="L485" s="245"/>
      <c r="M485" s="246"/>
      <c r="N485" s="247"/>
      <c r="O485" s="247"/>
      <c r="P485" s="247"/>
      <c r="Q485" s="247"/>
      <c r="R485" s="247"/>
      <c r="S485" s="247"/>
      <c r="T485" s="248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9" t="s">
        <v>139</v>
      </c>
      <c r="AU485" s="249" t="s">
        <v>85</v>
      </c>
      <c r="AV485" s="14" t="s">
        <v>85</v>
      </c>
      <c r="AW485" s="14" t="s">
        <v>31</v>
      </c>
      <c r="AX485" s="14" t="s">
        <v>75</v>
      </c>
      <c r="AY485" s="249" t="s">
        <v>129</v>
      </c>
    </row>
    <row r="486" s="14" customFormat="1">
      <c r="A486" s="14"/>
      <c r="B486" s="239"/>
      <c r="C486" s="240"/>
      <c r="D486" s="230" t="s">
        <v>139</v>
      </c>
      <c r="E486" s="241" t="s">
        <v>1</v>
      </c>
      <c r="F486" s="242" t="s">
        <v>423</v>
      </c>
      <c r="G486" s="240"/>
      <c r="H486" s="243">
        <v>12.492000000000001</v>
      </c>
      <c r="I486" s="244"/>
      <c r="J486" s="240"/>
      <c r="K486" s="240"/>
      <c r="L486" s="245"/>
      <c r="M486" s="246"/>
      <c r="N486" s="247"/>
      <c r="O486" s="247"/>
      <c r="P486" s="247"/>
      <c r="Q486" s="247"/>
      <c r="R486" s="247"/>
      <c r="S486" s="247"/>
      <c r="T486" s="248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9" t="s">
        <v>139</v>
      </c>
      <c r="AU486" s="249" t="s">
        <v>85</v>
      </c>
      <c r="AV486" s="14" t="s">
        <v>85</v>
      </c>
      <c r="AW486" s="14" t="s">
        <v>31</v>
      </c>
      <c r="AX486" s="14" t="s">
        <v>75</v>
      </c>
      <c r="AY486" s="249" t="s">
        <v>129</v>
      </c>
    </row>
    <row r="487" s="13" customFormat="1">
      <c r="A487" s="13"/>
      <c r="B487" s="228"/>
      <c r="C487" s="229"/>
      <c r="D487" s="230" t="s">
        <v>139</v>
      </c>
      <c r="E487" s="231" t="s">
        <v>1</v>
      </c>
      <c r="F487" s="232" t="s">
        <v>469</v>
      </c>
      <c r="G487" s="229"/>
      <c r="H487" s="231" t="s">
        <v>1</v>
      </c>
      <c r="I487" s="233"/>
      <c r="J487" s="229"/>
      <c r="K487" s="229"/>
      <c r="L487" s="234"/>
      <c r="M487" s="235"/>
      <c r="N487" s="236"/>
      <c r="O487" s="236"/>
      <c r="P487" s="236"/>
      <c r="Q487" s="236"/>
      <c r="R487" s="236"/>
      <c r="S487" s="236"/>
      <c r="T487" s="237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8" t="s">
        <v>139</v>
      </c>
      <c r="AU487" s="238" t="s">
        <v>85</v>
      </c>
      <c r="AV487" s="13" t="s">
        <v>83</v>
      </c>
      <c r="AW487" s="13" t="s">
        <v>31</v>
      </c>
      <c r="AX487" s="13" t="s">
        <v>75</v>
      </c>
      <c r="AY487" s="238" t="s">
        <v>129</v>
      </c>
    </row>
    <row r="488" s="14" customFormat="1">
      <c r="A488" s="14"/>
      <c r="B488" s="239"/>
      <c r="C488" s="240"/>
      <c r="D488" s="230" t="s">
        <v>139</v>
      </c>
      <c r="E488" s="241" t="s">
        <v>1</v>
      </c>
      <c r="F488" s="242" t="s">
        <v>236</v>
      </c>
      <c r="G488" s="240"/>
      <c r="H488" s="243">
        <v>40.326000000000001</v>
      </c>
      <c r="I488" s="244"/>
      <c r="J488" s="240"/>
      <c r="K488" s="240"/>
      <c r="L488" s="245"/>
      <c r="M488" s="246"/>
      <c r="N488" s="247"/>
      <c r="O488" s="247"/>
      <c r="P488" s="247"/>
      <c r="Q488" s="247"/>
      <c r="R488" s="247"/>
      <c r="S488" s="247"/>
      <c r="T488" s="248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9" t="s">
        <v>139</v>
      </c>
      <c r="AU488" s="249" t="s">
        <v>85</v>
      </c>
      <c r="AV488" s="14" t="s">
        <v>85</v>
      </c>
      <c r="AW488" s="14" t="s">
        <v>31</v>
      </c>
      <c r="AX488" s="14" t="s">
        <v>75</v>
      </c>
      <c r="AY488" s="249" t="s">
        <v>129</v>
      </c>
    </row>
    <row r="489" s="14" customFormat="1">
      <c r="A489" s="14"/>
      <c r="B489" s="239"/>
      <c r="C489" s="240"/>
      <c r="D489" s="230" t="s">
        <v>139</v>
      </c>
      <c r="E489" s="241" t="s">
        <v>1</v>
      </c>
      <c r="F489" s="242" t="s">
        <v>229</v>
      </c>
      <c r="G489" s="240"/>
      <c r="H489" s="243">
        <v>-0.58499999999999996</v>
      </c>
      <c r="I489" s="244"/>
      <c r="J489" s="240"/>
      <c r="K489" s="240"/>
      <c r="L489" s="245"/>
      <c r="M489" s="246"/>
      <c r="N489" s="247"/>
      <c r="O489" s="247"/>
      <c r="P489" s="247"/>
      <c r="Q489" s="247"/>
      <c r="R489" s="247"/>
      <c r="S489" s="247"/>
      <c r="T489" s="248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9" t="s">
        <v>139</v>
      </c>
      <c r="AU489" s="249" t="s">
        <v>85</v>
      </c>
      <c r="AV489" s="14" t="s">
        <v>85</v>
      </c>
      <c r="AW489" s="14" t="s">
        <v>31</v>
      </c>
      <c r="AX489" s="14" t="s">
        <v>75</v>
      </c>
      <c r="AY489" s="249" t="s">
        <v>129</v>
      </c>
    </row>
    <row r="490" s="14" customFormat="1">
      <c r="A490" s="14"/>
      <c r="B490" s="239"/>
      <c r="C490" s="240"/>
      <c r="D490" s="230" t="s">
        <v>139</v>
      </c>
      <c r="E490" s="241" t="s">
        <v>1</v>
      </c>
      <c r="F490" s="242" t="s">
        <v>237</v>
      </c>
      <c r="G490" s="240"/>
      <c r="H490" s="243">
        <v>-1.2669999999999999</v>
      </c>
      <c r="I490" s="244"/>
      <c r="J490" s="240"/>
      <c r="K490" s="240"/>
      <c r="L490" s="245"/>
      <c r="M490" s="246"/>
      <c r="N490" s="247"/>
      <c r="O490" s="247"/>
      <c r="P490" s="247"/>
      <c r="Q490" s="247"/>
      <c r="R490" s="247"/>
      <c r="S490" s="247"/>
      <c r="T490" s="248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9" t="s">
        <v>139</v>
      </c>
      <c r="AU490" s="249" t="s">
        <v>85</v>
      </c>
      <c r="AV490" s="14" t="s">
        <v>85</v>
      </c>
      <c r="AW490" s="14" t="s">
        <v>31</v>
      </c>
      <c r="AX490" s="14" t="s">
        <v>75</v>
      </c>
      <c r="AY490" s="249" t="s">
        <v>129</v>
      </c>
    </row>
    <row r="491" s="16" customFormat="1">
      <c r="A491" s="16"/>
      <c r="B491" s="271"/>
      <c r="C491" s="272"/>
      <c r="D491" s="230" t="s">
        <v>139</v>
      </c>
      <c r="E491" s="273" t="s">
        <v>1</v>
      </c>
      <c r="F491" s="274" t="s">
        <v>339</v>
      </c>
      <c r="G491" s="272"/>
      <c r="H491" s="275">
        <v>53.153999999999996</v>
      </c>
      <c r="I491" s="276"/>
      <c r="J491" s="272"/>
      <c r="K491" s="272"/>
      <c r="L491" s="277"/>
      <c r="M491" s="278"/>
      <c r="N491" s="279"/>
      <c r="O491" s="279"/>
      <c r="P491" s="279"/>
      <c r="Q491" s="279"/>
      <c r="R491" s="279"/>
      <c r="S491" s="279"/>
      <c r="T491" s="280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T491" s="281" t="s">
        <v>139</v>
      </c>
      <c r="AU491" s="281" t="s">
        <v>85</v>
      </c>
      <c r="AV491" s="16" t="s">
        <v>130</v>
      </c>
      <c r="AW491" s="16" t="s">
        <v>31</v>
      </c>
      <c r="AX491" s="16" t="s">
        <v>75</v>
      </c>
      <c r="AY491" s="281" t="s">
        <v>129</v>
      </c>
    </row>
    <row r="492" s="13" customFormat="1">
      <c r="A492" s="13"/>
      <c r="B492" s="228"/>
      <c r="C492" s="229"/>
      <c r="D492" s="230" t="s">
        <v>139</v>
      </c>
      <c r="E492" s="231" t="s">
        <v>1</v>
      </c>
      <c r="F492" s="232" t="s">
        <v>209</v>
      </c>
      <c r="G492" s="229"/>
      <c r="H492" s="231" t="s">
        <v>1</v>
      </c>
      <c r="I492" s="233"/>
      <c r="J492" s="229"/>
      <c r="K492" s="229"/>
      <c r="L492" s="234"/>
      <c r="M492" s="235"/>
      <c r="N492" s="236"/>
      <c r="O492" s="236"/>
      <c r="P492" s="236"/>
      <c r="Q492" s="236"/>
      <c r="R492" s="236"/>
      <c r="S492" s="236"/>
      <c r="T492" s="237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8" t="s">
        <v>139</v>
      </c>
      <c r="AU492" s="238" t="s">
        <v>85</v>
      </c>
      <c r="AV492" s="13" t="s">
        <v>83</v>
      </c>
      <c r="AW492" s="13" t="s">
        <v>31</v>
      </c>
      <c r="AX492" s="13" t="s">
        <v>75</v>
      </c>
      <c r="AY492" s="238" t="s">
        <v>129</v>
      </c>
    </row>
    <row r="493" s="13" customFormat="1">
      <c r="A493" s="13"/>
      <c r="B493" s="228"/>
      <c r="C493" s="229"/>
      <c r="D493" s="230" t="s">
        <v>139</v>
      </c>
      <c r="E493" s="231" t="s">
        <v>1</v>
      </c>
      <c r="F493" s="232" t="s">
        <v>470</v>
      </c>
      <c r="G493" s="229"/>
      <c r="H493" s="231" t="s">
        <v>1</v>
      </c>
      <c r="I493" s="233"/>
      <c r="J493" s="229"/>
      <c r="K493" s="229"/>
      <c r="L493" s="234"/>
      <c r="M493" s="235"/>
      <c r="N493" s="236"/>
      <c r="O493" s="236"/>
      <c r="P493" s="236"/>
      <c r="Q493" s="236"/>
      <c r="R493" s="236"/>
      <c r="S493" s="236"/>
      <c r="T493" s="237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8" t="s">
        <v>139</v>
      </c>
      <c r="AU493" s="238" t="s">
        <v>85</v>
      </c>
      <c r="AV493" s="13" t="s">
        <v>83</v>
      </c>
      <c r="AW493" s="13" t="s">
        <v>31</v>
      </c>
      <c r="AX493" s="13" t="s">
        <v>75</v>
      </c>
      <c r="AY493" s="238" t="s">
        <v>129</v>
      </c>
    </row>
    <row r="494" s="13" customFormat="1">
      <c r="A494" s="13"/>
      <c r="B494" s="228"/>
      <c r="C494" s="229"/>
      <c r="D494" s="230" t="s">
        <v>139</v>
      </c>
      <c r="E494" s="231" t="s">
        <v>1</v>
      </c>
      <c r="F494" s="232" t="s">
        <v>211</v>
      </c>
      <c r="G494" s="229"/>
      <c r="H494" s="231" t="s">
        <v>1</v>
      </c>
      <c r="I494" s="233"/>
      <c r="J494" s="229"/>
      <c r="K494" s="229"/>
      <c r="L494" s="234"/>
      <c r="M494" s="235"/>
      <c r="N494" s="236"/>
      <c r="O494" s="236"/>
      <c r="P494" s="236"/>
      <c r="Q494" s="236"/>
      <c r="R494" s="236"/>
      <c r="S494" s="236"/>
      <c r="T494" s="237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8" t="s">
        <v>139</v>
      </c>
      <c r="AU494" s="238" t="s">
        <v>85</v>
      </c>
      <c r="AV494" s="13" t="s">
        <v>83</v>
      </c>
      <c r="AW494" s="13" t="s">
        <v>31</v>
      </c>
      <c r="AX494" s="13" t="s">
        <v>75</v>
      </c>
      <c r="AY494" s="238" t="s">
        <v>129</v>
      </c>
    </row>
    <row r="495" s="14" customFormat="1">
      <c r="A495" s="14"/>
      <c r="B495" s="239"/>
      <c r="C495" s="240"/>
      <c r="D495" s="230" t="s">
        <v>139</v>
      </c>
      <c r="E495" s="241" t="s">
        <v>1</v>
      </c>
      <c r="F495" s="242" t="s">
        <v>227</v>
      </c>
      <c r="G495" s="240"/>
      <c r="H495" s="243">
        <v>2.1880000000000002</v>
      </c>
      <c r="I495" s="244"/>
      <c r="J495" s="240"/>
      <c r="K495" s="240"/>
      <c r="L495" s="245"/>
      <c r="M495" s="246"/>
      <c r="N495" s="247"/>
      <c r="O495" s="247"/>
      <c r="P495" s="247"/>
      <c r="Q495" s="247"/>
      <c r="R495" s="247"/>
      <c r="S495" s="247"/>
      <c r="T495" s="248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9" t="s">
        <v>139</v>
      </c>
      <c r="AU495" s="249" t="s">
        <v>85</v>
      </c>
      <c r="AV495" s="14" t="s">
        <v>85</v>
      </c>
      <c r="AW495" s="14" t="s">
        <v>31</v>
      </c>
      <c r="AX495" s="14" t="s">
        <v>75</v>
      </c>
      <c r="AY495" s="249" t="s">
        <v>129</v>
      </c>
    </row>
    <row r="496" s="14" customFormat="1">
      <c r="A496" s="14"/>
      <c r="B496" s="239"/>
      <c r="C496" s="240"/>
      <c r="D496" s="230" t="s">
        <v>139</v>
      </c>
      <c r="E496" s="241" t="s">
        <v>1</v>
      </c>
      <c r="F496" s="242" t="s">
        <v>423</v>
      </c>
      <c r="G496" s="240"/>
      <c r="H496" s="243">
        <v>12.492000000000001</v>
      </c>
      <c r="I496" s="244"/>
      <c r="J496" s="240"/>
      <c r="K496" s="240"/>
      <c r="L496" s="245"/>
      <c r="M496" s="246"/>
      <c r="N496" s="247"/>
      <c r="O496" s="247"/>
      <c r="P496" s="247"/>
      <c r="Q496" s="247"/>
      <c r="R496" s="247"/>
      <c r="S496" s="247"/>
      <c r="T496" s="248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9" t="s">
        <v>139</v>
      </c>
      <c r="AU496" s="249" t="s">
        <v>85</v>
      </c>
      <c r="AV496" s="14" t="s">
        <v>85</v>
      </c>
      <c r="AW496" s="14" t="s">
        <v>31</v>
      </c>
      <c r="AX496" s="14" t="s">
        <v>75</v>
      </c>
      <c r="AY496" s="249" t="s">
        <v>129</v>
      </c>
    </row>
    <row r="497" s="13" customFormat="1">
      <c r="A497" s="13"/>
      <c r="B497" s="228"/>
      <c r="C497" s="229"/>
      <c r="D497" s="230" t="s">
        <v>139</v>
      </c>
      <c r="E497" s="231" t="s">
        <v>1</v>
      </c>
      <c r="F497" s="232" t="s">
        <v>469</v>
      </c>
      <c r="G497" s="229"/>
      <c r="H497" s="231" t="s">
        <v>1</v>
      </c>
      <c r="I497" s="233"/>
      <c r="J497" s="229"/>
      <c r="K497" s="229"/>
      <c r="L497" s="234"/>
      <c r="M497" s="235"/>
      <c r="N497" s="236"/>
      <c r="O497" s="236"/>
      <c r="P497" s="236"/>
      <c r="Q497" s="236"/>
      <c r="R497" s="236"/>
      <c r="S497" s="236"/>
      <c r="T497" s="237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8" t="s">
        <v>139</v>
      </c>
      <c r="AU497" s="238" t="s">
        <v>85</v>
      </c>
      <c r="AV497" s="13" t="s">
        <v>83</v>
      </c>
      <c r="AW497" s="13" t="s">
        <v>31</v>
      </c>
      <c r="AX497" s="13" t="s">
        <v>75</v>
      </c>
      <c r="AY497" s="238" t="s">
        <v>129</v>
      </c>
    </row>
    <row r="498" s="14" customFormat="1">
      <c r="A498" s="14"/>
      <c r="B498" s="239"/>
      <c r="C498" s="240"/>
      <c r="D498" s="230" t="s">
        <v>139</v>
      </c>
      <c r="E498" s="241" t="s">
        <v>1</v>
      </c>
      <c r="F498" s="242" t="s">
        <v>236</v>
      </c>
      <c r="G498" s="240"/>
      <c r="H498" s="243">
        <v>40.326000000000001</v>
      </c>
      <c r="I498" s="244"/>
      <c r="J498" s="240"/>
      <c r="K498" s="240"/>
      <c r="L498" s="245"/>
      <c r="M498" s="246"/>
      <c r="N498" s="247"/>
      <c r="O498" s="247"/>
      <c r="P498" s="247"/>
      <c r="Q498" s="247"/>
      <c r="R498" s="247"/>
      <c r="S498" s="247"/>
      <c r="T498" s="248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9" t="s">
        <v>139</v>
      </c>
      <c r="AU498" s="249" t="s">
        <v>85</v>
      </c>
      <c r="AV498" s="14" t="s">
        <v>85</v>
      </c>
      <c r="AW498" s="14" t="s">
        <v>31</v>
      </c>
      <c r="AX498" s="14" t="s">
        <v>75</v>
      </c>
      <c r="AY498" s="249" t="s">
        <v>129</v>
      </c>
    </row>
    <row r="499" s="14" customFormat="1">
      <c r="A499" s="14"/>
      <c r="B499" s="239"/>
      <c r="C499" s="240"/>
      <c r="D499" s="230" t="s">
        <v>139</v>
      </c>
      <c r="E499" s="241" t="s">
        <v>1</v>
      </c>
      <c r="F499" s="242" t="s">
        <v>229</v>
      </c>
      <c r="G499" s="240"/>
      <c r="H499" s="243">
        <v>-0.58499999999999996</v>
      </c>
      <c r="I499" s="244"/>
      <c r="J499" s="240"/>
      <c r="K499" s="240"/>
      <c r="L499" s="245"/>
      <c r="M499" s="246"/>
      <c r="N499" s="247"/>
      <c r="O499" s="247"/>
      <c r="P499" s="247"/>
      <c r="Q499" s="247"/>
      <c r="R499" s="247"/>
      <c r="S499" s="247"/>
      <c r="T499" s="248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49" t="s">
        <v>139</v>
      </c>
      <c r="AU499" s="249" t="s">
        <v>85</v>
      </c>
      <c r="AV499" s="14" t="s">
        <v>85</v>
      </c>
      <c r="AW499" s="14" t="s">
        <v>31</v>
      </c>
      <c r="AX499" s="14" t="s">
        <v>75</v>
      </c>
      <c r="AY499" s="249" t="s">
        <v>129</v>
      </c>
    </row>
    <row r="500" s="14" customFormat="1">
      <c r="A500" s="14"/>
      <c r="B500" s="239"/>
      <c r="C500" s="240"/>
      <c r="D500" s="230" t="s">
        <v>139</v>
      </c>
      <c r="E500" s="241" t="s">
        <v>1</v>
      </c>
      <c r="F500" s="242" t="s">
        <v>237</v>
      </c>
      <c r="G500" s="240"/>
      <c r="H500" s="243">
        <v>-1.2669999999999999</v>
      </c>
      <c r="I500" s="244"/>
      <c r="J500" s="240"/>
      <c r="K500" s="240"/>
      <c r="L500" s="245"/>
      <c r="M500" s="246"/>
      <c r="N500" s="247"/>
      <c r="O500" s="247"/>
      <c r="P500" s="247"/>
      <c r="Q500" s="247"/>
      <c r="R500" s="247"/>
      <c r="S500" s="247"/>
      <c r="T500" s="248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9" t="s">
        <v>139</v>
      </c>
      <c r="AU500" s="249" t="s">
        <v>85</v>
      </c>
      <c r="AV500" s="14" t="s">
        <v>85</v>
      </c>
      <c r="AW500" s="14" t="s">
        <v>31</v>
      </c>
      <c r="AX500" s="14" t="s">
        <v>75</v>
      </c>
      <c r="AY500" s="249" t="s">
        <v>129</v>
      </c>
    </row>
    <row r="501" s="16" customFormat="1">
      <c r="A501" s="16"/>
      <c r="B501" s="271"/>
      <c r="C501" s="272"/>
      <c r="D501" s="230" t="s">
        <v>139</v>
      </c>
      <c r="E501" s="273" t="s">
        <v>1</v>
      </c>
      <c r="F501" s="274" t="s">
        <v>339</v>
      </c>
      <c r="G501" s="272"/>
      <c r="H501" s="275">
        <v>53.153999999999996</v>
      </c>
      <c r="I501" s="276"/>
      <c r="J501" s="272"/>
      <c r="K501" s="272"/>
      <c r="L501" s="277"/>
      <c r="M501" s="278"/>
      <c r="N501" s="279"/>
      <c r="O501" s="279"/>
      <c r="P501" s="279"/>
      <c r="Q501" s="279"/>
      <c r="R501" s="279"/>
      <c r="S501" s="279"/>
      <c r="T501" s="280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T501" s="281" t="s">
        <v>139</v>
      </c>
      <c r="AU501" s="281" t="s">
        <v>85</v>
      </c>
      <c r="AV501" s="16" t="s">
        <v>130</v>
      </c>
      <c r="AW501" s="16" t="s">
        <v>31</v>
      </c>
      <c r="AX501" s="16" t="s">
        <v>75</v>
      </c>
      <c r="AY501" s="281" t="s">
        <v>129</v>
      </c>
    </row>
    <row r="502" s="15" customFormat="1">
      <c r="A502" s="15"/>
      <c r="B502" s="250"/>
      <c r="C502" s="251"/>
      <c r="D502" s="230" t="s">
        <v>139</v>
      </c>
      <c r="E502" s="252" t="s">
        <v>1</v>
      </c>
      <c r="F502" s="253" t="s">
        <v>151</v>
      </c>
      <c r="G502" s="251"/>
      <c r="H502" s="254">
        <v>106.30800000000001</v>
      </c>
      <c r="I502" s="255"/>
      <c r="J502" s="251"/>
      <c r="K502" s="251"/>
      <c r="L502" s="256"/>
      <c r="M502" s="257"/>
      <c r="N502" s="258"/>
      <c r="O502" s="258"/>
      <c r="P502" s="258"/>
      <c r="Q502" s="258"/>
      <c r="R502" s="258"/>
      <c r="S502" s="258"/>
      <c r="T502" s="259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60" t="s">
        <v>139</v>
      </c>
      <c r="AU502" s="260" t="s">
        <v>85</v>
      </c>
      <c r="AV502" s="15" t="s">
        <v>137</v>
      </c>
      <c r="AW502" s="15" t="s">
        <v>31</v>
      </c>
      <c r="AX502" s="15" t="s">
        <v>83</v>
      </c>
      <c r="AY502" s="260" t="s">
        <v>129</v>
      </c>
    </row>
    <row r="503" s="2" customFormat="1" ht="24.15" customHeight="1">
      <c r="A503" s="39"/>
      <c r="B503" s="40"/>
      <c r="C503" s="215" t="s">
        <v>471</v>
      </c>
      <c r="D503" s="215" t="s">
        <v>132</v>
      </c>
      <c r="E503" s="216" t="s">
        <v>472</v>
      </c>
      <c r="F503" s="217" t="s">
        <v>473</v>
      </c>
      <c r="G503" s="218" t="s">
        <v>135</v>
      </c>
      <c r="H503" s="219">
        <v>66.549999999999997</v>
      </c>
      <c r="I503" s="220"/>
      <c r="J503" s="221">
        <f>ROUND(I503*H503,2)</f>
        <v>0</v>
      </c>
      <c r="K503" s="217" t="s">
        <v>136</v>
      </c>
      <c r="L503" s="45"/>
      <c r="M503" s="222" t="s">
        <v>1</v>
      </c>
      <c r="N503" s="223" t="s">
        <v>40</v>
      </c>
      <c r="O503" s="92"/>
      <c r="P503" s="224">
        <f>O503*H503</f>
        <v>0</v>
      </c>
      <c r="Q503" s="224">
        <v>0.00024000000000000001</v>
      </c>
      <c r="R503" s="224">
        <f>Q503*H503</f>
        <v>0.015972</v>
      </c>
      <c r="S503" s="224">
        <v>0</v>
      </c>
      <c r="T503" s="225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226" t="s">
        <v>246</v>
      </c>
      <c r="AT503" s="226" t="s">
        <v>132</v>
      </c>
      <c r="AU503" s="226" t="s">
        <v>85</v>
      </c>
      <c r="AY503" s="18" t="s">
        <v>129</v>
      </c>
      <c r="BE503" s="227">
        <f>IF(N503="základní",J503,0)</f>
        <v>0</v>
      </c>
      <c r="BF503" s="227">
        <f>IF(N503="snížená",J503,0)</f>
        <v>0</v>
      </c>
      <c r="BG503" s="227">
        <f>IF(N503="zákl. přenesená",J503,0)</f>
        <v>0</v>
      </c>
      <c r="BH503" s="227">
        <f>IF(N503="sníž. přenesená",J503,0)</f>
        <v>0</v>
      </c>
      <c r="BI503" s="227">
        <f>IF(N503="nulová",J503,0)</f>
        <v>0</v>
      </c>
      <c r="BJ503" s="18" t="s">
        <v>83</v>
      </c>
      <c r="BK503" s="227">
        <f>ROUND(I503*H503,2)</f>
        <v>0</v>
      </c>
      <c r="BL503" s="18" t="s">
        <v>246</v>
      </c>
      <c r="BM503" s="226" t="s">
        <v>474</v>
      </c>
    </row>
    <row r="504" s="13" customFormat="1">
      <c r="A504" s="13"/>
      <c r="B504" s="228"/>
      <c r="C504" s="229"/>
      <c r="D504" s="230" t="s">
        <v>139</v>
      </c>
      <c r="E504" s="231" t="s">
        <v>1</v>
      </c>
      <c r="F504" s="232" t="s">
        <v>177</v>
      </c>
      <c r="G504" s="229"/>
      <c r="H504" s="231" t="s">
        <v>1</v>
      </c>
      <c r="I504" s="233"/>
      <c r="J504" s="229"/>
      <c r="K504" s="229"/>
      <c r="L504" s="234"/>
      <c r="M504" s="235"/>
      <c r="N504" s="236"/>
      <c r="O504" s="236"/>
      <c r="P504" s="236"/>
      <c r="Q504" s="236"/>
      <c r="R504" s="236"/>
      <c r="S504" s="236"/>
      <c r="T504" s="237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8" t="s">
        <v>139</v>
      </c>
      <c r="AU504" s="238" t="s">
        <v>85</v>
      </c>
      <c r="AV504" s="13" t="s">
        <v>83</v>
      </c>
      <c r="AW504" s="13" t="s">
        <v>31</v>
      </c>
      <c r="AX504" s="13" t="s">
        <v>75</v>
      </c>
      <c r="AY504" s="238" t="s">
        <v>129</v>
      </c>
    </row>
    <row r="505" s="13" customFormat="1">
      <c r="A505" s="13"/>
      <c r="B505" s="228"/>
      <c r="C505" s="229"/>
      <c r="D505" s="230" t="s">
        <v>139</v>
      </c>
      <c r="E505" s="231" t="s">
        <v>1</v>
      </c>
      <c r="F505" s="232" t="s">
        <v>178</v>
      </c>
      <c r="G505" s="229"/>
      <c r="H505" s="231" t="s">
        <v>1</v>
      </c>
      <c r="I505" s="233"/>
      <c r="J505" s="229"/>
      <c r="K505" s="229"/>
      <c r="L505" s="234"/>
      <c r="M505" s="235"/>
      <c r="N505" s="236"/>
      <c r="O505" s="236"/>
      <c r="P505" s="236"/>
      <c r="Q505" s="236"/>
      <c r="R505" s="236"/>
      <c r="S505" s="236"/>
      <c r="T505" s="237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8" t="s">
        <v>139</v>
      </c>
      <c r="AU505" s="238" t="s">
        <v>85</v>
      </c>
      <c r="AV505" s="13" t="s">
        <v>83</v>
      </c>
      <c r="AW505" s="13" t="s">
        <v>31</v>
      </c>
      <c r="AX505" s="13" t="s">
        <v>75</v>
      </c>
      <c r="AY505" s="238" t="s">
        <v>129</v>
      </c>
    </row>
    <row r="506" s="13" customFormat="1">
      <c r="A506" s="13"/>
      <c r="B506" s="228"/>
      <c r="C506" s="229"/>
      <c r="D506" s="230" t="s">
        <v>139</v>
      </c>
      <c r="E506" s="231" t="s">
        <v>1</v>
      </c>
      <c r="F506" s="232" t="s">
        <v>475</v>
      </c>
      <c r="G506" s="229"/>
      <c r="H506" s="231" t="s">
        <v>1</v>
      </c>
      <c r="I506" s="233"/>
      <c r="J506" s="229"/>
      <c r="K506" s="229"/>
      <c r="L506" s="234"/>
      <c r="M506" s="235"/>
      <c r="N506" s="236"/>
      <c r="O506" s="236"/>
      <c r="P506" s="236"/>
      <c r="Q506" s="236"/>
      <c r="R506" s="236"/>
      <c r="S506" s="236"/>
      <c r="T506" s="237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8" t="s">
        <v>139</v>
      </c>
      <c r="AU506" s="238" t="s">
        <v>85</v>
      </c>
      <c r="AV506" s="13" t="s">
        <v>83</v>
      </c>
      <c r="AW506" s="13" t="s">
        <v>31</v>
      </c>
      <c r="AX506" s="13" t="s">
        <v>75</v>
      </c>
      <c r="AY506" s="238" t="s">
        <v>129</v>
      </c>
    </row>
    <row r="507" s="14" customFormat="1">
      <c r="A507" s="14"/>
      <c r="B507" s="239"/>
      <c r="C507" s="240"/>
      <c r="D507" s="230" t="s">
        <v>139</v>
      </c>
      <c r="E507" s="241" t="s">
        <v>1</v>
      </c>
      <c r="F507" s="242" t="s">
        <v>179</v>
      </c>
      <c r="G507" s="240"/>
      <c r="H507" s="243">
        <v>66.549999999999997</v>
      </c>
      <c r="I507" s="244"/>
      <c r="J507" s="240"/>
      <c r="K507" s="240"/>
      <c r="L507" s="245"/>
      <c r="M507" s="246"/>
      <c r="N507" s="247"/>
      <c r="O507" s="247"/>
      <c r="P507" s="247"/>
      <c r="Q507" s="247"/>
      <c r="R507" s="247"/>
      <c r="S507" s="247"/>
      <c r="T507" s="248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49" t="s">
        <v>139</v>
      </c>
      <c r="AU507" s="249" t="s">
        <v>85</v>
      </c>
      <c r="AV507" s="14" t="s">
        <v>85</v>
      </c>
      <c r="AW507" s="14" t="s">
        <v>31</v>
      </c>
      <c r="AX507" s="14" t="s">
        <v>83</v>
      </c>
      <c r="AY507" s="249" t="s">
        <v>129</v>
      </c>
    </row>
    <row r="508" s="2" customFormat="1" ht="16.5" customHeight="1">
      <c r="A508" s="39"/>
      <c r="B508" s="40"/>
      <c r="C508" s="261" t="s">
        <v>476</v>
      </c>
      <c r="D508" s="261" t="s">
        <v>167</v>
      </c>
      <c r="E508" s="262" t="s">
        <v>477</v>
      </c>
      <c r="F508" s="263" t="s">
        <v>478</v>
      </c>
      <c r="G508" s="264" t="s">
        <v>135</v>
      </c>
      <c r="H508" s="265">
        <v>139.755</v>
      </c>
      <c r="I508" s="266"/>
      <c r="J508" s="267">
        <f>ROUND(I508*H508,2)</f>
        <v>0</v>
      </c>
      <c r="K508" s="263" t="s">
        <v>136</v>
      </c>
      <c r="L508" s="268"/>
      <c r="M508" s="269" t="s">
        <v>1</v>
      </c>
      <c r="N508" s="270" t="s">
        <v>40</v>
      </c>
      <c r="O508" s="92"/>
      <c r="P508" s="224">
        <f>O508*H508</f>
        <v>0</v>
      </c>
      <c r="Q508" s="224">
        <v>0.0028999999999999998</v>
      </c>
      <c r="R508" s="224">
        <f>Q508*H508</f>
        <v>0.40528949999999997</v>
      </c>
      <c r="S508" s="224">
        <v>0</v>
      </c>
      <c r="T508" s="225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26" t="s">
        <v>347</v>
      </c>
      <c r="AT508" s="226" t="s">
        <v>167</v>
      </c>
      <c r="AU508" s="226" t="s">
        <v>85</v>
      </c>
      <c r="AY508" s="18" t="s">
        <v>129</v>
      </c>
      <c r="BE508" s="227">
        <f>IF(N508="základní",J508,0)</f>
        <v>0</v>
      </c>
      <c r="BF508" s="227">
        <f>IF(N508="snížená",J508,0)</f>
        <v>0</v>
      </c>
      <c r="BG508" s="227">
        <f>IF(N508="zákl. přenesená",J508,0)</f>
        <v>0</v>
      </c>
      <c r="BH508" s="227">
        <f>IF(N508="sníž. přenesená",J508,0)</f>
        <v>0</v>
      </c>
      <c r="BI508" s="227">
        <f>IF(N508="nulová",J508,0)</f>
        <v>0</v>
      </c>
      <c r="BJ508" s="18" t="s">
        <v>83</v>
      </c>
      <c r="BK508" s="227">
        <f>ROUND(I508*H508,2)</f>
        <v>0</v>
      </c>
      <c r="BL508" s="18" t="s">
        <v>246</v>
      </c>
      <c r="BM508" s="226" t="s">
        <v>479</v>
      </c>
    </row>
    <row r="509" s="13" customFormat="1">
      <c r="A509" s="13"/>
      <c r="B509" s="228"/>
      <c r="C509" s="229"/>
      <c r="D509" s="230" t="s">
        <v>139</v>
      </c>
      <c r="E509" s="231" t="s">
        <v>1</v>
      </c>
      <c r="F509" s="232" t="s">
        <v>177</v>
      </c>
      <c r="G509" s="229"/>
      <c r="H509" s="231" t="s">
        <v>1</v>
      </c>
      <c r="I509" s="233"/>
      <c r="J509" s="229"/>
      <c r="K509" s="229"/>
      <c r="L509" s="234"/>
      <c r="M509" s="235"/>
      <c r="N509" s="236"/>
      <c r="O509" s="236"/>
      <c r="P509" s="236"/>
      <c r="Q509" s="236"/>
      <c r="R509" s="236"/>
      <c r="S509" s="236"/>
      <c r="T509" s="237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8" t="s">
        <v>139</v>
      </c>
      <c r="AU509" s="238" t="s">
        <v>85</v>
      </c>
      <c r="AV509" s="13" t="s">
        <v>83</v>
      </c>
      <c r="AW509" s="13" t="s">
        <v>31</v>
      </c>
      <c r="AX509" s="13" t="s">
        <v>75</v>
      </c>
      <c r="AY509" s="238" t="s">
        <v>129</v>
      </c>
    </row>
    <row r="510" s="13" customFormat="1">
      <c r="A510" s="13"/>
      <c r="B510" s="228"/>
      <c r="C510" s="229"/>
      <c r="D510" s="230" t="s">
        <v>139</v>
      </c>
      <c r="E510" s="231" t="s">
        <v>1</v>
      </c>
      <c r="F510" s="232" t="s">
        <v>178</v>
      </c>
      <c r="G510" s="229"/>
      <c r="H510" s="231" t="s">
        <v>1</v>
      </c>
      <c r="I510" s="233"/>
      <c r="J510" s="229"/>
      <c r="K510" s="229"/>
      <c r="L510" s="234"/>
      <c r="M510" s="235"/>
      <c r="N510" s="236"/>
      <c r="O510" s="236"/>
      <c r="P510" s="236"/>
      <c r="Q510" s="236"/>
      <c r="R510" s="236"/>
      <c r="S510" s="236"/>
      <c r="T510" s="237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8" t="s">
        <v>139</v>
      </c>
      <c r="AU510" s="238" t="s">
        <v>85</v>
      </c>
      <c r="AV510" s="13" t="s">
        <v>83</v>
      </c>
      <c r="AW510" s="13" t="s">
        <v>31</v>
      </c>
      <c r="AX510" s="13" t="s">
        <v>75</v>
      </c>
      <c r="AY510" s="238" t="s">
        <v>129</v>
      </c>
    </row>
    <row r="511" s="13" customFormat="1">
      <c r="A511" s="13"/>
      <c r="B511" s="228"/>
      <c r="C511" s="229"/>
      <c r="D511" s="230" t="s">
        <v>139</v>
      </c>
      <c r="E511" s="231" t="s">
        <v>1</v>
      </c>
      <c r="F511" s="232" t="s">
        <v>475</v>
      </c>
      <c r="G511" s="229"/>
      <c r="H511" s="231" t="s">
        <v>1</v>
      </c>
      <c r="I511" s="233"/>
      <c r="J511" s="229"/>
      <c r="K511" s="229"/>
      <c r="L511" s="234"/>
      <c r="M511" s="235"/>
      <c r="N511" s="236"/>
      <c r="O511" s="236"/>
      <c r="P511" s="236"/>
      <c r="Q511" s="236"/>
      <c r="R511" s="236"/>
      <c r="S511" s="236"/>
      <c r="T511" s="23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8" t="s">
        <v>139</v>
      </c>
      <c r="AU511" s="238" t="s">
        <v>85</v>
      </c>
      <c r="AV511" s="13" t="s">
        <v>83</v>
      </c>
      <c r="AW511" s="13" t="s">
        <v>31</v>
      </c>
      <c r="AX511" s="13" t="s">
        <v>75</v>
      </c>
      <c r="AY511" s="238" t="s">
        <v>129</v>
      </c>
    </row>
    <row r="512" s="14" customFormat="1">
      <c r="A512" s="14"/>
      <c r="B512" s="239"/>
      <c r="C512" s="240"/>
      <c r="D512" s="230" t="s">
        <v>139</v>
      </c>
      <c r="E512" s="241" t="s">
        <v>1</v>
      </c>
      <c r="F512" s="242" t="s">
        <v>358</v>
      </c>
      <c r="G512" s="240"/>
      <c r="H512" s="243">
        <v>133.09999999999999</v>
      </c>
      <c r="I512" s="244"/>
      <c r="J512" s="240"/>
      <c r="K512" s="240"/>
      <c r="L512" s="245"/>
      <c r="M512" s="246"/>
      <c r="N512" s="247"/>
      <c r="O512" s="247"/>
      <c r="P512" s="247"/>
      <c r="Q512" s="247"/>
      <c r="R512" s="247"/>
      <c r="S512" s="247"/>
      <c r="T512" s="248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49" t="s">
        <v>139</v>
      </c>
      <c r="AU512" s="249" t="s">
        <v>85</v>
      </c>
      <c r="AV512" s="14" t="s">
        <v>85</v>
      </c>
      <c r="AW512" s="14" t="s">
        <v>31</v>
      </c>
      <c r="AX512" s="14" t="s">
        <v>83</v>
      </c>
      <c r="AY512" s="249" t="s">
        <v>129</v>
      </c>
    </row>
    <row r="513" s="14" customFormat="1">
      <c r="A513" s="14"/>
      <c r="B513" s="239"/>
      <c r="C513" s="240"/>
      <c r="D513" s="230" t="s">
        <v>139</v>
      </c>
      <c r="E513" s="240"/>
      <c r="F513" s="242" t="s">
        <v>480</v>
      </c>
      <c r="G513" s="240"/>
      <c r="H513" s="243">
        <v>139.755</v>
      </c>
      <c r="I513" s="244"/>
      <c r="J513" s="240"/>
      <c r="K513" s="240"/>
      <c r="L513" s="245"/>
      <c r="M513" s="246"/>
      <c r="N513" s="247"/>
      <c r="O513" s="247"/>
      <c r="P513" s="247"/>
      <c r="Q513" s="247"/>
      <c r="R513" s="247"/>
      <c r="S513" s="247"/>
      <c r="T513" s="248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9" t="s">
        <v>139</v>
      </c>
      <c r="AU513" s="249" t="s">
        <v>85</v>
      </c>
      <c r="AV513" s="14" t="s">
        <v>85</v>
      </c>
      <c r="AW513" s="14" t="s">
        <v>4</v>
      </c>
      <c r="AX513" s="14" t="s">
        <v>83</v>
      </c>
      <c r="AY513" s="249" t="s">
        <v>129</v>
      </c>
    </row>
    <row r="514" s="2" customFormat="1" ht="21.75" customHeight="1">
      <c r="A514" s="39"/>
      <c r="B514" s="40"/>
      <c r="C514" s="215" t="s">
        <v>481</v>
      </c>
      <c r="D514" s="215" t="s">
        <v>132</v>
      </c>
      <c r="E514" s="216" t="s">
        <v>482</v>
      </c>
      <c r="F514" s="217" t="s">
        <v>483</v>
      </c>
      <c r="G514" s="218" t="s">
        <v>162</v>
      </c>
      <c r="H514" s="219">
        <v>97.730000000000004</v>
      </c>
      <c r="I514" s="220"/>
      <c r="J514" s="221">
        <f>ROUND(I514*H514,2)</f>
        <v>0</v>
      </c>
      <c r="K514" s="217" t="s">
        <v>136</v>
      </c>
      <c r="L514" s="45"/>
      <c r="M514" s="222" t="s">
        <v>1</v>
      </c>
      <c r="N514" s="223" t="s">
        <v>40</v>
      </c>
      <c r="O514" s="92"/>
      <c r="P514" s="224">
        <f>O514*H514</f>
        <v>0</v>
      </c>
      <c r="Q514" s="224">
        <v>3.0000000000000001E-05</v>
      </c>
      <c r="R514" s="224">
        <f>Q514*H514</f>
        <v>0.0029319000000000003</v>
      </c>
      <c r="S514" s="224">
        <v>0</v>
      </c>
      <c r="T514" s="225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26" t="s">
        <v>246</v>
      </c>
      <c r="AT514" s="226" t="s">
        <v>132</v>
      </c>
      <c r="AU514" s="226" t="s">
        <v>85</v>
      </c>
      <c r="AY514" s="18" t="s">
        <v>129</v>
      </c>
      <c r="BE514" s="227">
        <f>IF(N514="základní",J514,0)</f>
        <v>0</v>
      </c>
      <c r="BF514" s="227">
        <f>IF(N514="snížená",J514,0)</f>
        <v>0</v>
      </c>
      <c r="BG514" s="227">
        <f>IF(N514="zákl. přenesená",J514,0)</f>
        <v>0</v>
      </c>
      <c r="BH514" s="227">
        <f>IF(N514="sníž. přenesená",J514,0)</f>
        <v>0</v>
      </c>
      <c r="BI514" s="227">
        <f>IF(N514="nulová",J514,0)</f>
        <v>0</v>
      </c>
      <c r="BJ514" s="18" t="s">
        <v>83</v>
      </c>
      <c r="BK514" s="227">
        <f>ROUND(I514*H514,2)</f>
        <v>0</v>
      </c>
      <c r="BL514" s="18" t="s">
        <v>246</v>
      </c>
      <c r="BM514" s="226" t="s">
        <v>484</v>
      </c>
    </row>
    <row r="515" s="13" customFormat="1">
      <c r="A515" s="13"/>
      <c r="B515" s="228"/>
      <c r="C515" s="229"/>
      <c r="D515" s="230" t="s">
        <v>139</v>
      </c>
      <c r="E515" s="231" t="s">
        <v>1</v>
      </c>
      <c r="F515" s="232" t="s">
        <v>177</v>
      </c>
      <c r="G515" s="229"/>
      <c r="H515" s="231" t="s">
        <v>1</v>
      </c>
      <c r="I515" s="233"/>
      <c r="J515" s="229"/>
      <c r="K515" s="229"/>
      <c r="L515" s="234"/>
      <c r="M515" s="235"/>
      <c r="N515" s="236"/>
      <c r="O515" s="236"/>
      <c r="P515" s="236"/>
      <c r="Q515" s="236"/>
      <c r="R515" s="236"/>
      <c r="S515" s="236"/>
      <c r="T515" s="237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8" t="s">
        <v>139</v>
      </c>
      <c r="AU515" s="238" t="s">
        <v>85</v>
      </c>
      <c r="AV515" s="13" t="s">
        <v>83</v>
      </c>
      <c r="AW515" s="13" t="s">
        <v>31</v>
      </c>
      <c r="AX515" s="13" t="s">
        <v>75</v>
      </c>
      <c r="AY515" s="238" t="s">
        <v>129</v>
      </c>
    </row>
    <row r="516" s="13" customFormat="1">
      <c r="A516" s="13"/>
      <c r="B516" s="228"/>
      <c r="C516" s="229"/>
      <c r="D516" s="230" t="s">
        <v>139</v>
      </c>
      <c r="E516" s="231" t="s">
        <v>1</v>
      </c>
      <c r="F516" s="232" t="s">
        <v>165</v>
      </c>
      <c r="G516" s="229"/>
      <c r="H516" s="231" t="s">
        <v>1</v>
      </c>
      <c r="I516" s="233"/>
      <c r="J516" s="229"/>
      <c r="K516" s="229"/>
      <c r="L516" s="234"/>
      <c r="M516" s="235"/>
      <c r="N516" s="236"/>
      <c r="O516" s="236"/>
      <c r="P516" s="236"/>
      <c r="Q516" s="236"/>
      <c r="R516" s="236"/>
      <c r="S516" s="236"/>
      <c r="T516" s="237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8" t="s">
        <v>139</v>
      </c>
      <c r="AU516" s="238" t="s">
        <v>85</v>
      </c>
      <c r="AV516" s="13" t="s">
        <v>83</v>
      </c>
      <c r="AW516" s="13" t="s">
        <v>31</v>
      </c>
      <c r="AX516" s="13" t="s">
        <v>75</v>
      </c>
      <c r="AY516" s="238" t="s">
        <v>129</v>
      </c>
    </row>
    <row r="517" s="14" customFormat="1">
      <c r="A517" s="14"/>
      <c r="B517" s="239"/>
      <c r="C517" s="240"/>
      <c r="D517" s="230" t="s">
        <v>139</v>
      </c>
      <c r="E517" s="241" t="s">
        <v>1</v>
      </c>
      <c r="F517" s="242" t="s">
        <v>485</v>
      </c>
      <c r="G517" s="240"/>
      <c r="H517" s="243">
        <v>50.609999999999999</v>
      </c>
      <c r="I517" s="244"/>
      <c r="J517" s="240"/>
      <c r="K517" s="240"/>
      <c r="L517" s="245"/>
      <c r="M517" s="246"/>
      <c r="N517" s="247"/>
      <c r="O517" s="247"/>
      <c r="P517" s="247"/>
      <c r="Q517" s="247"/>
      <c r="R517" s="247"/>
      <c r="S517" s="247"/>
      <c r="T517" s="248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49" t="s">
        <v>139</v>
      </c>
      <c r="AU517" s="249" t="s">
        <v>85</v>
      </c>
      <c r="AV517" s="14" t="s">
        <v>85</v>
      </c>
      <c r="AW517" s="14" t="s">
        <v>31</v>
      </c>
      <c r="AX517" s="14" t="s">
        <v>75</v>
      </c>
      <c r="AY517" s="249" t="s">
        <v>129</v>
      </c>
    </row>
    <row r="518" s="14" customFormat="1">
      <c r="A518" s="14"/>
      <c r="B518" s="239"/>
      <c r="C518" s="240"/>
      <c r="D518" s="230" t="s">
        <v>139</v>
      </c>
      <c r="E518" s="241" t="s">
        <v>1</v>
      </c>
      <c r="F518" s="242" t="s">
        <v>486</v>
      </c>
      <c r="G518" s="240"/>
      <c r="H518" s="243">
        <v>47.119999999999997</v>
      </c>
      <c r="I518" s="244"/>
      <c r="J518" s="240"/>
      <c r="K518" s="240"/>
      <c r="L518" s="245"/>
      <c r="M518" s="246"/>
      <c r="N518" s="247"/>
      <c r="O518" s="247"/>
      <c r="P518" s="247"/>
      <c r="Q518" s="247"/>
      <c r="R518" s="247"/>
      <c r="S518" s="247"/>
      <c r="T518" s="248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49" t="s">
        <v>139</v>
      </c>
      <c r="AU518" s="249" t="s">
        <v>85</v>
      </c>
      <c r="AV518" s="14" t="s">
        <v>85</v>
      </c>
      <c r="AW518" s="14" t="s">
        <v>31</v>
      </c>
      <c r="AX518" s="14" t="s">
        <v>75</v>
      </c>
      <c r="AY518" s="249" t="s">
        <v>129</v>
      </c>
    </row>
    <row r="519" s="15" customFormat="1">
      <c r="A519" s="15"/>
      <c r="B519" s="250"/>
      <c r="C519" s="251"/>
      <c r="D519" s="230" t="s">
        <v>139</v>
      </c>
      <c r="E519" s="252" t="s">
        <v>1</v>
      </c>
      <c r="F519" s="253" t="s">
        <v>151</v>
      </c>
      <c r="G519" s="251"/>
      <c r="H519" s="254">
        <v>97.72999999999999</v>
      </c>
      <c r="I519" s="255"/>
      <c r="J519" s="251"/>
      <c r="K519" s="251"/>
      <c r="L519" s="256"/>
      <c r="M519" s="257"/>
      <c r="N519" s="258"/>
      <c r="O519" s="258"/>
      <c r="P519" s="258"/>
      <c r="Q519" s="258"/>
      <c r="R519" s="258"/>
      <c r="S519" s="258"/>
      <c r="T519" s="259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60" t="s">
        <v>139</v>
      </c>
      <c r="AU519" s="260" t="s">
        <v>85</v>
      </c>
      <c r="AV519" s="15" t="s">
        <v>137</v>
      </c>
      <c r="AW519" s="15" t="s">
        <v>31</v>
      </c>
      <c r="AX519" s="15" t="s">
        <v>83</v>
      </c>
      <c r="AY519" s="260" t="s">
        <v>129</v>
      </c>
    </row>
    <row r="520" s="2" customFormat="1" ht="16.5" customHeight="1">
      <c r="A520" s="39"/>
      <c r="B520" s="40"/>
      <c r="C520" s="261" t="s">
        <v>487</v>
      </c>
      <c r="D520" s="261" t="s">
        <v>167</v>
      </c>
      <c r="E520" s="262" t="s">
        <v>488</v>
      </c>
      <c r="F520" s="263" t="s">
        <v>489</v>
      </c>
      <c r="G520" s="264" t="s">
        <v>162</v>
      </c>
      <c r="H520" s="265">
        <v>102.617</v>
      </c>
      <c r="I520" s="266"/>
      <c r="J520" s="267">
        <f>ROUND(I520*H520,2)</f>
        <v>0</v>
      </c>
      <c r="K520" s="263" t="s">
        <v>136</v>
      </c>
      <c r="L520" s="268"/>
      <c r="M520" s="269" t="s">
        <v>1</v>
      </c>
      <c r="N520" s="270" t="s">
        <v>40</v>
      </c>
      <c r="O520" s="92"/>
      <c r="P520" s="224">
        <f>O520*H520</f>
        <v>0</v>
      </c>
      <c r="Q520" s="224">
        <v>0.00038000000000000002</v>
      </c>
      <c r="R520" s="224">
        <f>Q520*H520</f>
        <v>0.038994460000000002</v>
      </c>
      <c r="S520" s="224">
        <v>0</v>
      </c>
      <c r="T520" s="225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26" t="s">
        <v>347</v>
      </c>
      <c r="AT520" s="226" t="s">
        <v>167</v>
      </c>
      <c r="AU520" s="226" t="s">
        <v>85</v>
      </c>
      <c r="AY520" s="18" t="s">
        <v>129</v>
      </c>
      <c r="BE520" s="227">
        <f>IF(N520="základní",J520,0)</f>
        <v>0</v>
      </c>
      <c r="BF520" s="227">
        <f>IF(N520="snížená",J520,0)</f>
        <v>0</v>
      </c>
      <c r="BG520" s="227">
        <f>IF(N520="zákl. přenesená",J520,0)</f>
        <v>0</v>
      </c>
      <c r="BH520" s="227">
        <f>IF(N520="sníž. přenesená",J520,0)</f>
        <v>0</v>
      </c>
      <c r="BI520" s="227">
        <f>IF(N520="nulová",J520,0)</f>
        <v>0</v>
      </c>
      <c r="BJ520" s="18" t="s">
        <v>83</v>
      </c>
      <c r="BK520" s="227">
        <f>ROUND(I520*H520,2)</f>
        <v>0</v>
      </c>
      <c r="BL520" s="18" t="s">
        <v>246</v>
      </c>
      <c r="BM520" s="226" t="s">
        <v>490</v>
      </c>
    </row>
    <row r="521" s="13" customFormat="1">
      <c r="A521" s="13"/>
      <c r="B521" s="228"/>
      <c r="C521" s="229"/>
      <c r="D521" s="230" t="s">
        <v>139</v>
      </c>
      <c r="E521" s="231" t="s">
        <v>1</v>
      </c>
      <c r="F521" s="232" t="s">
        <v>177</v>
      </c>
      <c r="G521" s="229"/>
      <c r="H521" s="231" t="s">
        <v>1</v>
      </c>
      <c r="I521" s="233"/>
      <c r="J521" s="229"/>
      <c r="K521" s="229"/>
      <c r="L521" s="234"/>
      <c r="M521" s="235"/>
      <c r="N521" s="236"/>
      <c r="O521" s="236"/>
      <c r="P521" s="236"/>
      <c r="Q521" s="236"/>
      <c r="R521" s="236"/>
      <c r="S521" s="236"/>
      <c r="T521" s="237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8" t="s">
        <v>139</v>
      </c>
      <c r="AU521" s="238" t="s">
        <v>85</v>
      </c>
      <c r="AV521" s="13" t="s">
        <v>83</v>
      </c>
      <c r="AW521" s="13" t="s">
        <v>31</v>
      </c>
      <c r="AX521" s="13" t="s">
        <v>75</v>
      </c>
      <c r="AY521" s="238" t="s">
        <v>129</v>
      </c>
    </row>
    <row r="522" s="13" customFormat="1">
      <c r="A522" s="13"/>
      <c r="B522" s="228"/>
      <c r="C522" s="229"/>
      <c r="D522" s="230" t="s">
        <v>139</v>
      </c>
      <c r="E522" s="231" t="s">
        <v>1</v>
      </c>
      <c r="F522" s="232" t="s">
        <v>165</v>
      </c>
      <c r="G522" s="229"/>
      <c r="H522" s="231" t="s">
        <v>1</v>
      </c>
      <c r="I522" s="233"/>
      <c r="J522" s="229"/>
      <c r="K522" s="229"/>
      <c r="L522" s="234"/>
      <c r="M522" s="235"/>
      <c r="N522" s="236"/>
      <c r="O522" s="236"/>
      <c r="P522" s="236"/>
      <c r="Q522" s="236"/>
      <c r="R522" s="236"/>
      <c r="S522" s="236"/>
      <c r="T522" s="23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8" t="s">
        <v>139</v>
      </c>
      <c r="AU522" s="238" t="s">
        <v>85</v>
      </c>
      <c r="AV522" s="13" t="s">
        <v>83</v>
      </c>
      <c r="AW522" s="13" t="s">
        <v>31</v>
      </c>
      <c r="AX522" s="13" t="s">
        <v>75</v>
      </c>
      <c r="AY522" s="238" t="s">
        <v>129</v>
      </c>
    </row>
    <row r="523" s="14" customFormat="1">
      <c r="A523" s="14"/>
      <c r="B523" s="239"/>
      <c r="C523" s="240"/>
      <c r="D523" s="230" t="s">
        <v>139</v>
      </c>
      <c r="E523" s="241" t="s">
        <v>1</v>
      </c>
      <c r="F523" s="242" t="s">
        <v>485</v>
      </c>
      <c r="G523" s="240"/>
      <c r="H523" s="243">
        <v>50.609999999999999</v>
      </c>
      <c r="I523" s="244"/>
      <c r="J523" s="240"/>
      <c r="K523" s="240"/>
      <c r="L523" s="245"/>
      <c r="M523" s="246"/>
      <c r="N523" s="247"/>
      <c r="O523" s="247"/>
      <c r="P523" s="247"/>
      <c r="Q523" s="247"/>
      <c r="R523" s="247"/>
      <c r="S523" s="247"/>
      <c r="T523" s="248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9" t="s">
        <v>139</v>
      </c>
      <c r="AU523" s="249" t="s">
        <v>85</v>
      </c>
      <c r="AV523" s="14" t="s">
        <v>85</v>
      </c>
      <c r="AW523" s="14" t="s">
        <v>31</v>
      </c>
      <c r="AX523" s="14" t="s">
        <v>75</v>
      </c>
      <c r="AY523" s="249" t="s">
        <v>129</v>
      </c>
    </row>
    <row r="524" s="14" customFormat="1">
      <c r="A524" s="14"/>
      <c r="B524" s="239"/>
      <c r="C524" s="240"/>
      <c r="D524" s="230" t="s">
        <v>139</v>
      </c>
      <c r="E524" s="241" t="s">
        <v>1</v>
      </c>
      <c r="F524" s="242" t="s">
        <v>486</v>
      </c>
      <c r="G524" s="240"/>
      <c r="H524" s="243">
        <v>47.119999999999997</v>
      </c>
      <c r="I524" s="244"/>
      <c r="J524" s="240"/>
      <c r="K524" s="240"/>
      <c r="L524" s="245"/>
      <c r="M524" s="246"/>
      <c r="N524" s="247"/>
      <c r="O524" s="247"/>
      <c r="P524" s="247"/>
      <c r="Q524" s="247"/>
      <c r="R524" s="247"/>
      <c r="S524" s="247"/>
      <c r="T524" s="248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9" t="s">
        <v>139</v>
      </c>
      <c r="AU524" s="249" t="s">
        <v>85</v>
      </c>
      <c r="AV524" s="14" t="s">
        <v>85</v>
      </c>
      <c r="AW524" s="14" t="s">
        <v>31</v>
      </c>
      <c r="AX524" s="14" t="s">
        <v>75</v>
      </c>
      <c r="AY524" s="249" t="s">
        <v>129</v>
      </c>
    </row>
    <row r="525" s="15" customFormat="1">
      <c r="A525" s="15"/>
      <c r="B525" s="250"/>
      <c r="C525" s="251"/>
      <c r="D525" s="230" t="s">
        <v>139</v>
      </c>
      <c r="E525" s="252" t="s">
        <v>1</v>
      </c>
      <c r="F525" s="253" t="s">
        <v>151</v>
      </c>
      <c r="G525" s="251"/>
      <c r="H525" s="254">
        <v>97.72999999999999</v>
      </c>
      <c r="I525" s="255"/>
      <c r="J525" s="251"/>
      <c r="K525" s="251"/>
      <c r="L525" s="256"/>
      <c r="M525" s="257"/>
      <c r="N525" s="258"/>
      <c r="O525" s="258"/>
      <c r="P525" s="258"/>
      <c r="Q525" s="258"/>
      <c r="R525" s="258"/>
      <c r="S525" s="258"/>
      <c r="T525" s="259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60" t="s">
        <v>139</v>
      </c>
      <c r="AU525" s="260" t="s">
        <v>85</v>
      </c>
      <c r="AV525" s="15" t="s">
        <v>137</v>
      </c>
      <c r="AW525" s="15" t="s">
        <v>31</v>
      </c>
      <c r="AX525" s="15" t="s">
        <v>83</v>
      </c>
      <c r="AY525" s="260" t="s">
        <v>129</v>
      </c>
    </row>
    <row r="526" s="14" customFormat="1">
      <c r="A526" s="14"/>
      <c r="B526" s="239"/>
      <c r="C526" s="240"/>
      <c r="D526" s="230" t="s">
        <v>139</v>
      </c>
      <c r="E526" s="240"/>
      <c r="F526" s="242" t="s">
        <v>491</v>
      </c>
      <c r="G526" s="240"/>
      <c r="H526" s="243">
        <v>102.617</v>
      </c>
      <c r="I526" s="244"/>
      <c r="J526" s="240"/>
      <c r="K526" s="240"/>
      <c r="L526" s="245"/>
      <c r="M526" s="246"/>
      <c r="N526" s="247"/>
      <c r="O526" s="247"/>
      <c r="P526" s="247"/>
      <c r="Q526" s="247"/>
      <c r="R526" s="247"/>
      <c r="S526" s="247"/>
      <c r="T526" s="248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9" t="s">
        <v>139</v>
      </c>
      <c r="AU526" s="249" t="s">
        <v>85</v>
      </c>
      <c r="AV526" s="14" t="s">
        <v>85</v>
      </c>
      <c r="AW526" s="14" t="s">
        <v>4</v>
      </c>
      <c r="AX526" s="14" t="s">
        <v>83</v>
      </c>
      <c r="AY526" s="249" t="s">
        <v>129</v>
      </c>
    </row>
    <row r="527" s="2" customFormat="1" ht="24.15" customHeight="1">
      <c r="A527" s="39"/>
      <c r="B527" s="40"/>
      <c r="C527" s="215" t="s">
        <v>492</v>
      </c>
      <c r="D527" s="215" t="s">
        <v>132</v>
      </c>
      <c r="E527" s="216" t="s">
        <v>493</v>
      </c>
      <c r="F527" s="217" t="s">
        <v>494</v>
      </c>
      <c r="G527" s="218" t="s">
        <v>135</v>
      </c>
      <c r="H527" s="219">
        <v>66.549999999999997</v>
      </c>
      <c r="I527" s="220"/>
      <c r="J527" s="221">
        <f>ROUND(I527*H527,2)</f>
        <v>0</v>
      </c>
      <c r="K527" s="217" t="s">
        <v>136</v>
      </c>
      <c r="L527" s="45"/>
      <c r="M527" s="222" t="s">
        <v>1</v>
      </c>
      <c r="N527" s="223" t="s">
        <v>40</v>
      </c>
      <c r="O527" s="92"/>
      <c r="P527" s="224">
        <f>O527*H527</f>
        <v>0</v>
      </c>
      <c r="Q527" s="224">
        <v>0.00010000000000000001</v>
      </c>
      <c r="R527" s="224">
        <f>Q527*H527</f>
        <v>0.0066550000000000003</v>
      </c>
      <c r="S527" s="224">
        <v>0</v>
      </c>
      <c r="T527" s="225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26" t="s">
        <v>246</v>
      </c>
      <c r="AT527" s="226" t="s">
        <v>132</v>
      </c>
      <c r="AU527" s="226" t="s">
        <v>85</v>
      </c>
      <c r="AY527" s="18" t="s">
        <v>129</v>
      </c>
      <c r="BE527" s="227">
        <f>IF(N527="základní",J527,0)</f>
        <v>0</v>
      </c>
      <c r="BF527" s="227">
        <f>IF(N527="snížená",J527,0)</f>
        <v>0</v>
      </c>
      <c r="BG527" s="227">
        <f>IF(N527="zákl. přenesená",J527,0)</f>
        <v>0</v>
      </c>
      <c r="BH527" s="227">
        <f>IF(N527="sníž. přenesená",J527,0)</f>
        <v>0</v>
      </c>
      <c r="BI527" s="227">
        <f>IF(N527="nulová",J527,0)</f>
        <v>0</v>
      </c>
      <c r="BJ527" s="18" t="s">
        <v>83</v>
      </c>
      <c r="BK527" s="227">
        <f>ROUND(I527*H527,2)</f>
        <v>0</v>
      </c>
      <c r="BL527" s="18" t="s">
        <v>246</v>
      </c>
      <c r="BM527" s="226" t="s">
        <v>495</v>
      </c>
    </row>
    <row r="528" s="13" customFormat="1">
      <c r="A528" s="13"/>
      <c r="B528" s="228"/>
      <c r="C528" s="229"/>
      <c r="D528" s="230" t="s">
        <v>139</v>
      </c>
      <c r="E528" s="231" t="s">
        <v>1</v>
      </c>
      <c r="F528" s="232" t="s">
        <v>177</v>
      </c>
      <c r="G528" s="229"/>
      <c r="H528" s="231" t="s">
        <v>1</v>
      </c>
      <c r="I528" s="233"/>
      <c r="J528" s="229"/>
      <c r="K528" s="229"/>
      <c r="L528" s="234"/>
      <c r="M528" s="235"/>
      <c r="N528" s="236"/>
      <c r="O528" s="236"/>
      <c r="P528" s="236"/>
      <c r="Q528" s="236"/>
      <c r="R528" s="236"/>
      <c r="S528" s="236"/>
      <c r="T528" s="237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8" t="s">
        <v>139</v>
      </c>
      <c r="AU528" s="238" t="s">
        <v>85</v>
      </c>
      <c r="AV528" s="13" t="s">
        <v>83</v>
      </c>
      <c r="AW528" s="13" t="s">
        <v>31</v>
      </c>
      <c r="AX528" s="13" t="s">
        <v>75</v>
      </c>
      <c r="AY528" s="238" t="s">
        <v>129</v>
      </c>
    </row>
    <row r="529" s="13" customFormat="1">
      <c r="A529" s="13"/>
      <c r="B529" s="228"/>
      <c r="C529" s="229"/>
      <c r="D529" s="230" t="s">
        <v>139</v>
      </c>
      <c r="E529" s="231" t="s">
        <v>1</v>
      </c>
      <c r="F529" s="232" t="s">
        <v>178</v>
      </c>
      <c r="G529" s="229"/>
      <c r="H529" s="231" t="s">
        <v>1</v>
      </c>
      <c r="I529" s="233"/>
      <c r="J529" s="229"/>
      <c r="K529" s="229"/>
      <c r="L529" s="234"/>
      <c r="M529" s="235"/>
      <c r="N529" s="236"/>
      <c r="O529" s="236"/>
      <c r="P529" s="236"/>
      <c r="Q529" s="236"/>
      <c r="R529" s="236"/>
      <c r="S529" s="236"/>
      <c r="T529" s="237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8" t="s">
        <v>139</v>
      </c>
      <c r="AU529" s="238" t="s">
        <v>85</v>
      </c>
      <c r="AV529" s="13" t="s">
        <v>83</v>
      </c>
      <c r="AW529" s="13" t="s">
        <v>31</v>
      </c>
      <c r="AX529" s="13" t="s">
        <v>75</v>
      </c>
      <c r="AY529" s="238" t="s">
        <v>129</v>
      </c>
    </row>
    <row r="530" s="14" customFormat="1">
      <c r="A530" s="14"/>
      <c r="B530" s="239"/>
      <c r="C530" s="240"/>
      <c r="D530" s="230" t="s">
        <v>139</v>
      </c>
      <c r="E530" s="241" t="s">
        <v>1</v>
      </c>
      <c r="F530" s="242" t="s">
        <v>179</v>
      </c>
      <c r="G530" s="240"/>
      <c r="H530" s="243">
        <v>66.549999999999997</v>
      </c>
      <c r="I530" s="244"/>
      <c r="J530" s="240"/>
      <c r="K530" s="240"/>
      <c r="L530" s="245"/>
      <c r="M530" s="246"/>
      <c r="N530" s="247"/>
      <c r="O530" s="247"/>
      <c r="P530" s="247"/>
      <c r="Q530" s="247"/>
      <c r="R530" s="247"/>
      <c r="S530" s="247"/>
      <c r="T530" s="248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9" t="s">
        <v>139</v>
      </c>
      <c r="AU530" s="249" t="s">
        <v>85</v>
      </c>
      <c r="AV530" s="14" t="s">
        <v>85</v>
      </c>
      <c r="AW530" s="14" t="s">
        <v>31</v>
      </c>
      <c r="AX530" s="14" t="s">
        <v>83</v>
      </c>
      <c r="AY530" s="249" t="s">
        <v>129</v>
      </c>
    </row>
    <row r="531" s="2" customFormat="1" ht="16.5" customHeight="1">
      <c r="A531" s="39"/>
      <c r="B531" s="40"/>
      <c r="C531" s="215" t="s">
        <v>496</v>
      </c>
      <c r="D531" s="215" t="s">
        <v>132</v>
      </c>
      <c r="E531" s="216" t="s">
        <v>497</v>
      </c>
      <c r="F531" s="217" t="s">
        <v>498</v>
      </c>
      <c r="G531" s="218" t="s">
        <v>135</v>
      </c>
      <c r="H531" s="219">
        <v>66.549999999999997</v>
      </c>
      <c r="I531" s="220"/>
      <c r="J531" s="221">
        <f>ROUND(I531*H531,2)</f>
        <v>0</v>
      </c>
      <c r="K531" s="217" t="s">
        <v>136</v>
      </c>
      <c r="L531" s="45"/>
      <c r="M531" s="222" t="s">
        <v>1</v>
      </c>
      <c r="N531" s="223" t="s">
        <v>40</v>
      </c>
      <c r="O531" s="92"/>
      <c r="P531" s="224">
        <f>O531*H531</f>
        <v>0</v>
      </c>
      <c r="Q531" s="224">
        <v>0.00116</v>
      </c>
      <c r="R531" s="224">
        <f>Q531*H531</f>
        <v>0.077198000000000003</v>
      </c>
      <c r="S531" s="224">
        <v>0</v>
      </c>
      <c r="T531" s="225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226" t="s">
        <v>246</v>
      </c>
      <c r="AT531" s="226" t="s">
        <v>132</v>
      </c>
      <c r="AU531" s="226" t="s">
        <v>85</v>
      </c>
      <c r="AY531" s="18" t="s">
        <v>129</v>
      </c>
      <c r="BE531" s="227">
        <f>IF(N531="základní",J531,0)</f>
        <v>0</v>
      </c>
      <c r="BF531" s="227">
        <f>IF(N531="snížená",J531,0)</f>
        <v>0</v>
      </c>
      <c r="BG531" s="227">
        <f>IF(N531="zákl. přenesená",J531,0)</f>
        <v>0</v>
      </c>
      <c r="BH531" s="227">
        <f>IF(N531="sníž. přenesená",J531,0)</f>
        <v>0</v>
      </c>
      <c r="BI531" s="227">
        <f>IF(N531="nulová",J531,0)</f>
        <v>0</v>
      </c>
      <c r="BJ531" s="18" t="s">
        <v>83</v>
      </c>
      <c r="BK531" s="227">
        <f>ROUND(I531*H531,2)</f>
        <v>0</v>
      </c>
      <c r="BL531" s="18" t="s">
        <v>246</v>
      </c>
      <c r="BM531" s="226" t="s">
        <v>499</v>
      </c>
    </row>
    <row r="532" s="13" customFormat="1">
      <c r="A532" s="13"/>
      <c r="B532" s="228"/>
      <c r="C532" s="229"/>
      <c r="D532" s="230" t="s">
        <v>139</v>
      </c>
      <c r="E532" s="231" t="s">
        <v>1</v>
      </c>
      <c r="F532" s="232" t="s">
        <v>177</v>
      </c>
      <c r="G532" s="229"/>
      <c r="H532" s="231" t="s">
        <v>1</v>
      </c>
      <c r="I532" s="233"/>
      <c r="J532" s="229"/>
      <c r="K532" s="229"/>
      <c r="L532" s="234"/>
      <c r="M532" s="235"/>
      <c r="N532" s="236"/>
      <c r="O532" s="236"/>
      <c r="P532" s="236"/>
      <c r="Q532" s="236"/>
      <c r="R532" s="236"/>
      <c r="S532" s="236"/>
      <c r="T532" s="237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8" t="s">
        <v>139</v>
      </c>
      <c r="AU532" s="238" t="s">
        <v>85</v>
      </c>
      <c r="AV532" s="13" t="s">
        <v>83</v>
      </c>
      <c r="AW532" s="13" t="s">
        <v>31</v>
      </c>
      <c r="AX532" s="13" t="s">
        <v>75</v>
      </c>
      <c r="AY532" s="238" t="s">
        <v>129</v>
      </c>
    </row>
    <row r="533" s="13" customFormat="1">
      <c r="A533" s="13"/>
      <c r="B533" s="228"/>
      <c r="C533" s="229"/>
      <c r="D533" s="230" t="s">
        <v>139</v>
      </c>
      <c r="E533" s="231" t="s">
        <v>1</v>
      </c>
      <c r="F533" s="232" t="s">
        <v>178</v>
      </c>
      <c r="G533" s="229"/>
      <c r="H533" s="231" t="s">
        <v>1</v>
      </c>
      <c r="I533" s="233"/>
      <c r="J533" s="229"/>
      <c r="K533" s="229"/>
      <c r="L533" s="234"/>
      <c r="M533" s="235"/>
      <c r="N533" s="236"/>
      <c r="O533" s="236"/>
      <c r="P533" s="236"/>
      <c r="Q533" s="236"/>
      <c r="R533" s="236"/>
      <c r="S533" s="236"/>
      <c r="T533" s="237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8" t="s">
        <v>139</v>
      </c>
      <c r="AU533" s="238" t="s">
        <v>85</v>
      </c>
      <c r="AV533" s="13" t="s">
        <v>83</v>
      </c>
      <c r="AW533" s="13" t="s">
        <v>31</v>
      </c>
      <c r="AX533" s="13" t="s">
        <v>75</v>
      </c>
      <c r="AY533" s="238" t="s">
        <v>129</v>
      </c>
    </row>
    <row r="534" s="14" customFormat="1">
      <c r="A534" s="14"/>
      <c r="B534" s="239"/>
      <c r="C534" s="240"/>
      <c r="D534" s="230" t="s">
        <v>139</v>
      </c>
      <c r="E534" s="241" t="s">
        <v>1</v>
      </c>
      <c r="F534" s="242" t="s">
        <v>179</v>
      </c>
      <c r="G534" s="240"/>
      <c r="H534" s="243">
        <v>66.549999999999997</v>
      </c>
      <c r="I534" s="244"/>
      <c r="J534" s="240"/>
      <c r="K534" s="240"/>
      <c r="L534" s="245"/>
      <c r="M534" s="246"/>
      <c r="N534" s="247"/>
      <c r="O534" s="247"/>
      <c r="P534" s="247"/>
      <c r="Q534" s="247"/>
      <c r="R534" s="247"/>
      <c r="S534" s="247"/>
      <c r="T534" s="248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9" t="s">
        <v>139</v>
      </c>
      <c r="AU534" s="249" t="s">
        <v>85</v>
      </c>
      <c r="AV534" s="14" t="s">
        <v>85</v>
      </c>
      <c r="AW534" s="14" t="s">
        <v>31</v>
      </c>
      <c r="AX534" s="14" t="s">
        <v>83</v>
      </c>
      <c r="AY534" s="249" t="s">
        <v>129</v>
      </c>
    </row>
    <row r="535" s="2" customFormat="1" ht="16.5" customHeight="1">
      <c r="A535" s="39"/>
      <c r="B535" s="40"/>
      <c r="C535" s="261" t="s">
        <v>500</v>
      </c>
      <c r="D535" s="261" t="s">
        <v>167</v>
      </c>
      <c r="E535" s="262" t="s">
        <v>501</v>
      </c>
      <c r="F535" s="263" t="s">
        <v>502</v>
      </c>
      <c r="G535" s="264" t="s">
        <v>199</v>
      </c>
      <c r="H535" s="265">
        <v>8.4299999999999997</v>
      </c>
      <c r="I535" s="266"/>
      <c r="J535" s="267">
        <f>ROUND(I535*H535,2)</f>
        <v>0</v>
      </c>
      <c r="K535" s="263" t="s">
        <v>136</v>
      </c>
      <c r="L535" s="268"/>
      <c r="M535" s="269" t="s">
        <v>1</v>
      </c>
      <c r="N535" s="270" t="s">
        <v>40</v>
      </c>
      <c r="O535" s="92"/>
      <c r="P535" s="224">
        <f>O535*H535</f>
        <v>0</v>
      </c>
      <c r="Q535" s="224">
        <v>0.029999999999999999</v>
      </c>
      <c r="R535" s="224">
        <f>Q535*H535</f>
        <v>0.25289999999999996</v>
      </c>
      <c r="S535" s="224">
        <v>0</v>
      </c>
      <c r="T535" s="225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26" t="s">
        <v>347</v>
      </c>
      <c r="AT535" s="226" t="s">
        <v>167</v>
      </c>
      <c r="AU535" s="226" t="s">
        <v>85</v>
      </c>
      <c r="AY535" s="18" t="s">
        <v>129</v>
      </c>
      <c r="BE535" s="227">
        <f>IF(N535="základní",J535,0)</f>
        <v>0</v>
      </c>
      <c r="BF535" s="227">
        <f>IF(N535="snížená",J535,0)</f>
        <v>0</v>
      </c>
      <c r="BG535" s="227">
        <f>IF(N535="zákl. přenesená",J535,0)</f>
        <v>0</v>
      </c>
      <c r="BH535" s="227">
        <f>IF(N535="sníž. přenesená",J535,0)</f>
        <v>0</v>
      </c>
      <c r="BI535" s="227">
        <f>IF(N535="nulová",J535,0)</f>
        <v>0</v>
      </c>
      <c r="BJ535" s="18" t="s">
        <v>83</v>
      </c>
      <c r="BK535" s="227">
        <f>ROUND(I535*H535,2)</f>
        <v>0</v>
      </c>
      <c r="BL535" s="18" t="s">
        <v>246</v>
      </c>
      <c r="BM535" s="226" t="s">
        <v>503</v>
      </c>
    </row>
    <row r="536" s="13" customFormat="1">
      <c r="A536" s="13"/>
      <c r="B536" s="228"/>
      <c r="C536" s="229"/>
      <c r="D536" s="230" t="s">
        <v>139</v>
      </c>
      <c r="E536" s="231" t="s">
        <v>1</v>
      </c>
      <c r="F536" s="232" t="s">
        <v>177</v>
      </c>
      <c r="G536" s="229"/>
      <c r="H536" s="231" t="s">
        <v>1</v>
      </c>
      <c r="I536" s="233"/>
      <c r="J536" s="229"/>
      <c r="K536" s="229"/>
      <c r="L536" s="234"/>
      <c r="M536" s="235"/>
      <c r="N536" s="236"/>
      <c r="O536" s="236"/>
      <c r="P536" s="236"/>
      <c r="Q536" s="236"/>
      <c r="R536" s="236"/>
      <c r="S536" s="236"/>
      <c r="T536" s="237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8" t="s">
        <v>139</v>
      </c>
      <c r="AU536" s="238" t="s">
        <v>85</v>
      </c>
      <c r="AV536" s="13" t="s">
        <v>83</v>
      </c>
      <c r="AW536" s="13" t="s">
        <v>31</v>
      </c>
      <c r="AX536" s="13" t="s">
        <v>75</v>
      </c>
      <c r="AY536" s="238" t="s">
        <v>129</v>
      </c>
    </row>
    <row r="537" s="13" customFormat="1">
      <c r="A537" s="13"/>
      <c r="B537" s="228"/>
      <c r="C537" s="229"/>
      <c r="D537" s="230" t="s">
        <v>139</v>
      </c>
      <c r="E537" s="231" t="s">
        <v>1</v>
      </c>
      <c r="F537" s="232" t="s">
        <v>178</v>
      </c>
      <c r="G537" s="229"/>
      <c r="H537" s="231" t="s">
        <v>1</v>
      </c>
      <c r="I537" s="233"/>
      <c r="J537" s="229"/>
      <c r="K537" s="229"/>
      <c r="L537" s="234"/>
      <c r="M537" s="235"/>
      <c r="N537" s="236"/>
      <c r="O537" s="236"/>
      <c r="P537" s="236"/>
      <c r="Q537" s="236"/>
      <c r="R537" s="236"/>
      <c r="S537" s="236"/>
      <c r="T537" s="237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8" t="s">
        <v>139</v>
      </c>
      <c r="AU537" s="238" t="s">
        <v>85</v>
      </c>
      <c r="AV537" s="13" t="s">
        <v>83</v>
      </c>
      <c r="AW537" s="13" t="s">
        <v>31</v>
      </c>
      <c r="AX537" s="13" t="s">
        <v>75</v>
      </c>
      <c r="AY537" s="238" t="s">
        <v>129</v>
      </c>
    </row>
    <row r="538" s="13" customFormat="1">
      <c r="A538" s="13"/>
      <c r="B538" s="228"/>
      <c r="C538" s="229"/>
      <c r="D538" s="230" t="s">
        <v>139</v>
      </c>
      <c r="E538" s="231" t="s">
        <v>1</v>
      </c>
      <c r="F538" s="232" t="s">
        <v>504</v>
      </c>
      <c r="G538" s="229"/>
      <c r="H538" s="231" t="s">
        <v>1</v>
      </c>
      <c r="I538" s="233"/>
      <c r="J538" s="229"/>
      <c r="K538" s="229"/>
      <c r="L538" s="234"/>
      <c r="M538" s="235"/>
      <c r="N538" s="236"/>
      <c r="O538" s="236"/>
      <c r="P538" s="236"/>
      <c r="Q538" s="236"/>
      <c r="R538" s="236"/>
      <c r="S538" s="236"/>
      <c r="T538" s="237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8" t="s">
        <v>139</v>
      </c>
      <c r="AU538" s="238" t="s">
        <v>85</v>
      </c>
      <c r="AV538" s="13" t="s">
        <v>83</v>
      </c>
      <c r="AW538" s="13" t="s">
        <v>31</v>
      </c>
      <c r="AX538" s="13" t="s">
        <v>75</v>
      </c>
      <c r="AY538" s="238" t="s">
        <v>129</v>
      </c>
    </row>
    <row r="539" s="14" customFormat="1">
      <c r="A539" s="14"/>
      <c r="B539" s="239"/>
      <c r="C539" s="240"/>
      <c r="D539" s="230" t="s">
        <v>139</v>
      </c>
      <c r="E539" s="241" t="s">
        <v>1</v>
      </c>
      <c r="F539" s="242" t="s">
        <v>505</v>
      </c>
      <c r="G539" s="240"/>
      <c r="H539" s="243">
        <v>8.4299999999999997</v>
      </c>
      <c r="I539" s="244"/>
      <c r="J539" s="240"/>
      <c r="K539" s="240"/>
      <c r="L539" s="245"/>
      <c r="M539" s="246"/>
      <c r="N539" s="247"/>
      <c r="O539" s="247"/>
      <c r="P539" s="247"/>
      <c r="Q539" s="247"/>
      <c r="R539" s="247"/>
      <c r="S539" s="247"/>
      <c r="T539" s="24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9" t="s">
        <v>139</v>
      </c>
      <c r="AU539" s="249" t="s">
        <v>85</v>
      </c>
      <c r="AV539" s="14" t="s">
        <v>85</v>
      </c>
      <c r="AW539" s="14" t="s">
        <v>31</v>
      </c>
      <c r="AX539" s="14" t="s">
        <v>83</v>
      </c>
      <c r="AY539" s="249" t="s">
        <v>129</v>
      </c>
    </row>
    <row r="540" s="2" customFormat="1" ht="24.15" customHeight="1">
      <c r="A540" s="39"/>
      <c r="B540" s="40"/>
      <c r="C540" s="215" t="s">
        <v>506</v>
      </c>
      <c r="D540" s="215" t="s">
        <v>132</v>
      </c>
      <c r="E540" s="216" t="s">
        <v>507</v>
      </c>
      <c r="F540" s="217" t="s">
        <v>508</v>
      </c>
      <c r="G540" s="218" t="s">
        <v>450</v>
      </c>
      <c r="H540" s="282"/>
      <c r="I540" s="220"/>
      <c r="J540" s="221">
        <f>ROUND(I540*H540,2)</f>
        <v>0</v>
      </c>
      <c r="K540" s="217" t="s">
        <v>136</v>
      </c>
      <c r="L540" s="45"/>
      <c r="M540" s="222" t="s">
        <v>1</v>
      </c>
      <c r="N540" s="223" t="s">
        <v>40</v>
      </c>
      <c r="O540" s="92"/>
      <c r="P540" s="224">
        <f>O540*H540</f>
        <v>0</v>
      </c>
      <c r="Q540" s="224">
        <v>0</v>
      </c>
      <c r="R540" s="224">
        <f>Q540*H540</f>
        <v>0</v>
      </c>
      <c r="S540" s="224">
        <v>0</v>
      </c>
      <c r="T540" s="225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26" t="s">
        <v>246</v>
      </c>
      <c r="AT540" s="226" t="s">
        <v>132</v>
      </c>
      <c r="AU540" s="226" t="s">
        <v>85</v>
      </c>
      <c r="AY540" s="18" t="s">
        <v>129</v>
      </c>
      <c r="BE540" s="227">
        <f>IF(N540="základní",J540,0)</f>
        <v>0</v>
      </c>
      <c r="BF540" s="227">
        <f>IF(N540="snížená",J540,0)</f>
        <v>0</v>
      </c>
      <c r="BG540" s="227">
        <f>IF(N540="zákl. přenesená",J540,0)</f>
        <v>0</v>
      </c>
      <c r="BH540" s="227">
        <f>IF(N540="sníž. přenesená",J540,0)</f>
        <v>0</v>
      </c>
      <c r="BI540" s="227">
        <f>IF(N540="nulová",J540,0)</f>
        <v>0</v>
      </c>
      <c r="BJ540" s="18" t="s">
        <v>83</v>
      </c>
      <c r="BK540" s="227">
        <f>ROUND(I540*H540,2)</f>
        <v>0</v>
      </c>
      <c r="BL540" s="18" t="s">
        <v>246</v>
      </c>
      <c r="BM540" s="226" t="s">
        <v>509</v>
      </c>
    </row>
    <row r="541" s="12" customFormat="1" ht="22.8" customHeight="1">
      <c r="A541" s="12"/>
      <c r="B541" s="199"/>
      <c r="C541" s="200"/>
      <c r="D541" s="201" t="s">
        <v>74</v>
      </c>
      <c r="E541" s="213" t="s">
        <v>510</v>
      </c>
      <c r="F541" s="213" t="s">
        <v>511</v>
      </c>
      <c r="G541" s="200"/>
      <c r="H541" s="200"/>
      <c r="I541" s="203"/>
      <c r="J541" s="214">
        <f>BK541</f>
        <v>0</v>
      </c>
      <c r="K541" s="200"/>
      <c r="L541" s="205"/>
      <c r="M541" s="206"/>
      <c r="N541" s="207"/>
      <c r="O541" s="207"/>
      <c r="P541" s="208">
        <f>SUM(P542:P558)</f>
        <v>0</v>
      </c>
      <c r="Q541" s="207"/>
      <c r="R541" s="208">
        <f>SUM(R542:R558)</f>
        <v>0.0058999999999999999</v>
      </c>
      <c r="S541" s="207"/>
      <c r="T541" s="209">
        <f>SUM(T542:T558)</f>
        <v>0.02537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210" t="s">
        <v>85</v>
      </c>
      <c r="AT541" s="211" t="s">
        <v>74</v>
      </c>
      <c r="AU541" s="211" t="s">
        <v>83</v>
      </c>
      <c r="AY541" s="210" t="s">
        <v>129</v>
      </c>
      <c r="BK541" s="212">
        <f>SUM(BK542:BK558)</f>
        <v>0</v>
      </c>
    </row>
    <row r="542" s="2" customFormat="1" ht="16.5" customHeight="1">
      <c r="A542" s="39"/>
      <c r="B542" s="40"/>
      <c r="C542" s="215" t="s">
        <v>512</v>
      </c>
      <c r="D542" s="215" t="s">
        <v>132</v>
      </c>
      <c r="E542" s="216" t="s">
        <v>513</v>
      </c>
      <c r="F542" s="217" t="s">
        <v>514</v>
      </c>
      <c r="G542" s="218" t="s">
        <v>162</v>
      </c>
      <c r="H542" s="219">
        <v>2</v>
      </c>
      <c r="I542" s="220"/>
      <c r="J542" s="221">
        <f>ROUND(I542*H542,2)</f>
        <v>0</v>
      </c>
      <c r="K542" s="217" t="s">
        <v>136</v>
      </c>
      <c r="L542" s="45"/>
      <c r="M542" s="222" t="s">
        <v>1</v>
      </c>
      <c r="N542" s="223" t="s">
        <v>40</v>
      </c>
      <c r="O542" s="92"/>
      <c r="P542" s="224">
        <f>O542*H542</f>
        <v>0</v>
      </c>
      <c r="Q542" s="224">
        <v>0</v>
      </c>
      <c r="R542" s="224">
        <f>Q542*H542</f>
        <v>0</v>
      </c>
      <c r="S542" s="224">
        <v>0.00263</v>
      </c>
      <c r="T542" s="225">
        <f>S542*H542</f>
        <v>0.0052599999999999999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26" t="s">
        <v>246</v>
      </c>
      <c r="AT542" s="226" t="s">
        <v>132</v>
      </c>
      <c r="AU542" s="226" t="s">
        <v>85</v>
      </c>
      <c r="AY542" s="18" t="s">
        <v>129</v>
      </c>
      <c r="BE542" s="227">
        <f>IF(N542="základní",J542,0)</f>
        <v>0</v>
      </c>
      <c r="BF542" s="227">
        <f>IF(N542="snížená",J542,0)</f>
        <v>0</v>
      </c>
      <c r="BG542" s="227">
        <f>IF(N542="zákl. přenesená",J542,0)</f>
        <v>0</v>
      </c>
      <c r="BH542" s="227">
        <f>IF(N542="sníž. přenesená",J542,0)</f>
        <v>0</v>
      </c>
      <c r="BI542" s="227">
        <f>IF(N542="nulová",J542,0)</f>
        <v>0</v>
      </c>
      <c r="BJ542" s="18" t="s">
        <v>83</v>
      </c>
      <c r="BK542" s="227">
        <f>ROUND(I542*H542,2)</f>
        <v>0</v>
      </c>
      <c r="BL542" s="18" t="s">
        <v>246</v>
      </c>
      <c r="BM542" s="226" t="s">
        <v>515</v>
      </c>
    </row>
    <row r="543" s="13" customFormat="1">
      <c r="A543" s="13"/>
      <c r="B543" s="228"/>
      <c r="C543" s="229"/>
      <c r="D543" s="230" t="s">
        <v>139</v>
      </c>
      <c r="E543" s="231" t="s">
        <v>1</v>
      </c>
      <c r="F543" s="232" t="s">
        <v>516</v>
      </c>
      <c r="G543" s="229"/>
      <c r="H543" s="231" t="s">
        <v>1</v>
      </c>
      <c r="I543" s="233"/>
      <c r="J543" s="229"/>
      <c r="K543" s="229"/>
      <c r="L543" s="234"/>
      <c r="M543" s="235"/>
      <c r="N543" s="236"/>
      <c r="O543" s="236"/>
      <c r="P543" s="236"/>
      <c r="Q543" s="236"/>
      <c r="R543" s="236"/>
      <c r="S543" s="236"/>
      <c r="T543" s="237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8" t="s">
        <v>139</v>
      </c>
      <c r="AU543" s="238" t="s">
        <v>85</v>
      </c>
      <c r="AV543" s="13" t="s">
        <v>83</v>
      </c>
      <c r="AW543" s="13" t="s">
        <v>31</v>
      </c>
      <c r="AX543" s="13" t="s">
        <v>75</v>
      </c>
      <c r="AY543" s="238" t="s">
        <v>129</v>
      </c>
    </row>
    <row r="544" s="14" customFormat="1">
      <c r="A544" s="14"/>
      <c r="B544" s="239"/>
      <c r="C544" s="240"/>
      <c r="D544" s="230" t="s">
        <v>139</v>
      </c>
      <c r="E544" s="241" t="s">
        <v>1</v>
      </c>
      <c r="F544" s="242" t="s">
        <v>517</v>
      </c>
      <c r="G544" s="240"/>
      <c r="H544" s="243">
        <v>2</v>
      </c>
      <c r="I544" s="244"/>
      <c r="J544" s="240"/>
      <c r="K544" s="240"/>
      <c r="L544" s="245"/>
      <c r="M544" s="246"/>
      <c r="N544" s="247"/>
      <c r="O544" s="247"/>
      <c r="P544" s="247"/>
      <c r="Q544" s="247"/>
      <c r="R544" s="247"/>
      <c r="S544" s="247"/>
      <c r="T544" s="248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49" t="s">
        <v>139</v>
      </c>
      <c r="AU544" s="249" t="s">
        <v>85</v>
      </c>
      <c r="AV544" s="14" t="s">
        <v>85</v>
      </c>
      <c r="AW544" s="14" t="s">
        <v>31</v>
      </c>
      <c r="AX544" s="14" t="s">
        <v>83</v>
      </c>
      <c r="AY544" s="249" t="s">
        <v>129</v>
      </c>
    </row>
    <row r="545" s="2" customFormat="1" ht="16.5" customHeight="1">
      <c r="A545" s="39"/>
      <c r="B545" s="40"/>
      <c r="C545" s="215" t="s">
        <v>518</v>
      </c>
      <c r="D545" s="215" t="s">
        <v>132</v>
      </c>
      <c r="E545" s="216" t="s">
        <v>519</v>
      </c>
      <c r="F545" s="217" t="s">
        <v>520</v>
      </c>
      <c r="G545" s="218" t="s">
        <v>162</v>
      </c>
      <c r="H545" s="219">
        <v>2</v>
      </c>
      <c r="I545" s="220"/>
      <c r="J545" s="221">
        <f>ROUND(I545*H545,2)</f>
        <v>0</v>
      </c>
      <c r="K545" s="217" t="s">
        <v>136</v>
      </c>
      <c r="L545" s="45"/>
      <c r="M545" s="222" t="s">
        <v>1</v>
      </c>
      <c r="N545" s="223" t="s">
        <v>40</v>
      </c>
      <c r="O545" s="92"/>
      <c r="P545" s="224">
        <f>O545*H545</f>
        <v>0</v>
      </c>
      <c r="Q545" s="224">
        <v>0.0014499999999999999</v>
      </c>
      <c r="R545" s="224">
        <f>Q545*H545</f>
        <v>0.0028999999999999998</v>
      </c>
      <c r="S545" s="224">
        <v>0</v>
      </c>
      <c r="T545" s="225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26" t="s">
        <v>246</v>
      </c>
      <c r="AT545" s="226" t="s">
        <v>132</v>
      </c>
      <c r="AU545" s="226" t="s">
        <v>85</v>
      </c>
      <c r="AY545" s="18" t="s">
        <v>129</v>
      </c>
      <c r="BE545" s="227">
        <f>IF(N545="základní",J545,0)</f>
        <v>0</v>
      </c>
      <c r="BF545" s="227">
        <f>IF(N545="snížená",J545,0)</f>
        <v>0</v>
      </c>
      <c r="BG545" s="227">
        <f>IF(N545="zákl. přenesená",J545,0)</f>
        <v>0</v>
      </c>
      <c r="BH545" s="227">
        <f>IF(N545="sníž. přenesená",J545,0)</f>
        <v>0</v>
      </c>
      <c r="BI545" s="227">
        <f>IF(N545="nulová",J545,0)</f>
        <v>0</v>
      </c>
      <c r="BJ545" s="18" t="s">
        <v>83</v>
      </c>
      <c r="BK545" s="227">
        <f>ROUND(I545*H545,2)</f>
        <v>0</v>
      </c>
      <c r="BL545" s="18" t="s">
        <v>246</v>
      </c>
      <c r="BM545" s="226" t="s">
        <v>521</v>
      </c>
    </row>
    <row r="546" s="13" customFormat="1">
      <c r="A546" s="13"/>
      <c r="B546" s="228"/>
      <c r="C546" s="229"/>
      <c r="D546" s="230" t="s">
        <v>139</v>
      </c>
      <c r="E546" s="231" t="s">
        <v>1</v>
      </c>
      <c r="F546" s="232" t="s">
        <v>522</v>
      </c>
      <c r="G546" s="229"/>
      <c r="H546" s="231" t="s">
        <v>1</v>
      </c>
      <c r="I546" s="233"/>
      <c r="J546" s="229"/>
      <c r="K546" s="229"/>
      <c r="L546" s="234"/>
      <c r="M546" s="235"/>
      <c r="N546" s="236"/>
      <c r="O546" s="236"/>
      <c r="P546" s="236"/>
      <c r="Q546" s="236"/>
      <c r="R546" s="236"/>
      <c r="S546" s="236"/>
      <c r="T546" s="237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8" t="s">
        <v>139</v>
      </c>
      <c r="AU546" s="238" t="s">
        <v>85</v>
      </c>
      <c r="AV546" s="13" t="s">
        <v>83</v>
      </c>
      <c r="AW546" s="13" t="s">
        <v>31</v>
      </c>
      <c r="AX546" s="13" t="s">
        <v>75</v>
      </c>
      <c r="AY546" s="238" t="s">
        <v>129</v>
      </c>
    </row>
    <row r="547" s="13" customFormat="1">
      <c r="A547" s="13"/>
      <c r="B547" s="228"/>
      <c r="C547" s="229"/>
      <c r="D547" s="230" t="s">
        <v>139</v>
      </c>
      <c r="E547" s="231" t="s">
        <v>1</v>
      </c>
      <c r="F547" s="232" t="s">
        <v>523</v>
      </c>
      <c r="G547" s="229"/>
      <c r="H547" s="231" t="s">
        <v>1</v>
      </c>
      <c r="I547" s="233"/>
      <c r="J547" s="229"/>
      <c r="K547" s="229"/>
      <c r="L547" s="234"/>
      <c r="M547" s="235"/>
      <c r="N547" s="236"/>
      <c r="O547" s="236"/>
      <c r="P547" s="236"/>
      <c r="Q547" s="236"/>
      <c r="R547" s="236"/>
      <c r="S547" s="236"/>
      <c r="T547" s="237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8" t="s">
        <v>139</v>
      </c>
      <c r="AU547" s="238" t="s">
        <v>85</v>
      </c>
      <c r="AV547" s="13" t="s">
        <v>83</v>
      </c>
      <c r="AW547" s="13" t="s">
        <v>31</v>
      </c>
      <c r="AX547" s="13" t="s">
        <v>75</v>
      </c>
      <c r="AY547" s="238" t="s">
        <v>129</v>
      </c>
    </row>
    <row r="548" s="14" customFormat="1">
      <c r="A548" s="14"/>
      <c r="B548" s="239"/>
      <c r="C548" s="240"/>
      <c r="D548" s="230" t="s">
        <v>139</v>
      </c>
      <c r="E548" s="241" t="s">
        <v>1</v>
      </c>
      <c r="F548" s="242" t="s">
        <v>517</v>
      </c>
      <c r="G548" s="240"/>
      <c r="H548" s="243">
        <v>2</v>
      </c>
      <c r="I548" s="244"/>
      <c r="J548" s="240"/>
      <c r="K548" s="240"/>
      <c r="L548" s="245"/>
      <c r="M548" s="246"/>
      <c r="N548" s="247"/>
      <c r="O548" s="247"/>
      <c r="P548" s="247"/>
      <c r="Q548" s="247"/>
      <c r="R548" s="247"/>
      <c r="S548" s="247"/>
      <c r="T548" s="248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9" t="s">
        <v>139</v>
      </c>
      <c r="AU548" s="249" t="s">
        <v>85</v>
      </c>
      <c r="AV548" s="14" t="s">
        <v>85</v>
      </c>
      <c r="AW548" s="14" t="s">
        <v>31</v>
      </c>
      <c r="AX548" s="14" t="s">
        <v>83</v>
      </c>
      <c r="AY548" s="249" t="s">
        <v>129</v>
      </c>
    </row>
    <row r="549" s="2" customFormat="1" ht="16.5" customHeight="1">
      <c r="A549" s="39"/>
      <c r="B549" s="40"/>
      <c r="C549" s="215" t="s">
        <v>524</v>
      </c>
      <c r="D549" s="215" t="s">
        <v>132</v>
      </c>
      <c r="E549" s="216" t="s">
        <v>525</v>
      </c>
      <c r="F549" s="217" t="s">
        <v>526</v>
      </c>
      <c r="G549" s="218" t="s">
        <v>154</v>
      </c>
      <c r="H549" s="219">
        <v>1</v>
      </c>
      <c r="I549" s="220"/>
      <c r="J549" s="221">
        <f>ROUND(I549*H549,2)</f>
        <v>0</v>
      </c>
      <c r="K549" s="217" t="s">
        <v>136</v>
      </c>
      <c r="L549" s="45"/>
      <c r="M549" s="222" t="s">
        <v>1</v>
      </c>
      <c r="N549" s="223" t="s">
        <v>40</v>
      </c>
      <c r="O549" s="92"/>
      <c r="P549" s="224">
        <f>O549*H549</f>
        <v>0</v>
      </c>
      <c r="Q549" s="224">
        <v>0</v>
      </c>
      <c r="R549" s="224">
        <f>Q549*H549</f>
        <v>0</v>
      </c>
      <c r="S549" s="224">
        <v>0.020109999999999999</v>
      </c>
      <c r="T549" s="225">
        <f>S549*H549</f>
        <v>0.020109999999999999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26" t="s">
        <v>246</v>
      </c>
      <c r="AT549" s="226" t="s">
        <v>132</v>
      </c>
      <c r="AU549" s="226" t="s">
        <v>85</v>
      </c>
      <c r="AY549" s="18" t="s">
        <v>129</v>
      </c>
      <c r="BE549" s="227">
        <f>IF(N549="základní",J549,0)</f>
        <v>0</v>
      </c>
      <c r="BF549" s="227">
        <f>IF(N549="snížená",J549,0)</f>
        <v>0</v>
      </c>
      <c r="BG549" s="227">
        <f>IF(N549="zákl. přenesená",J549,0)</f>
        <v>0</v>
      </c>
      <c r="BH549" s="227">
        <f>IF(N549="sníž. přenesená",J549,0)</f>
        <v>0</v>
      </c>
      <c r="BI549" s="227">
        <f>IF(N549="nulová",J549,0)</f>
        <v>0</v>
      </c>
      <c r="BJ549" s="18" t="s">
        <v>83</v>
      </c>
      <c r="BK549" s="227">
        <f>ROUND(I549*H549,2)</f>
        <v>0</v>
      </c>
      <c r="BL549" s="18" t="s">
        <v>246</v>
      </c>
      <c r="BM549" s="226" t="s">
        <v>527</v>
      </c>
    </row>
    <row r="550" s="13" customFormat="1">
      <c r="A550" s="13"/>
      <c r="B550" s="228"/>
      <c r="C550" s="229"/>
      <c r="D550" s="230" t="s">
        <v>139</v>
      </c>
      <c r="E550" s="231" t="s">
        <v>1</v>
      </c>
      <c r="F550" s="232" t="s">
        <v>516</v>
      </c>
      <c r="G550" s="229"/>
      <c r="H550" s="231" t="s">
        <v>1</v>
      </c>
      <c r="I550" s="233"/>
      <c r="J550" s="229"/>
      <c r="K550" s="229"/>
      <c r="L550" s="234"/>
      <c r="M550" s="235"/>
      <c r="N550" s="236"/>
      <c r="O550" s="236"/>
      <c r="P550" s="236"/>
      <c r="Q550" s="236"/>
      <c r="R550" s="236"/>
      <c r="S550" s="236"/>
      <c r="T550" s="237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8" t="s">
        <v>139</v>
      </c>
      <c r="AU550" s="238" t="s">
        <v>85</v>
      </c>
      <c r="AV550" s="13" t="s">
        <v>83</v>
      </c>
      <c r="AW550" s="13" t="s">
        <v>31</v>
      </c>
      <c r="AX550" s="13" t="s">
        <v>75</v>
      </c>
      <c r="AY550" s="238" t="s">
        <v>129</v>
      </c>
    </row>
    <row r="551" s="14" customFormat="1">
      <c r="A551" s="14"/>
      <c r="B551" s="239"/>
      <c r="C551" s="240"/>
      <c r="D551" s="230" t="s">
        <v>139</v>
      </c>
      <c r="E551" s="241" t="s">
        <v>1</v>
      </c>
      <c r="F551" s="242" t="s">
        <v>148</v>
      </c>
      <c r="G551" s="240"/>
      <c r="H551" s="243">
        <v>1</v>
      </c>
      <c r="I551" s="244"/>
      <c r="J551" s="240"/>
      <c r="K551" s="240"/>
      <c r="L551" s="245"/>
      <c r="M551" s="246"/>
      <c r="N551" s="247"/>
      <c r="O551" s="247"/>
      <c r="P551" s="247"/>
      <c r="Q551" s="247"/>
      <c r="R551" s="247"/>
      <c r="S551" s="247"/>
      <c r="T551" s="248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9" t="s">
        <v>139</v>
      </c>
      <c r="AU551" s="249" t="s">
        <v>85</v>
      </c>
      <c r="AV551" s="14" t="s">
        <v>85</v>
      </c>
      <c r="AW551" s="14" t="s">
        <v>31</v>
      </c>
      <c r="AX551" s="14" t="s">
        <v>83</v>
      </c>
      <c r="AY551" s="249" t="s">
        <v>129</v>
      </c>
    </row>
    <row r="552" s="2" customFormat="1" ht="16.5" customHeight="1">
      <c r="A552" s="39"/>
      <c r="B552" s="40"/>
      <c r="C552" s="215" t="s">
        <v>528</v>
      </c>
      <c r="D552" s="215" t="s">
        <v>132</v>
      </c>
      <c r="E552" s="216" t="s">
        <v>529</v>
      </c>
      <c r="F552" s="217" t="s">
        <v>530</v>
      </c>
      <c r="G552" s="218" t="s">
        <v>154</v>
      </c>
      <c r="H552" s="219">
        <v>2</v>
      </c>
      <c r="I552" s="220"/>
      <c r="J552" s="221">
        <f>ROUND(I552*H552,2)</f>
        <v>0</v>
      </c>
      <c r="K552" s="217" t="s">
        <v>136</v>
      </c>
      <c r="L552" s="45"/>
      <c r="M552" s="222" t="s">
        <v>1</v>
      </c>
      <c r="N552" s="223" t="s">
        <v>40</v>
      </c>
      <c r="O552" s="92"/>
      <c r="P552" s="224">
        <f>O552*H552</f>
        <v>0</v>
      </c>
      <c r="Q552" s="224">
        <v>0.0015</v>
      </c>
      <c r="R552" s="224">
        <f>Q552*H552</f>
        <v>0.0030000000000000001</v>
      </c>
      <c r="S552" s="224">
        <v>0</v>
      </c>
      <c r="T552" s="225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26" t="s">
        <v>246</v>
      </c>
      <c r="AT552" s="226" t="s">
        <v>132</v>
      </c>
      <c r="AU552" s="226" t="s">
        <v>85</v>
      </c>
      <c r="AY552" s="18" t="s">
        <v>129</v>
      </c>
      <c r="BE552" s="227">
        <f>IF(N552="základní",J552,0)</f>
        <v>0</v>
      </c>
      <c r="BF552" s="227">
        <f>IF(N552="snížená",J552,0)</f>
        <v>0</v>
      </c>
      <c r="BG552" s="227">
        <f>IF(N552="zákl. přenesená",J552,0)</f>
        <v>0</v>
      </c>
      <c r="BH552" s="227">
        <f>IF(N552="sníž. přenesená",J552,0)</f>
        <v>0</v>
      </c>
      <c r="BI552" s="227">
        <f>IF(N552="nulová",J552,0)</f>
        <v>0</v>
      </c>
      <c r="BJ552" s="18" t="s">
        <v>83</v>
      </c>
      <c r="BK552" s="227">
        <f>ROUND(I552*H552,2)</f>
        <v>0</v>
      </c>
      <c r="BL552" s="18" t="s">
        <v>246</v>
      </c>
      <c r="BM552" s="226" t="s">
        <v>531</v>
      </c>
    </row>
    <row r="553" s="13" customFormat="1">
      <c r="A553" s="13"/>
      <c r="B553" s="228"/>
      <c r="C553" s="229"/>
      <c r="D553" s="230" t="s">
        <v>139</v>
      </c>
      <c r="E553" s="231" t="s">
        <v>1</v>
      </c>
      <c r="F553" s="232" t="s">
        <v>532</v>
      </c>
      <c r="G553" s="229"/>
      <c r="H553" s="231" t="s">
        <v>1</v>
      </c>
      <c r="I553" s="233"/>
      <c r="J553" s="229"/>
      <c r="K553" s="229"/>
      <c r="L553" s="234"/>
      <c r="M553" s="235"/>
      <c r="N553" s="236"/>
      <c r="O553" s="236"/>
      <c r="P553" s="236"/>
      <c r="Q553" s="236"/>
      <c r="R553" s="236"/>
      <c r="S553" s="236"/>
      <c r="T553" s="237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8" t="s">
        <v>139</v>
      </c>
      <c r="AU553" s="238" t="s">
        <v>85</v>
      </c>
      <c r="AV553" s="13" t="s">
        <v>83</v>
      </c>
      <c r="AW553" s="13" t="s">
        <v>31</v>
      </c>
      <c r="AX553" s="13" t="s">
        <v>75</v>
      </c>
      <c r="AY553" s="238" t="s">
        <v>129</v>
      </c>
    </row>
    <row r="554" s="14" customFormat="1">
      <c r="A554" s="14"/>
      <c r="B554" s="239"/>
      <c r="C554" s="240"/>
      <c r="D554" s="230" t="s">
        <v>139</v>
      </c>
      <c r="E554" s="241" t="s">
        <v>1</v>
      </c>
      <c r="F554" s="242" t="s">
        <v>517</v>
      </c>
      <c r="G554" s="240"/>
      <c r="H554" s="243">
        <v>2</v>
      </c>
      <c r="I554" s="244"/>
      <c r="J554" s="240"/>
      <c r="K554" s="240"/>
      <c r="L554" s="245"/>
      <c r="M554" s="246"/>
      <c r="N554" s="247"/>
      <c r="O554" s="247"/>
      <c r="P554" s="247"/>
      <c r="Q554" s="247"/>
      <c r="R554" s="247"/>
      <c r="S554" s="247"/>
      <c r="T554" s="248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49" t="s">
        <v>139</v>
      </c>
      <c r="AU554" s="249" t="s">
        <v>85</v>
      </c>
      <c r="AV554" s="14" t="s">
        <v>85</v>
      </c>
      <c r="AW554" s="14" t="s">
        <v>31</v>
      </c>
      <c r="AX554" s="14" t="s">
        <v>83</v>
      </c>
      <c r="AY554" s="249" t="s">
        <v>129</v>
      </c>
    </row>
    <row r="555" s="2" customFormat="1" ht="24.15" customHeight="1">
      <c r="A555" s="39"/>
      <c r="B555" s="40"/>
      <c r="C555" s="215" t="s">
        <v>533</v>
      </c>
      <c r="D555" s="215" t="s">
        <v>132</v>
      </c>
      <c r="E555" s="216" t="s">
        <v>534</v>
      </c>
      <c r="F555" s="217" t="s">
        <v>535</v>
      </c>
      <c r="G555" s="218" t="s">
        <v>154</v>
      </c>
      <c r="H555" s="219">
        <v>1</v>
      </c>
      <c r="I555" s="220"/>
      <c r="J555" s="221">
        <f>ROUND(I555*H555,2)</f>
        <v>0</v>
      </c>
      <c r="K555" s="217" t="s">
        <v>207</v>
      </c>
      <c r="L555" s="45"/>
      <c r="M555" s="222" t="s">
        <v>1</v>
      </c>
      <c r="N555" s="223" t="s">
        <v>40</v>
      </c>
      <c r="O555" s="92"/>
      <c r="P555" s="224">
        <f>O555*H555</f>
        <v>0</v>
      </c>
      <c r="Q555" s="224">
        <v>0</v>
      </c>
      <c r="R555" s="224">
        <f>Q555*H555</f>
        <v>0</v>
      </c>
      <c r="S555" s="224">
        <v>0</v>
      </c>
      <c r="T555" s="225">
        <f>S555*H555</f>
        <v>0</v>
      </c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R555" s="226" t="s">
        <v>246</v>
      </c>
      <c r="AT555" s="226" t="s">
        <v>132</v>
      </c>
      <c r="AU555" s="226" t="s">
        <v>85</v>
      </c>
      <c r="AY555" s="18" t="s">
        <v>129</v>
      </c>
      <c r="BE555" s="227">
        <f>IF(N555="základní",J555,0)</f>
        <v>0</v>
      </c>
      <c r="BF555" s="227">
        <f>IF(N555="snížená",J555,0)</f>
        <v>0</v>
      </c>
      <c r="BG555" s="227">
        <f>IF(N555="zákl. přenesená",J555,0)</f>
        <v>0</v>
      </c>
      <c r="BH555" s="227">
        <f>IF(N555="sníž. přenesená",J555,0)</f>
        <v>0</v>
      </c>
      <c r="BI555" s="227">
        <f>IF(N555="nulová",J555,0)</f>
        <v>0</v>
      </c>
      <c r="BJ555" s="18" t="s">
        <v>83</v>
      </c>
      <c r="BK555" s="227">
        <f>ROUND(I555*H555,2)</f>
        <v>0</v>
      </c>
      <c r="BL555" s="18" t="s">
        <v>246</v>
      </c>
      <c r="BM555" s="226" t="s">
        <v>536</v>
      </c>
    </row>
    <row r="556" s="13" customFormat="1">
      <c r="A556" s="13"/>
      <c r="B556" s="228"/>
      <c r="C556" s="229"/>
      <c r="D556" s="230" t="s">
        <v>139</v>
      </c>
      <c r="E556" s="231" t="s">
        <v>1</v>
      </c>
      <c r="F556" s="232" t="s">
        <v>537</v>
      </c>
      <c r="G556" s="229"/>
      <c r="H556" s="231" t="s">
        <v>1</v>
      </c>
      <c r="I556" s="233"/>
      <c r="J556" s="229"/>
      <c r="K556" s="229"/>
      <c r="L556" s="234"/>
      <c r="M556" s="235"/>
      <c r="N556" s="236"/>
      <c r="O556" s="236"/>
      <c r="P556" s="236"/>
      <c r="Q556" s="236"/>
      <c r="R556" s="236"/>
      <c r="S556" s="236"/>
      <c r="T556" s="237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38" t="s">
        <v>139</v>
      </c>
      <c r="AU556" s="238" t="s">
        <v>85</v>
      </c>
      <c r="AV556" s="13" t="s">
        <v>83</v>
      </c>
      <c r="AW556" s="13" t="s">
        <v>31</v>
      </c>
      <c r="AX556" s="13" t="s">
        <v>75</v>
      </c>
      <c r="AY556" s="238" t="s">
        <v>129</v>
      </c>
    </row>
    <row r="557" s="14" customFormat="1">
      <c r="A557" s="14"/>
      <c r="B557" s="239"/>
      <c r="C557" s="240"/>
      <c r="D557" s="230" t="s">
        <v>139</v>
      </c>
      <c r="E557" s="241" t="s">
        <v>1</v>
      </c>
      <c r="F557" s="242" t="s">
        <v>148</v>
      </c>
      <c r="G557" s="240"/>
      <c r="H557" s="243">
        <v>1</v>
      </c>
      <c r="I557" s="244"/>
      <c r="J557" s="240"/>
      <c r="K557" s="240"/>
      <c r="L557" s="245"/>
      <c r="M557" s="246"/>
      <c r="N557" s="247"/>
      <c r="O557" s="247"/>
      <c r="P557" s="247"/>
      <c r="Q557" s="247"/>
      <c r="R557" s="247"/>
      <c r="S557" s="247"/>
      <c r="T557" s="248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49" t="s">
        <v>139</v>
      </c>
      <c r="AU557" s="249" t="s">
        <v>85</v>
      </c>
      <c r="AV557" s="14" t="s">
        <v>85</v>
      </c>
      <c r="AW557" s="14" t="s">
        <v>31</v>
      </c>
      <c r="AX557" s="14" t="s">
        <v>83</v>
      </c>
      <c r="AY557" s="249" t="s">
        <v>129</v>
      </c>
    </row>
    <row r="558" s="2" customFormat="1" ht="24.15" customHeight="1">
      <c r="A558" s="39"/>
      <c r="B558" s="40"/>
      <c r="C558" s="215" t="s">
        <v>538</v>
      </c>
      <c r="D558" s="215" t="s">
        <v>132</v>
      </c>
      <c r="E558" s="216" t="s">
        <v>539</v>
      </c>
      <c r="F558" s="217" t="s">
        <v>540</v>
      </c>
      <c r="G558" s="218" t="s">
        <v>450</v>
      </c>
      <c r="H558" s="282"/>
      <c r="I558" s="220"/>
      <c r="J558" s="221">
        <f>ROUND(I558*H558,2)</f>
        <v>0</v>
      </c>
      <c r="K558" s="217" t="s">
        <v>136</v>
      </c>
      <c r="L558" s="45"/>
      <c r="M558" s="222" t="s">
        <v>1</v>
      </c>
      <c r="N558" s="223" t="s">
        <v>40</v>
      </c>
      <c r="O558" s="92"/>
      <c r="P558" s="224">
        <f>O558*H558</f>
        <v>0</v>
      </c>
      <c r="Q558" s="224">
        <v>0</v>
      </c>
      <c r="R558" s="224">
        <f>Q558*H558</f>
        <v>0</v>
      </c>
      <c r="S558" s="224">
        <v>0</v>
      </c>
      <c r="T558" s="225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26" t="s">
        <v>246</v>
      </c>
      <c r="AT558" s="226" t="s">
        <v>132</v>
      </c>
      <c r="AU558" s="226" t="s">
        <v>85</v>
      </c>
      <c r="AY558" s="18" t="s">
        <v>129</v>
      </c>
      <c r="BE558" s="227">
        <f>IF(N558="základní",J558,0)</f>
        <v>0</v>
      </c>
      <c r="BF558" s="227">
        <f>IF(N558="snížená",J558,0)</f>
        <v>0</v>
      </c>
      <c r="BG558" s="227">
        <f>IF(N558="zákl. přenesená",J558,0)</f>
        <v>0</v>
      </c>
      <c r="BH558" s="227">
        <f>IF(N558="sníž. přenesená",J558,0)</f>
        <v>0</v>
      </c>
      <c r="BI558" s="227">
        <f>IF(N558="nulová",J558,0)</f>
        <v>0</v>
      </c>
      <c r="BJ558" s="18" t="s">
        <v>83</v>
      </c>
      <c r="BK558" s="227">
        <f>ROUND(I558*H558,2)</f>
        <v>0</v>
      </c>
      <c r="BL558" s="18" t="s">
        <v>246</v>
      </c>
      <c r="BM558" s="226" t="s">
        <v>541</v>
      </c>
    </row>
    <row r="559" s="12" customFormat="1" ht="22.8" customHeight="1">
      <c r="A559" s="12"/>
      <c r="B559" s="199"/>
      <c r="C559" s="200"/>
      <c r="D559" s="201" t="s">
        <v>74</v>
      </c>
      <c r="E559" s="213" t="s">
        <v>542</v>
      </c>
      <c r="F559" s="213" t="s">
        <v>543</v>
      </c>
      <c r="G559" s="200"/>
      <c r="H559" s="200"/>
      <c r="I559" s="203"/>
      <c r="J559" s="214">
        <f>BK559</f>
        <v>0</v>
      </c>
      <c r="K559" s="200"/>
      <c r="L559" s="205"/>
      <c r="M559" s="206"/>
      <c r="N559" s="207"/>
      <c r="O559" s="207"/>
      <c r="P559" s="208">
        <f>SUM(P560:P594)</f>
        <v>0</v>
      </c>
      <c r="Q559" s="207"/>
      <c r="R559" s="208">
        <f>SUM(R560:R594)</f>
        <v>0.39179662999999998</v>
      </c>
      <c r="S559" s="207"/>
      <c r="T559" s="209">
        <f>SUM(T560:T594)</f>
        <v>0</v>
      </c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R559" s="210" t="s">
        <v>85</v>
      </c>
      <c r="AT559" s="211" t="s">
        <v>74</v>
      </c>
      <c r="AU559" s="211" t="s">
        <v>83</v>
      </c>
      <c r="AY559" s="210" t="s">
        <v>129</v>
      </c>
      <c r="BK559" s="212">
        <f>SUM(BK560:BK594)</f>
        <v>0</v>
      </c>
    </row>
    <row r="560" s="2" customFormat="1" ht="24.15" customHeight="1">
      <c r="A560" s="39"/>
      <c r="B560" s="40"/>
      <c r="C560" s="215" t="s">
        <v>544</v>
      </c>
      <c r="D560" s="215" t="s">
        <v>132</v>
      </c>
      <c r="E560" s="216" t="s">
        <v>545</v>
      </c>
      <c r="F560" s="217" t="s">
        <v>546</v>
      </c>
      <c r="G560" s="218" t="s">
        <v>199</v>
      </c>
      <c r="H560" s="219">
        <v>0.060999999999999999</v>
      </c>
      <c r="I560" s="220"/>
      <c r="J560" s="221">
        <f>ROUND(I560*H560,2)</f>
        <v>0</v>
      </c>
      <c r="K560" s="217" t="s">
        <v>136</v>
      </c>
      <c r="L560" s="45"/>
      <c r="M560" s="222" t="s">
        <v>1</v>
      </c>
      <c r="N560" s="223" t="s">
        <v>40</v>
      </c>
      <c r="O560" s="92"/>
      <c r="P560" s="224">
        <f>O560*H560</f>
        <v>0</v>
      </c>
      <c r="Q560" s="224">
        <v>0.00189</v>
      </c>
      <c r="R560" s="224">
        <f>Q560*H560</f>
        <v>0.00011529</v>
      </c>
      <c r="S560" s="224">
        <v>0</v>
      </c>
      <c r="T560" s="225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26" t="s">
        <v>246</v>
      </c>
      <c r="AT560" s="226" t="s">
        <v>132</v>
      </c>
      <c r="AU560" s="226" t="s">
        <v>85</v>
      </c>
      <c r="AY560" s="18" t="s">
        <v>129</v>
      </c>
      <c r="BE560" s="227">
        <f>IF(N560="základní",J560,0)</f>
        <v>0</v>
      </c>
      <c r="BF560" s="227">
        <f>IF(N560="snížená",J560,0)</f>
        <v>0</v>
      </c>
      <c r="BG560" s="227">
        <f>IF(N560="zákl. přenesená",J560,0)</f>
        <v>0</v>
      </c>
      <c r="BH560" s="227">
        <f>IF(N560="sníž. přenesená",J560,0)</f>
        <v>0</v>
      </c>
      <c r="BI560" s="227">
        <f>IF(N560="nulová",J560,0)</f>
        <v>0</v>
      </c>
      <c r="BJ560" s="18" t="s">
        <v>83</v>
      </c>
      <c r="BK560" s="227">
        <f>ROUND(I560*H560,2)</f>
        <v>0</v>
      </c>
      <c r="BL560" s="18" t="s">
        <v>246</v>
      </c>
      <c r="BM560" s="226" t="s">
        <v>547</v>
      </c>
    </row>
    <row r="561" s="13" customFormat="1">
      <c r="A561" s="13"/>
      <c r="B561" s="228"/>
      <c r="C561" s="229"/>
      <c r="D561" s="230" t="s">
        <v>139</v>
      </c>
      <c r="E561" s="231" t="s">
        <v>1</v>
      </c>
      <c r="F561" s="232" t="s">
        <v>177</v>
      </c>
      <c r="G561" s="229"/>
      <c r="H561" s="231" t="s">
        <v>1</v>
      </c>
      <c r="I561" s="233"/>
      <c r="J561" s="229"/>
      <c r="K561" s="229"/>
      <c r="L561" s="234"/>
      <c r="M561" s="235"/>
      <c r="N561" s="236"/>
      <c r="O561" s="236"/>
      <c r="P561" s="236"/>
      <c r="Q561" s="236"/>
      <c r="R561" s="236"/>
      <c r="S561" s="236"/>
      <c r="T561" s="237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8" t="s">
        <v>139</v>
      </c>
      <c r="AU561" s="238" t="s">
        <v>85</v>
      </c>
      <c r="AV561" s="13" t="s">
        <v>83</v>
      </c>
      <c r="AW561" s="13" t="s">
        <v>31</v>
      </c>
      <c r="AX561" s="13" t="s">
        <v>75</v>
      </c>
      <c r="AY561" s="238" t="s">
        <v>129</v>
      </c>
    </row>
    <row r="562" s="13" customFormat="1">
      <c r="A562" s="13"/>
      <c r="B562" s="228"/>
      <c r="C562" s="229"/>
      <c r="D562" s="230" t="s">
        <v>139</v>
      </c>
      <c r="E562" s="231" t="s">
        <v>1</v>
      </c>
      <c r="F562" s="232" t="s">
        <v>164</v>
      </c>
      <c r="G562" s="229"/>
      <c r="H562" s="231" t="s">
        <v>1</v>
      </c>
      <c r="I562" s="233"/>
      <c r="J562" s="229"/>
      <c r="K562" s="229"/>
      <c r="L562" s="234"/>
      <c r="M562" s="235"/>
      <c r="N562" s="236"/>
      <c r="O562" s="236"/>
      <c r="P562" s="236"/>
      <c r="Q562" s="236"/>
      <c r="R562" s="236"/>
      <c r="S562" s="236"/>
      <c r="T562" s="237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8" t="s">
        <v>139</v>
      </c>
      <c r="AU562" s="238" t="s">
        <v>85</v>
      </c>
      <c r="AV562" s="13" t="s">
        <v>83</v>
      </c>
      <c r="AW562" s="13" t="s">
        <v>31</v>
      </c>
      <c r="AX562" s="13" t="s">
        <v>75</v>
      </c>
      <c r="AY562" s="238" t="s">
        <v>129</v>
      </c>
    </row>
    <row r="563" s="13" customFormat="1">
      <c r="A563" s="13"/>
      <c r="B563" s="228"/>
      <c r="C563" s="229"/>
      <c r="D563" s="230" t="s">
        <v>139</v>
      </c>
      <c r="E563" s="231" t="s">
        <v>1</v>
      </c>
      <c r="F563" s="232" t="s">
        <v>165</v>
      </c>
      <c r="G563" s="229"/>
      <c r="H563" s="231" t="s">
        <v>1</v>
      </c>
      <c r="I563" s="233"/>
      <c r="J563" s="229"/>
      <c r="K563" s="229"/>
      <c r="L563" s="234"/>
      <c r="M563" s="235"/>
      <c r="N563" s="236"/>
      <c r="O563" s="236"/>
      <c r="P563" s="236"/>
      <c r="Q563" s="236"/>
      <c r="R563" s="236"/>
      <c r="S563" s="236"/>
      <c r="T563" s="237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8" t="s">
        <v>139</v>
      </c>
      <c r="AU563" s="238" t="s">
        <v>85</v>
      </c>
      <c r="AV563" s="13" t="s">
        <v>83</v>
      </c>
      <c r="AW563" s="13" t="s">
        <v>31</v>
      </c>
      <c r="AX563" s="13" t="s">
        <v>75</v>
      </c>
      <c r="AY563" s="238" t="s">
        <v>129</v>
      </c>
    </row>
    <row r="564" s="14" customFormat="1">
      <c r="A564" s="14"/>
      <c r="B564" s="239"/>
      <c r="C564" s="240"/>
      <c r="D564" s="230" t="s">
        <v>139</v>
      </c>
      <c r="E564" s="241" t="s">
        <v>1</v>
      </c>
      <c r="F564" s="242" t="s">
        <v>548</v>
      </c>
      <c r="G564" s="240"/>
      <c r="H564" s="243">
        <v>0.060999999999999999</v>
      </c>
      <c r="I564" s="244"/>
      <c r="J564" s="240"/>
      <c r="K564" s="240"/>
      <c r="L564" s="245"/>
      <c r="M564" s="246"/>
      <c r="N564" s="247"/>
      <c r="O564" s="247"/>
      <c r="P564" s="247"/>
      <c r="Q564" s="247"/>
      <c r="R564" s="247"/>
      <c r="S564" s="247"/>
      <c r="T564" s="24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49" t="s">
        <v>139</v>
      </c>
      <c r="AU564" s="249" t="s">
        <v>85</v>
      </c>
      <c r="AV564" s="14" t="s">
        <v>85</v>
      </c>
      <c r="AW564" s="14" t="s">
        <v>31</v>
      </c>
      <c r="AX564" s="14" t="s">
        <v>83</v>
      </c>
      <c r="AY564" s="249" t="s">
        <v>129</v>
      </c>
    </row>
    <row r="565" s="2" customFormat="1" ht="16.5" customHeight="1">
      <c r="A565" s="39"/>
      <c r="B565" s="40"/>
      <c r="C565" s="215" t="s">
        <v>549</v>
      </c>
      <c r="D565" s="215" t="s">
        <v>132</v>
      </c>
      <c r="E565" s="216" t="s">
        <v>550</v>
      </c>
      <c r="F565" s="217" t="s">
        <v>551</v>
      </c>
      <c r="G565" s="218" t="s">
        <v>162</v>
      </c>
      <c r="H565" s="219">
        <v>25.305</v>
      </c>
      <c r="I565" s="220"/>
      <c r="J565" s="221">
        <f>ROUND(I565*H565,2)</f>
        <v>0</v>
      </c>
      <c r="K565" s="217" t="s">
        <v>136</v>
      </c>
      <c r="L565" s="45"/>
      <c r="M565" s="222" t="s">
        <v>1</v>
      </c>
      <c r="N565" s="223" t="s">
        <v>40</v>
      </c>
      <c r="O565" s="92"/>
      <c r="P565" s="224">
        <f>O565*H565</f>
        <v>0</v>
      </c>
      <c r="Q565" s="224">
        <v>1.0000000000000001E-05</v>
      </c>
      <c r="R565" s="224">
        <f>Q565*H565</f>
        <v>0.00025305</v>
      </c>
      <c r="S565" s="224">
        <v>0</v>
      </c>
      <c r="T565" s="225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26" t="s">
        <v>246</v>
      </c>
      <c r="AT565" s="226" t="s">
        <v>132</v>
      </c>
      <c r="AU565" s="226" t="s">
        <v>85</v>
      </c>
      <c r="AY565" s="18" t="s">
        <v>129</v>
      </c>
      <c r="BE565" s="227">
        <f>IF(N565="základní",J565,0)</f>
        <v>0</v>
      </c>
      <c r="BF565" s="227">
        <f>IF(N565="snížená",J565,0)</f>
        <v>0</v>
      </c>
      <c r="BG565" s="227">
        <f>IF(N565="zákl. přenesená",J565,0)</f>
        <v>0</v>
      </c>
      <c r="BH565" s="227">
        <f>IF(N565="sníž. přenesená",J565,0)</f>
        <v>0</v>
      </c>
      <c r="BI565" s="227">
        <f>IF(N565="nulová",J565,0)</f>
        <v>0</v>
      </c>
      <c r="BJ565" s="18" t="s">
        <v>83</v>
      </c>
      <c r="BK565" s="227">
        <f>ROUND(I565*H565,2)</f>
        <v>0</v>
      </c>
      <c r="BL565" s="18" t="s">
        <v>246</v>
      </c>
      <c r="BM565" s="226" t="s">
        <v>552</v>
      </c>
    </row>
    <row r="566" s="13" customFormat="1">
      <c r="A566" s="13"/>
      <c r="B566" s="228"/>
      <c r="C566" s="229"/>
      <c r="D566" s="230" t="s">
        <v>139</v>
      </c>
      <c r="E566" s="231" t="s">
        <v>1</v>
      </c>
      <c r="F566" s="232" t="s">
        <v>177</v>
      </c>
      <c r="G566" s="229"/>
      <c r="H566" s="231" t="s">
        <v>1</v>
      </c>
      <c r="I566" s="233"/>
      <c r="J566" s="229"/>
      <c r="K566" s="229"/>
      <c r="L566" s="234"/>
      <c r="M566" s="235"/>
      <c r="N566" s="236"/>
      <c r="O566" s="236"/>
      <c r="P566" s="236"/>
      <c r="Q566" s="236"/>
      <c r="R566" s="236"/>
      <c r="S566" s="236"/>
      <c r="T566" s="237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8" t="s">
        <v>139</v>
      </c>
      <c r="AU566" s="238" t="s">
        <v>85</v>
      </c>
      <c r="AV566" s="13" t="s">
        <v>83</v>
      </c>
      <c r="AW566" s="13" t="s">
        <v>31</v>
      </c>
      <c r="AX566" s="13" t="s">
        <v>75</v>
      </c>
      <c r="AY566" s="238" t="s">
        <v>129</v>
      </c>
    </row>
    <row r="567" s="13" customFormat="1">
      <c r="A567" s="13"/>
      <c r="B567" s="228"/>
      <c r="C567" s="229"/>
      <c r="D567" s="230" t="s">
        <v>139</v>
      </c>
      <c r="E567" s="231" t="s">
        <v>1</v>
      </c>
      <c r="F567" s="232" t="s">
        <v>164</v>
      </c>
      <c r="G567" s="229"/>
      <c r="H567" s="231" t="s">
        <v>1</v>
      </c>
      <c r="I567" s="233"/>
      <c r="J567" s="229"/>
      <c r="K567" s="229"/>
      <c r="L567" s="234"/>
      <c r="M567" s="235"/>
      <c r="N567" s="236"/>
      <c r="O567" s="236"/>
      <c r="P567" s="236"/>
      <c r="Q567" s="236"/>
      <c r="R567" s="236"/>
      <c r="S567" s="236"/>
      <c r="T567" s="237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38" t="s">
        <v>139</v>
      </c>
      <c r="AU567" s="238" t="s">
        <v>85</v>
      </c>
      <c r="AV567" s="13" t="s">
        <v>83</v>
      </c>
      <c r="AW567" s="13" t="s">
        <v>31</v>
      </c>
      <c r="AX567" s="13" t="s">
        <v>75</v>
      </c>
      <c r="AY567" s="238" t="s">
        <v>129</v>
      </c>
    </row>
    <row r="568" s="13" customFormat="1">
      <c r="A568" s="13"/>
      <c r="B568" s="228"/>
      <c r="C568" s="229"/>
      <c r="D568" s="230" t="s">
        <v>139</v>
      </c>
      <c r="E568" s="231" t="s">
        <v>1</v>
      </c>
      <c r="F568" s="232" t="s">
        <v>165</v>
      </c>
      <c r="G568" s="229"/>
      <c r="H568" s="231" t="s">
        <v>1</v>
      </c>
      <c r="I568" s="233"/>
      <c r="J568" s="229"/>
      <c r="K568" s="229"/>
      <c r="L568" s="234"/>
      <c r="M568" s="235"/>
      <c r="N568" s="236"/>
      <c r="O568" s="236"/>
      <c r="P568" s="236"/>
      <c r="Q568" s="236"/>
      <c r="R568" s="236"/>
      <c r="S568" s="236"/>
      <c r="T568" s="237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8" t="s">
        <v>139</v>
      </c>
      <c r="AU568" s="238" t="s">
        <v>85</v>
      </c>
      <c r="AV568" s="13" t="s">
        <v>83</v>
      </c>
      <c r="AW568" s="13" t="s">
        <v>31</v>
      </c>
      <c r="AX568" s="13" t="s">
        <v>75</v>
      </c>
      <c r="AY568" s="238" t="s">
        <v>129</v>
      </c>
    </row>
    <row r="569" s="14" customFormat="1">
      <c r="A569" s="14"/>
      <c r="B569" s="239"/>
      <c r="C569" s="240"/>
      <c r="D569" s="230" t="s">
        <v>139</v>
      </c>
      <c r="E569" s="241" t="s">
        <v>1</v>
      </c>
      <c r="F569" s="242" t="s">
        <v>553</v>
      </c>
      <c r="G569" s="240"/>
      <c r="H569" s="243">
        <v>25.305</v>
      </c>
      <c r="I569" s="244"/>
      <c r="J569" s="240"/>
      <c r="K569" s="240"/>
      <c r="L569" s="245"/>
      <c r="M569" s="246"/>
      <c r="N569" s="247"/>
      <c r="O569" s="247"/>
      <c r="P569" s="247"/>
      <c r="Q569" s="247"/>
      <c r="R569" s="247"/>
      <c r="S569" s="247"/>
      <c r="T569" s="24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49" t="s">
        <v>139</v>
      </c>
      <c r="AU569" s="249" t="s">
        <v>85</v>
      </c>
      <c r="AV569" s="14" t="s">
        <v>85</v>
      </c>
      <c r="AW569" s="14" t="s">
        <v>31</v>
      </c>
      <c r="AX569" s="14" t="s">
        <v>83</v>
      </c>
      <c r="AY569" s="249" t="s">
        <v>129</v>
      </c>
    </row>
    <row r="570" s="2" customFormat="1" ht="16.5" customHeight="1">
      <c r="A570" s="39"/>
      <c r="B570" s="40"/>
      <c r="C570" s="261" t="s">
        <v>554</v>
      </c>
      <c r="D570" s="261" t="s">
        <v>167</v>
      </c>
      <c r="E570" s="262" t="s">
        <v>555</v>
      </c>
      <c r="F570" s="263" t="s">
        <v>556</v>
      </c>
      <c r="G570" s="264" t="s">
        <v>199</v>
      </c>
      <c r="H570" s="265">
        <v>0.067000000000000004</v>
      </c>
      <c r="I570" s="266"/>
      <c r="J570" s="267">
        <f>ROUND(I570*H570,2)</f>
        <v>0</v>
      </c>
      <c r="K570" s="263" t="s">
        <v>136</v>
      </c>
      <c r="L570" s="268"/>
      <c r="M570" s="269" t="s">
        <v>1</v>
      </c>
      <c r="N570" s="270" t="s">
        <v>40</v>
      </c>
      <c r="O570" s="92"/>
      <c r="P570" s="224">
        <f>O570*H570</f>
        <v>0</v>
      </c>
      <c r="Q570" s="224">
        <v>0.55000000000000004</v>
      </c>
      <c r="R570" s="224">
        <f>Q570*H570</f>
        <v>0.036850000000000008</v>
      </c>
      <c r="S570" s="224">
        <v>0</v>
      </c>
      <c r="T570" s="225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26" t="s">
        <v>347</v>
      </c>
      <c r="AT570" s="226" t="s">
        <v>167</v>
      </c>
      <c r="AU570" s="226" t="s">
        <v>85</v>
      </c>
      <c r="AY570" s="18" t="s">
        <v>129</v>
      </c>
      <c r="BE570" s="227">
        <f>IF(N570="základní",J570,0)</f>
        <v>0</v>
      </c>
      <c r="BF570" s="227">
        <f>IF(N570="snížená",J570,0)</f>
        <v>0</v>
      </c>
      <c r="BG570" s="227">
        <f>IF(N570="zákl. přenesená",J570,0)</f>
        <v>0</v>
      </c>
      <c r="BH570" s="227">
        <f>IF(N570="sníž. přenesená",J570,0)</f>
        <v>0</v>
      </c>
      <c r="BI570" s="227">
        <f>IF(N570="nulová",J570,0)</f>
        <v>0</v>
      </c>
      <c r="BJ570" s="18" t="s">
        <v>83</v>
      </c>
      <c r="BK570" s="227">
        <f>ROUND(I570*H570,2)</f>
        <v>0</v>
      </c>
      <c r="BL570" s="18" t="s">
        <v>246</v>
      </c>
      <c r="BM570" s="226" t="s">
        <v>557</v>
      </c>
    </row>
    <row r="571" s="13" customFormat="1">
      <c r="A571" s="13"/>
      <c r="B571" s="228"/>
      <c r="C571" s="229"/>
      <c r="D571" s="230" t="s">
        <v>139</v>
      </c>
      <c r="E571" s="231" t="s">
        <v>1</v>
      </c>
      <c r="F571" s="232" t="s">
        <v>177</v>
      </c>
      <c r="G571" s="229"/>
      <c r="H571" s="231" t="s">
        <v>1</v>
      </c>
      <c r="I571" s="233"/>
      <c r="J571" s="229"/>
      <c r="K571" s="229"/>
      <c r="L571" s="234"/>
      <c r="M571" s="235"/>
      <c r="N571" s="236"/>
      <c r="O571" s="236"/>
      <c r="P571" s="236"/>
      <c r="Q571" s="236"/>
      <c r="R571" s="236"/>
      <c r="S571" s="236"/>
      <c r="T571" s="237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8" t="s">
        <v>139</v>
      </c>
      <c r="AU571" s="238" t="s">
        <v>85</v>
      </c>
      <c r="AV571" s="13" t="s">
        <v>83</v>
      </c>
      <c r="AW571" s="13" t="s">
        <v>31</v>
      </c>
      <c r="AX571" s="13" t="s">
        <v>75</v>
      </c>
      <c r="AY571" s="238" t="s">
        <v>129</v>
      </c>
    </row>
    <row r="572" s="13" customFormat="1">
      <c r="A572" s="13"/>
      <c r="B572" s="228"/>
      <c r="C572" s="229"/>
      <c r="D572" s="230" t="s">
        <v>139</v>
      </c>
      <c r="E572" s="231" t="s">
        <v>1</v>
      </c>
      <c r="F572" s="232" t="s">
        <v>164</v>
      </c>
      <c r="G572" s="229"/>
      <c r="H572" s="231" t="s">
        <v>1</v>
      </c>
      <c r="I572" s="233"/>
      <c r="J572" s="229"/>
      <c r="K572" s="229"/>
      <c r="L572" s="234"/>
      <c r="M572" s="235"/>
      <c r="N572" s="236"/>
      <c r="O572" s="236"/>
      <c r="P572" s="236"/>
      <c r="Q572" s="236"/>
      <c r="R572" s="236"/>
      <c r="S572" s="236"/>
      <c r="T572" s="237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38" t="s">
        <v>139</v>
      </c>
      <c r="AU572" s="238" t="s">
        <v>85</v>
      </c>
      <c r="AV572" s="13" t="s">
        <v>83</v>
      </c>
      <c r="AW572" s="13" t="s">
        <v>31</v>
      </c>
      <c r="AX572" s="13" t="s">
        <v>75</v>
      </c>
      <c r="AY572" s="238" t="s">
        <v>129</v>
      </c>
    </row>
    <row r="573" s="13" customFormat="1">
      <c r="A573" s="13"/>
      <c r="B573" s="228"/>
      <c r="C573" s="229"/>
      <c r="D573" s="230" t="s">
        <v>139</v>
      </c>
      <c r="E573" s="231" t="s">
        <v>1</v>
      </c>
      <c r="F573" s="232" t="s">
        <v>165</v>
      </c>
      <c r="G573" s="229"/>
      <c r="H573" s="231" t="s">
        <v>1</v>
      </c>
      <c r="I573" s="233"/>
      <c r="J573" s="229"/>
      <c r="K573" s="229"/>
      <c r="L573" s="234"/>
      <c r="M573" s="235"/>
      <c r="N573" s="236"/>
      <c r="O573" s="236"/>
      <c r="P573" s="236"/>
      <c r="Q573" s="236"/>
      <c r="R573" s="236"/>
      <c r="S573" s="236"/>
      <c r="T573" s="237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38" t="s">
        <v>139</v>
      </c>
      <c r="AU573" s="238" t="s">
        <v>85</v>
      </c>
      <c r="AV573" s="13" t="s">
        <v>83</v>
      </c>
      <c r="AW573" s="13" t="s">
        <v>31</v>
      </c>
      <c r="AX573" s="13" t="s">
        <v>75</v>
      </c>
      <c r="AY573" s="238" t="s">
        <v>129</v>
      </c>
    </row>
    <row r="574" s="14" customFormat="1">
      <c r="A574" s="14"/>
      <c r="B574" s="239"/>
      <c r="C574" s="240"/>
      <c r="D574" s="230" t="s">
        <v>139</v>
      </c>
      <c r="E574" s="241" t="s">
        <v>1</v>
      </c>
      <c r="F574" s="242" t="s">
        <v>548</v>
      </c>
      <c r="G574" s="240"/>
      <c r="H574" s="243">
        <v>0.060999999999999999</v>
      </c>
      <c r="I574" s="244"/>
      <c r="J574" s="240"/>
      <c r="K574" s="240"/>
      <c r="L574" s="245"/>
      <c r="M574" s="246"/>
      <c r="N574" s="247"/>
      <c r="O574" s="247"/>
      <c r="P574" s="247"/>
      <c r="Q574" s="247"/>
      <c r="R574" s="247"/>
      <c r="S574" s="247"/>
      <c r="T574" s="248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49" t="s">
        <v>139</v>
      </c>
      <c r="AU574" s="249" t="s">
        <v>85</v>
      </c>
      <c r="AV574" s="14" t="s">
        <v>85</v>
      </c>
      <c r="AW574" s="14" t="s">
        <v>31</v>
      </c>
      <c r="AX574" s="14" t="s">
        <v>83</v>
      </c>
      <c r="AY574" s="249" t="s">
        <v>129</v>
      </c>
    </row>
    <row r="575" s="14" customFormat="1">
      <c r="A575" s="14"/>
      <c r="B575" s="239"/>
      <c r="C575" s="240"/>
      <c r="D575" s="230" t="s">
        <v>139</v>
      </c>
      <c r="E575" s="240"/>
      <c r="F575" s="242" t="s">
        <v>558</v>
      </c>
      <c r="G575" s="240"/>
      <c r="H575" s="243">
        <v>0.067000000000000004</v>
      </c>
      <c r="I575" s="244"/>
      <c r="J575" s="240"/>
      <c r="K575" s="240"/>
      <c r="L575" s="245"/>
      <c r="M575" s="246"/>
      <c r="N575" s="247"/>
      <c r="O575" s="247"/>
      <c r="P575" s="247"/>
      <c r="Q575" s="247"/>
      <c r="R575" s="247"/>
      <c r="S575" s="247"/>
      <c r="T575" s="248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49" t="s">
        <v>139</v>
      </c>
      <c r="AU575" s="249" t="s">
        <v>85</v>
      </c>
      <c r="AV575" s="14" t="s">
        <v>85</v>
      </c>
      <c r="AW575" s="14" t="s">
        <v>4</v>
      </c>
      <c r="AX575" s="14" t="s">
        <v>83</v>
      </c>
      <c r="AY575" s="249" t="s">
        <v>129</v>
      </c>
    </row>
    <row r="576" s="2" customFormat="1" ht="16.5" customHeight="1">
      <c r="A576" s="39"/>
      <c r="B576" s="40"/>
      <c r="C576" s="215" t="s">
        <v>559</v>
      </c>
      <c r="D576" s="215" t="s">
        <v>132</v>
      </c>
      <c r="E576" s="216" t="s">
        <v>560</v>
      </c>
      <c r="F576" s="217" t="s">
        <v>561</v>
      </c>
      <c r="G576" s="218" t="s">
        <v>135</v>
      </c>
      <c r="H576" s="219">
        <v>12.882999999999999</v>
      </c>
      <c r="I576" s="220"/>
      <c r="J576" s="221">
        <f>ROUND(I576*H576,2)</f>
        <v>0</v>
      </c>
      <c r="K576" s="217" t="s">
        <v>207</v>
      </c>
      <c r="L576" s="45"/>
      <c r="M576" s="222" t="s">
        <v>1</v>
      </c>
      <c r="N576" s="223" t="s">
        <v>40</v>
      </c>
      <c r="O576" s="92"/>
      <c r="P576" s="224">
        <f>O576*H576</f>
        <v>0</v>
      </c>
      <c r="Q576" s="224">
        <v>0.013429999999999999</v>
      </c>
      <c r="R576" s="224">
        <f>Q576*H576</f>
        <v>0.17301868999999998</v>
      </c>
      <c r="S576" s="224">
        <v>0</v>
      </c>
      <c r="T576" s="225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26" t="s">
        <v>246</v>
      </c>
      <c r="AT576" s="226" t="s">
        <v>132</v>
      </c>
      <c r="AU576" s="226" t="s">
        <v>85</v>
      </c>
      <c r="AY576" s="18" t="s">
        <v>129</v>
      </c>
      <c r="BE576" s="227">
        <f>IF(N576="základní",J576,0)</f>
        <v>0</v>
      </c>
      <c r="BF576" s="227">
        <f>IF(N576="snížená",J576,0)</f>
        <v>0</v>
      </c>
      <c r="BG576" s="227">
        <f>IF(N576="zákl. přenesená",J576,0)</f>
        <v>0</v>
      </c>
      <c r="BH576" s="227">
        <f>IF(N576="sníž. přenesená",J576,0)</f>
        <v>0</v>
      </c>
      <c r="BI576" s="227">
        <f>IF(N576="nulová",J576,0)</f>
        <v>0</v>
      </c>
      <c r="BJ576" s="18" t="s">
        <v>83</v>
      </c>
      <c r="BK576" s="227">
        <f>ROUND(I576*H576,2)</f>
        <v>0</v>
      </c>
      <c r="BL576" s="18" t="s">
        <v>246</v>
      </c>
      <c r="BM576" s="226" t="s">
        <v>562</v>
      </c>
    </row>
    <row r="577" s="13" customFormat="1">
      <c r="A577" s="13"/>
      <c r="B577" s="228"/>
      <c r="C577" s="229"/>
      <c r="D577" s="230" t="s">
        <v>139</v>
      </c>
      <c r="E577" s="231" t="s">
        <v>1</v>
      </c>
      <c r="F577" s="232" t="s">
        <v>177</v>
      </c>
      <c r="G577" s="229"/>
      <c r="H577" s="231" t="s">
        <v>1</v>
      </c>
      <c r="I577" s="233"/>
      <c r="J577" s="229"/>
      <c r="K577" s="229"/>
      <c r="L577" s="234"/>
      <c r="M577" s="235"/>
      <c r="N577" s="236"/>
      <c r="O577" s="236"/>
      <c r="P577" s="236"/>
      <c r="Q577" s="236"/>
      <c r="R577" s="236"/>
      <c r="S577" s="236"/>
      <c r="T577" s="237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8" t="s">
        <v>139</v>
      </c>
      <c r="AU577" s="238" t="s">
        <v>85</v>
      </c>
      <c r="AV577" s="13" t="s">
        <v>83</v>
      </c>
      <c r="AW577" s="13" t="s">
        <v>31</v>
      </c>
      <c r="AX577" s="13" t="s">
        <v>75</v>
      </c>
      <c r="AY577" s="238" t="s">
        <v>129</v>
      </c>
    </row>
    <row r="578" s="13" customFormat="1">
      <c r="A578" s="13"/>
      <c r="B578" s="228"/>
      <c r="C578" s="229"/>
      <c r="D578" s="230" t="s">
        <v>139</v>
      </c>
      <c r="E578" s="231" t="s">
        <v>1</v>
      </c>
      <c r="F578" s="232" t="s">
        <v>165</v>
      </c>
      <c r="G578" s="229"/>
      <c r="H578" s="231" t="s">
        <v>1</v>
      </c>
      <c r="I578" s="233"/>
      <c r="J578" s="229"/>
      <c r="K578" s="229"/>
      <c r="L578" s="234"/>
      <c r="M578" s="235"/>
      <c r="N578" s="236"/>
      <c r="O578" s="236"/>
      <c r="P578" s="236"/>
      <c r="Q578" s="236"/>
      <c r="R578" s="236"/>
      <c r="S578" s="236"/>
      <c r="T578" s="237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8" t="s">
        <v>139</v>
      </c>
      <c r="AU578" s="238" t="s">
        <v>85</v>
      </c>
      <c r="AV578" s="13" t="s">
        <v>83</v>
      </c>
      <c r="AW578" s="13" t="s">
        <v>31</v>
      </c>
      <c r="AX578" s="13" t="s">
        <v>75</v>
      </c>
      <c r="AY578" s="238" t="s">
        <v>129</v>
      </c>
    </row>
    <row r="579" s="14" customFormat="1">
      <c r="A579" s="14"/>
      <c r="B579" s="239"/>
      <c r="C579" s="240"/>
      <c r="D579" s="230" t="s">
        <v>139</v>
      </c>
      <c r="E579" s="241" t="s">
        <v>1</v>
      </c>
      <c r="F579" s="242" t="s">
        <v>458</v>
      </c>
      <c r="G579" s="240"/>
      <c r="H579" s="243">
        <v>12.653000000000001</v>
      </c>
      <c r="I579" s="244"/>
      <c r="J579" s="240"/>
      <c r="K579" s="240"/>
      <c r="L579" s="245"/>
      <c r="M579" s="246"/>
      <c r="N579" s="247"/>
      <c r="O579" s="247"/>
      <c r="P579" s="247"/>
      <c r="Q579" s="247"/>
      <c r="R579" s="247"/>
      <c r="S579" s="247"/>
      <c r="T579" s="248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49" t="s">
        <v>139</v>
      </c>
      <c r="AU579" s="249" t="s">
        <v>85</v>
      </c>
      <c r="AV579" s="14" t="s">
        <v>85</v>
      </c>
      <c r="AW579" s="14" t="s">
        <v>31</v>
      </c>
      <c r="AX579" s="14" t="s">
        <v>75</v>
      </c>
      <c r="AY579" s="249" t="s">
        <v>129</v>
      </c>
    </row>
    <row r="580" s="14" customFormat="1">
      <c r="A580" s="14"/>
      <c r="B580" s="239"/>
      <c r="C580" s="240"/>
      <c r="D580" s="230" t="s">
        <v>139</v>
      </c>
      <c r="E580" s="241" t="s">
        <v>1</v>
      </c>
      <c r="F580" s="242" t="s">
        <v>378</v>
      </c>
      <c r="G580" s="240"/>
      <c r="H580" s="243">
        <v>0.23000000000000001</v>
      </c>
      <c r="I580" s="244"/>
      <c r="J580" s="240"/>
      <c r="K580" s="240"/>
      <c r="L580" s="245"/>
      <c r="M580" s="246"/>
      <c r="N580" s="247"/>
      <c r="O580" s="247"/>
      <c r="P580" s="247"/>
      <c r="Q580" s="247"/>
      <c r="R580" s="247"/>
      <c r="S580" s="247"/>
      <c r="T580" s="248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49" t="s">
        <v>139</v>
      </c>
      <c r="AU580" s="249" t="s">
        <v>85</v>
      </c>
      <c r="AV580" s="14" t="s">
        <v>85</v>
      </c>
      <c r="AW580" s="14" t="s">
        <v>31</v>
      </c>
      <c r="AX580" s="14" t="s">
        <v>75</v>
      </c>
      <c r="AY580" s="249" t="s">
        <v>129</v>
      </c>
    </row>
    <row r="581" s="15" customFormat="1">
      <c r="A581" s="15"/>
      <c r="B581" s="250"/>
      <c r="C581" s="251"/>
      <c r="D581" s="230" t="s">
        <v>139</v>
      </c>
      <c r="E581" s="252" t="s">
        <v>1</v>
      </c>
      <c r="F581" s="253" t="s">
        <v>151</v>
      </c>
      <c r="G581" s="251"/>
      <c r="H581" s="254">
        <v>12.883000000000001</v>
      </c>
      <c r="I581" s="255"/>
      <c r="J581" s="251"/>
      <c r="K581" s="251"/>
      <c r="L581" s="256"/>
      <c r="M581" s="257"/>
      <c r="N581" s="258"/>
      <c r="O581" s="258"/>
      <c r="P581" s="258"/>
      <c r="Q581" s="258"/>
      <c r="R581" s="258"/>
      <c r="S581" s="258"/>
      <c r="T581" s="259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60" t="s">
        <v>139</v>
      </c>
      <c r="AU581" s="260" t="s">
        <v>85</v>
      </c>
      <c r="AV581" s="15" t="s">
        <v>137</v>
      </c>
      <c r="AW581" s="15" t="s">
        <v>31</v>
      </c>
      <c r="AX581" s="15" t="s">
        <v>83</v>
      </c>
      <c r="AY581" s="260" t="s">
        <v>129</v>
      </c>
    </row>
    <row r="582" s="2" customFormat="1" ht="16.5" customHeight="1">
      <c r="A582" s="39"/>
      <c r="B582" s="40"/>
      <c r="C582" s="261" t="s">
        <v>563</v>
      </c>
      <c r="D582" s="261" t="s">
        <v>167</v>
      </c>
      <c r="E582" s="262" t="s">
        <v>564</v>
      </c>
      <c r="F582" s="263" t="s">
        <v>565</v>
      </c>
      <c r="G582" s="264" t="s">
        <v>135</v>
      </c>
      <c r="H582" s="265">
        <v>14.170999999999999</v>
      </c>
      <c r="I582" s="266"/>
      <c r="J582" s="267">
        <f>ROUND(I582*H582,2)</f>
        <v>0</v>
      </c>
      <c r="K582" s="263" t="s">
        <v>207</v>
      </c>
      <c r="L582" s="268"/>
      <c r="M582" s="269" t="s">
        <v>1</v>
      </c>
      <c r="N582" s="270" t="s">
        <v>40</v>
      </c>
      <c r="O582" s="92"/>
      <c r="P582" s="224">
        <f>O582*H582</f>
        <v>0</v>
      </c>
      <c r="Q582" s="224">
        <v>0.012800000000000001</v>
      </c>
      <c r="R582" s="224">
        <f>Q582*H582</f>
        <v>0.18138879999999999</v>
      </c>
      <c r="S582" s="224">
        <v>0</v>
      </c>
      <c r="T582" s="225">
        <f>S582*H582</f>
        <v>0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26" t="s">
        <v>347</v>
      </c>
      <c r="AT582" s="226" t="s">
        <v>167</v>
      </c>
      <c r="AU582" s="226" t="s">
        <v>85</v>
      </c>
      <c r="AY582" s="18" t="s">
        <v>129</v>
      </c>
      <c r="BE582" s="227">
        <f>IF(N582="základní",J582,0)</f>
        <v>0</v>
      </c>
      <c r="BF582" s="227">
        <f>IF(N582="snížená",J582,0)</f>
        <v>0</v>
      </c>
      <c r="BG582" s="227">
        <f>IF(N582="zákl. přenesená",J582,0)</f>
        <v>0</v>
      </c>
      <c r="BH582" s="227">
        <f>IF(N582="sníž. přenesená",J582,0)</f>
        <v>0</v>
      </c>
      <c r="BI582" s="227">
        <f>IF(N582="nulová",J582,0)</f>
        <v>0</v>
      </c>
      <c r="BJ582" s="18" t="s">
        <v>83</v>
      </c>
      <c r="BK582" s="227">
        <f>ROUND(I582*H582,2)</f>
        <v>0</v>
      </c>
      <c r="BL582" s="18" t="s">
        <v>246</v>
      </c>
      <c r="BM582" s="226" t="s">
        <v>566</v>
      </c>
    </row>
    <row r="583" s="13" customFormat="1">
      <c r="A583" s="13"/>
      <c r="B583" s="228"/>
      <c r="C583" s="229"/>
      <c r="D583" s="230" t="s">
        <v>139</v>
      </c>
      <c r="E583" s="231" t="s">
        <v>1</v>
      </c>
      <c r="F583" s="232" t="s">
        <v>177</v>
      </c>
      <c r="G583" s="229"/>
      <c r="H583" s="231" t="s">
        <v>1</v>
      </c>
      <c r="I583" s="233"/>
      <c r="J583" s="229"/>
      <c r="K583" s="229"/>
      <c r="L583" s="234"/>
      <c r="M583" s="235"/>
      <c r="N583" s="236"/>
      <c r="O583" s="236"/>
      <c r="P583" s="236"/>
      <c r="Q583" s="236"/>
      <c r="R583" s="236"/>
      <c r="S583" s="236"/>
      <c r="T583" s="237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8" t="s">
        <v>139</v>
      </c>
      <c r="AU583" s="238" t="s">
        <v>85</v>
      </c>
      <c r="AV583" s="13" t="s">
        <v>83</v>
      </c>
      <c r="AW583" s="13" t="s">
        <v>31</v>
      </c>
      <c r="AX583" s="13" t="s">
        <v>75</v>
      </c>
      <c r="AY583" s="238" t="s">
        <v>129</v>
      </c>
    </row>
    <row r="584" s="13" customFormat="1">
      <c r="A584" s="13"/>
      <c r="B584" s="228"/>
      <c r="C584" s="229"/>
      <c r="D584" s="230" t="s">
        <v>139</v>
      </c>
      <c r="E584" s="231" t="s">
        <v>1</v>
      </c>
      <c r="F584" s="232" t="s">
        <v>165</v>
      </c>
      <c r="G584" s="229"/>
      <c r="H584" s="231" t="s">
        <v>1</v>
      </c>
      <c r="I584" s="233"/>
      <c r="J584" s="229"/>
      <c r="K584" s="229"/>
      <c r="L584" s="234"/>
      <c r="M584" s="235"/>
      <c r="N584" s="236"/>
      <c r="O584" s="236"/>
      <c r="P584" s="236"/>
      <c r="Q584" s="236"/>
      <c r="R584" s="236"/>
      <c r="S584" s="236"/>
      <c r="T584" s="237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8" t="s">
        <v>139</v>
      </c>
      <c r="AU584" s="238" t="s">
        <v>85</v>
      </c>
      <c r="AV584" s="13" t="s">
        <v>83</v>
      </c>
      <c r="AW584" s="13" t="s">
        <v>31</v>
      </c>
      <c r="AX584" s="13" t="s">
        <v>75</v>
      </c>
      <c r="AY584" s="238" t="s">
        <v>129</v>
      </c>
    </row>
    <row r="585" s="14" customFormat="1">
      <c r="A585" s="14"/>
      <c r="B585" s="239"/>
      <c r="C585" s="240"/>
      <c r="D585" s="230" t="s">
        <v>139</v>
      </c>
      <c r="E585" s="241" t="s">
        <v>1</v>
      </c>
      <c r="F585" s="242" t="s">
        <v>458</v>
      </c>
      <c r="G585" s="240"/>
      <c r="H585" s="243">
        <v>12.653000000000001</v>
      </c>
      <c r="I585" s="244"/>
      <c r="J585" s="240"/>
      <c r="K585" s="240"/>
      <c r="L585" s="245"/>
      <c r="M585" s="246"/>
      <c r="N585" s="247"/>
      <c r="O585" s="247"/>
      <c r="P585" s="247"/>
      <c r="Q585" s="247"/>
      <c r="R585" s="247"/>
      <c r="S585" s="247"/>
      <c r="T585" s="24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49" t="s">
        <v>139</v>
      </c>
      <c r="AU585" s="249" t="s">
        <v>85</v>
      </c>
      <c r="AV585" s="14" t="s">
        <v>85</v>
      </c>
      <c r="AW585" s="14" t="s">
        <v>31</v>
      </c>
      <c r="AX585" s="14" t="s">
        <v>75</v>
      </c>
      <c r="AY585" s="249" t="s">
        <v>129</v>
      </c>
    </row>
    <row r="586" s="14" customFormat="1">
      <c r="A586" s="14"/>
      <c r="B586" s="239"/>
      <c r="C586" s="240"/>
      <c r="D586" s="230" t="s">
        <v>139</v>
      </c>
      <c r="E586" s="241" t="s">
        <v>1</v>
      </c>
      <c r="F586" s="242" t="s">
        <v>378</v>
      </c>
      <c r="G586" s="240"/>
      <c r="H586" s="243">
        <v>0.23000000000000001</v>
      </c>
      <c r="I586" s="244"/>
      <c r="J586" s="240"/>
      <c r="K586" s="240"/>
      <c r="L586" s="245"/>
      <c r="M586" s="246"/>
      <c r="N586" s="247"/>
      <c r="O586" s="247"/>
      <c r="P586" s="247"/>
      <c r="Q586" s="247"/>
      <c r="R586" s="247"/>
      <c r="S586" s="247"/>
      <c r="T586" s="248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49" t="s">
        <v>139</v>
      </c>
      <c r="AU586" s="249" t="s">
        <v>85</v>
      </c>
      <c r="AV586" s="14" t="s">
        <v>85</v>
      </c>
      <c r="AW586" s="14" t="s">
        <v>31</v>
      </c>
      <c r="AX586" s="14" t="s">
        <v>75</v>
      </c>
      <c r="AY586" s="249" t="s">
        <v>129</v>
      </c>
    </row>
    <row r="587" s="15" customFormat="1">
      <c r="A587" s="15"/>
      <c r="B587" s="250"/>
      <c r="C587" s="251"/>
      <c r="D587" s="230" t="s">
        <v>139</v>
      </c>
      <c r="E587" s="252" t="s">
        <v>1</v>
      </c>
      <c r="F587" s="253" t="s">
        <v>151</v>
      </c>
      <c r="G587" s="251"/>
      <c r="H587" s="254">
        <v>12.883000000000001</v>
      </c>
      <c r="I587" s="255"/>
      <c r="J587" s="251"/>
      <c r="K587" s="251"/>
      <c r="L587" s="256"/>
      <c r="M587" s="257"/>
      <c r="N587" s="258"/>
      <c r="O587" s="258"/>
      <c r="P587" s="258"/>
      <c r="Q587" s="258"/>
      <c r="R587" s="258"/>
      <c r="S587" s="258"/>
      <c r="T587" s="259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T587" s="260" t="s">
        <v>139</v>
      </c>
      <c r="AU587" s="260" t="s">
        <v>85</v>
      </c>
      <c r="AV587" s="15" t="s">
        <v>137</v>
      </c>
      <c r="AW587" s="15" t="s">
        <v>31</v>
      </c>
      <c r="AX587" s="15" t="s">
        <v>83</v>
      </c>
      <c r="AY587" s="260" t="s">
        <v>129</v>
      </c>
    </row>
    <row r="588" s="14" customFormat="1">
      <c r="A588" s="14"/>
      <c r="B588" s="239"/>
      <c r="C588" s="240"/>
      <c r="D588" s="230" t="s">
        <v>139</v>
      </c>
      <c r="E588" s="240"/>
      <c r="F588" s="242" t="s">
        <v>567</v>
      </c>
      <c r="G588" s="240"/>
      <c r="H588" s="243">
        <v>14.170999999999999</v>
      </c>
      <c r="I588" s="244"/>
      <c r="J588" s="240"/>
      <c r="K588" s="240"/>
      <c r="L588" s="245"/>
      <c r="M588" s="246"/>
      <c r="N588" s="247"/>
      <c r="O588" s="247"/>
      <c r="P588" s="247"/>
      <c r="Q588" s="247"/>
      <c r="R588" s="247"/>
      <c r="S588" s="247"/>
      <c r="T588" s="248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49" t="s">
        <v>139</v>
      </c>
      <c r="AU588" s="249" t="s">
        <v>85</v>
      </c>
      <c r="AV588" s="14" t="s">
        <v>85</v>
      </c>
      <c r="AW588" s="14" t="s">
        <v>4</v>
      </c>
      <c r="AX588" s="14" t="s">
        <v>83</v>
      </c>
      <c r="AY588" s="249" t="s">
        <v>129</v>
      </c>
    </row>
    <row r="589" s="2" customFormat="1" ht="16.5" customHeight="1">
      <c r="A589" s="39"/>
      <c r="B589" s="40"/>
      <c r="C589" s="215" t="s">
        <v>568</v>
      </c>
      <c r="D589" s="215" t="s">
        <v>132</v>
      </c>
      <c r="E589" s="216" t="s">
        <v>569</v>
      </c>
      <c r="F589" s="217" t="s">
        <v>570</v>
      </c>
      <c r="G589" s="218" t="s">
        <v>199</v>
      </c>
      <c r="H589" s="219">
        <v>0.060999999999999999</v>
      </c>
      <c r="I589" s="220"/>
      <c r="J589" s="221">
        <f>ROUND(I589*H589,2)</f>
        <v>0</v>
      </c>
      <c r="K589" s="217" t="s">
        <v>136</v>
      </c>
      <c r="L589" s="45"/>
      <c r="M589" s="222" t="s">
        <v>1</v>
      </c>
      <c r="N589" s="223" t="s">
        <v>40</v>
      </c>
      <c r="O589" s="92"/>
      <c r="P589" s="224">
        <f>O589*H589</f>
        <v>0</v>
      </c>
      <c r="Q589" s="224">
        <v>0.0028</v>
      </c>
      <c r="R589" s="224">
        <f>Q589*H589</f>
        <v>0.00017080000000000001</v>
      </c>
      <c r="S589" s="224">
        <v>0</v>
      </c>
      <c r="T589" s="225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26" t="s">
        <v>246</v>
      </c>
      <c r="AT589" s="226" t="s">
        <v>132</v>
      </c>
      <c r="AU589" s="226" t="s">
        <v>85</v>
      </c>
      <c r="AY589" s="18" t="s">
        <v>129</v>
      </c>
      <c r="BE589" s="227">
        <f>IF(N589="základní",J589,0)</f>
        <v>0</v>
      </c>
      <c r="BF589" s="227">
        <f>IF(N589="snížená",J589,0)</f>
        <v>0</v>
      </c>
      <c r="BG589" s="227">
        <f>IF(N589="zákl. přenesená",J589,0)</f>
        <v>0</v>
      </c>
      <c r="BH589" s="227">
        <f>IF(N589="sníž. přenesená",J589,0)</f>
        <v>0</v>
      </c>
      <c r="BI589" s="227">
        <f>IF(N589="nulová",J589,0)</f>
        <v>0</v>
      </c>
      <c r="BJ589" s="18" t="s">
        <v>83</v>
      </c>
      <c r="BK589" s="227">
        <f>ROUND(I589*H589,2)</f>
        <v>0</v>
      </c>
      <c r="BL589" s="18" t="s">
        <v>246</v>
      </c>
      <c r="BM589" s="226" t="s">
        <v>571</v>
      </c>
    </row>
    <row r="590" s="13" customFormat="1">
      <c r="A590" s="13"/>
      <c r="B590" s="228"/>
      <c r="C590" s="229"/>
      <c r="D590" s="230" t="s">
        <v>139</v>
      </c>
      <c r="E590" s="231" t="s">
        <v>1</v>
      </c>
      <c r="F590" s="232" t="s">
        <v>177</v>
      </c>
      <c r="G590" s="229"/>
      <c r="H590" s="231" t="s">
        <v>1</v>
      </c>
      <c r="I590" s="233"/>
      <c r="J590" s="229"/>
      <c r="K590" s="229"/>
      <c r="L590" s="234"/>
      <c r="M590" s="235"/>
      <c r="N590" s="236"/>
      <c r="O590" s="236"/>
      <c r="P590" s="236"/>
      <c r="Q590" s="236"/>
      <c r="R590" s="236"/>
      <c r="S590" s="236"/>
      <c r="T590" s="237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8" t="s">
        <v>139</v>
      </c>
      <c r="AU590" s="238" t="s">
        <v>85</v>
      </c>
      <c r="AV590" s="13" t="s">
        <v>83</v>
      </c>
      <c r="AW590" s="13" t="s">
        <v>31</v>
      </c>
      <c r="AX590" s="13" t="s">
        <v>75</v>
      </c>
      <c r="AY590" s="238" t="s">
        <v>129</v>
      </c>
    </row>
    <row r="591" s="13" customFormat="1">
      <c r="A591" s="13"/>
      <c r="B591" s="228"/>
      <c r="C591" s="229"/>
      <c r="D591" s="230" t="s">
        <v>139</v>
      </c>
      <c r="E591" s="231" t="s">
        <v>1</v>
      </c>
      <c r="F591" s="232" t="s">
        <v>164</v>
      </c>
      <c r="G591" s="229"/>
      <c r="H591" s="231" t="s">
        <v>1</v>
      </c>
      <c r="I591" s="233"/>
      <c r="J591" s="229"/>
      <c r="K591" s="229"/>
      <c r="L591" s="234"/>
      <c r="M591" s="235"/>
      <c r="N591" s="236"/>
      <c r="O591" s="236"/>
      <c r="P591" s="236"/>
      <c r="Q591" s="236"/>
      <c r="R591" s="236"/>
      <c r="S591" s="236"/>
      <c r="T591" s="237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8" t="s">
        <v>139</v>
      </c>
      <c r="AU591" s="238" t="s">
        <v>85</v>
      </c>
      <c r="AV591" s="13" t="s">
        <v>83</v>
      </c>
      <c r="AW591" s="13" t="s">
        <v>31</v>
      </c>
      <c r="AX591" s="13" t="s">
        <v>75</v>
      </c>
      <c r="AY591" s="238" t="s">
        <v>129</v>
      </c>
    </row>
    <row r="592" s="13" customFormat="1">
      <c r="A592" s="13"/>
      <c r="B592" s="228"/>
      <c r="C592" s="229"/>
      <c r="D592" s="230" t="s">
        <v>139</v>
      </c>
      <c r="E592" s="231" t="s">
        <v>1</v>
      </c>
      <c r="F592" s="232" t="s">
        <v>165</v>
      </c>
      <c r="G592" s="229"/>
      <c r="H592" s="231" t="s">
        <v>1</v>
      </c>
      <c r="I592" s="233"/>
      <c r="J592" s="229"/>
      <c r="K592" s="229"/>
      <c r="L592" s="234"/>
      <c r="M592" s="235"/>
      <c r="N592" s="236"/>
      <c r="O592" s="236"/>
      <c r="P592" s="236"/>
      <c r="Q592" s="236"/>
      <c r="R592" s="236"/>
      <c r="S592" s="236"/>
      <c r="T592" s="237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38" t="s">
        <v>139</v>
      </c>
      <c r="AU592" s="238" t="s">
        <v>85</v>
      </c>
      <c r="AV592" s="13" t="s">
        <v>83</v>
      </c>
      <c r="AW592" s="13" t="s">
        <v>31</v>
      </c>
      <c r="AX592" s="13" t="s">
        <v>75</v>
      </c>
      <c r="AY592" s="238" t="s">
        <v>129</v>
      </c>
    </row>
    <row r="593" s="14" customFormat="1">
      <c r="A593" s="14"/>
      <c r="B593" s="239"/>
      <c r="C593" s="240"/>
      <c r="D593" s="230" t="s">
        <v>139</v>
      </c>
      <c r="E593" s="241" t="s">
        <v>1</v>
      </c>
      <c r="F593" s="242" t="s">
        <v>548</v>
      </c>
      <c r="G593" s="240"/>
      <c r="H593" s="243">
        <v>0.060999999999999999</v>
      </c>
      <c r="I593" s="244"/>
      <c r="J593" s="240"/>
      <c r="K593" s="240"/>
      <c r="L593" s="245"/>
      <c r="M593" s="246"/>
      <c r="N593" s="247"/>
      <c r="O593" s="247"/>
      <c r="P593" s="247"/>
      <c r="Q593" s="247"/>
      <c r="R593" s="247"/>
      <c r="S593" s="247"/>
      <c r="T593" s="248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49" t="s">
        <v>139</v>
      </c>
      <c r="AU593" s="249" t="s">
        <v>85</v>
      </c>
      <c r="AV593" s="14" t="s">
        <v>85</v>
      </c>
      <c r="AW593" s="14" t="s">
        <v>31</v>
      </c>
      <c r="AX593" s="14" t="s">
        <v>83</v>
      </c>
      <c r="AY593" s="249" t="s">
        <v>129</v>
      </c>
    </row>
    <row r="594" s="2" customFormat="1" ht="24.15" customHeight="1">
      <c r="A594" s="39"/>
      <c r="B594" s="40"/>
      <c r="C594" s="215" t="s">
        <v>572</v>
      </c>
      <c r="D594" s="215" t="s">
        <v>132</v>
      </c>
      <c r="E594" s="216" t="s">
        <v>573</v>
      </c>
      <c r="F594" s="217" t="s">
        <v>574</v>
      </c>
      <c r="G594" s="218" t="s">
        <v>450</v>
      </c>
      <c r="H594" s="282"/>
      <c r="I594" s="220"/>
      <c r="J594" s="221">
        <f>ROUND(I594*H594,2)</f>
        <v>0</v>
      </c>
      <c r="K594" s="217" t="s">
        <v>136</v>
      </c>
      <c r="L594" s="45"/>
      <c r="M594" s="222" t="s">
        <v>1</v>
      </c>
      <c r="N594" s="223" t="s">
        <v>40</v>
      </c>
      <c r="O594" s="92"/>
      <c r="P594" s="224">
        <f>O594*H594</f>
        <v>0</v>
      </c>
      <c r="Q594" s="224">
        <v>0</v>
      </c>
      <c r="R594" s="224">
        <f>Q594*H594</f>
        <v>0</v>
      </c>
      <c r="S594" s="224">
        <v>0</v>
      </c>
      <c r="T594" s="225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26" t="s">
        <v>246</v>
      </c>
      <c r="AT594" s="226" t="s">
        <v>132</v>
      </c>
      <c r="AU594" s="226" t="s">
        <v>85</v>
      </c>
      <c r="AY594" s="18" t="s">
        <v>129</v>
      </c>
      <c r="BE594" s="227">
        <f>IF(N594="základní",J594,0)</f>
        <v>0</v>
      </c>
      <c r="BF594" s="227">
        <f>IF(N594="snížená",J594,0)</f>
        <v>0</v>
      </c>
      <c r="BG594" s="227">
        <f>IF(N594="zákl. přenesená",J594,0)</f>
        <v>0</v>
      </c>
      <c r="BH594" s="227">
        <f>IF(N594="sníž. přenesená",J594,0)</f>
        <v>0</v>
      </c>
      <c r="BI594" s="227">
        <f>IF(N594="nulová",J594,0)</f>
        <v>0</v>
      </c>
      <c r="BJ594" s="18" t="s">
        <v>83</v>
      </c>
      <c r="BK594" s="227">
        <f>ROUND(I594*H594,2)</f>
        <v>0</v>
      </c>
      <c r="BL594" s="18" t="s">
        <v>246</v>
      </c>
      <c r="BM594" s="226" t="s">
        <v>575</v>
      </c>
    </row>
    <row r="595" s="12" customFormat="1" ht="22.8" customHeight="1">
      <c r="A595" s="12"/>
      <c r="B595" s="199"/>
      <c r="C595" s="200"/>
      <c r="D595" s="201" t="s">
        <v>74</v>
      </c>
      <c r="E595" s="213" t="s">
        <v>576</v>
      </c>
      <c r="F595" s="213" t="s">
        <v>577</v>
      </c>
      <c r="G595" s="200"/>
      <c r="H595" s="200"/>
      <c r="I595" s="203"/>
      <c r="J595" s="214">
        <f>BK595</f>
        <v>0</v>
      </c>
      <c r="K595" s="200"/>
      <c r="L595" s="205"/>
      <c r="M595" s="206"/>
      <c r="N595" s="207"/>
      <c r="O595" s="207"/>
      <c r="P595" s="208">
        <f>SUM(P596:P614)</f>
        <v>0</v>
      </c>
      <c r="Q595" s="207"/>
      <c r="R595" s="208">
        <f>SUM(R596:R614)</f>
        <v>0.11566459999999999</v>
      </c>
      <c r="S595" s="207"/>
      <c r="T595" s="209">
        <f>SUM(T596:T614)</f>
        <v>0.0207397</v>
      </c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R595" s="210" t="s">
        <v>85</v>
      </c>
      <c r="AT595" s="211" t="s">
        <v>74</v>
      </c>
      <c r="AU595" s="211" t="s">
        <v>83</v>
      </c>
      <c r="AY595" s="210" t="s">
        <v>129</v>
      </c>
      <c r="BK595" s="212">
        <f>SUM(BK596:BK614)</f>
        <v>0</v>
      </c>
    </row>
    <row r="596" s="2" customFormat="1" ht="16.5" customHeight="1">
      <c r="A596" s="39"/>
      <c r="B596" s="40"/>
      <c r="C596" s="215" t="s">
        <v>578</v>
      </c>
      <c r="D596" s="215" t="s">
        <v>132</v>
      </c>
      <c r="E596" s="216" t="s">
        <v>579</v>
      </c>
      <c r="F596" s="217" t="s">
        <v>580</v>
      </c>
      <c r="G596" s="218" t="s">
        <v>162</v>
      </c>
      <c r="H596" s="219">
        <v>4.6699999999999999</v>
      </c>
      <c r="I596" s="220"/>
      <c r="J596" s="221">
        <f>ROUND(I596*H596,2)</f>
        <v>0</v>
      </c>
      <c r="K596" s="217" t="s">
        <v>136</v>
      </c>
      <c r="L596" s="45"/>
      <c r="M596" s="222" t="s">
        <v>1</v>
      </c>
      <c r="N596" s="223" t="s">
        <v>40</v>
      </c>
      <c r="O596" s="92"/>
      <c r="P596" s="224">
        <f>O596*H596</f>
        <v>0</v>
      </c>
      <c r="Q596" s="224">
        <v>0</v>
      </c>
      <c r="R596" s="224">
        <f>Q596*H596</f>
        <v>0</v>
      </c>
      <c r="S596" s="224">
        <v>0.00191</v>
      </c>
      <c r="T596" s="225">
        <f>S596*H596</f>
        <v>0.0089196999999999992</v>
      </c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R596" s="226" t="s">
        <v>246</v>
      </c>
      <c r="AT596" s="226" t="s">
        <v>132</v>
      </c>
      <c r="AU596" s="226" t="s">
        <v>85</v>
      </c>
      <c r="AY596" s="18" t="s">
        <v>129</v>
      </c>
      <c r="BE596" s="227">
        <f>IF(N596="základní",J596,0)</f>
        <v>0</v>
      </c>
      <c r="BF596" s="227">
        <f>IF(N596="snížená",J596,0)</f>
        <v>0</v>
      </c>
      <c r="BG596" s="227">
        <f>IF(N596="zákl. přenesená",J596,0)</f>
        <v>0</v>
      </c>
      <c r="BH596" s="227">
        <f>IF(N596="sníž. přenesená",J596,0)</f>
        <v>0</v>
      </c>
      <c r="BI596" s="227">
        <f>IF(N596="nulová",J596,0)</f>
        <v>0</v>
      </c>
      <c r="BJ596" s="18" t="s">
        <v>83</v>
      </c>
      <c r="BK596" s="227">
        <f>ROUND(I596*H596,2)</f>
        <v>0</v>
      </c>
      <c r="BL596" s="18" t="s">
        <v>246</v>
      </c>
      <c r="BM596" s="226" t="s">
        <v>581</v>
      </c>
    </row>
    <row r="597" s="13" customFormat="1">
      <c r="A597" s="13"/>
      <c r="B597" s="228"/>
      <c r="C597" s="229"/>
      <c r="D597" s="230" t="s">
        <v>139</v>
      </c>
      <c r="E597" s="231" t="s">
        <v>1</v>
      </c>
      <c r="F597" s="232" t="s">
        <v>582</v>
      </c>
      <c r="G597" s="229"/>
      <c r="H597" s="231" t="s">
        <v>1</v>
      </c>
      <c r="I597" s="233"/>
      <c r="J597" s="229"/>
      <c r="K597" s="229"/>
      <c r="L597" s="234"/>
      <c r="M597" s="235"/>
      <c r="N597" s="236"/>
      <c r="O597" s="236"/>
      <c r="P597" s="236"/>
      <c r="Q597" s="236"/>
      <c r="R597" s="236"/>
      <c r="S597" s="236"/>
      <c r="T597" s="237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8" t="s">
        <v>139</v>
      </c>
      <c r="AU597" s="238" t="s">
        <v>85</v>
      </c>
      <c r="AV597" s="13" t="s">
        <v>83</v>
      </c>
      <c r="AW597" s="13" t="s">
        <v>31</v>
      </c>
      <c r="AX597" s="13" t="s">
        <v>75</v>
      </c>
      <c r="AY597" s="238" t="s">
        <v>129</v>
      </c>
    </row>
    <row r="598" s="14" customFormat="1">
      <c r="A598" s="14"/>
      <c r="B598" s="239"/>
      <c r="C598" s="240"/>
      <c r="D598" s="230" t="s">
        <v>139</v>
      </c>
      <c r="E598" s="241" t="s">
        <v>1</v>
      </c>
      <c r="F598" s="242" t="s">
        <v>583</v>
      </c>
      <c r="G598" s="240"/>
      <c r="H598" s="243">
        <v>4.6699999999999999</v>
      </c>
      <c r="I598" s="244"/>
      <c r="J598" s="240"/>
      <c r="K598" s="240"/>
      <c r="L598" s="245"/>
      <c r="M598" s="246"/>
      <c r="N598" s="247"/>
      <c r="O598" s="247"/>
      <c r="P598" s="247"/>
      <c r="Q598" s="247"/>
      <c r="R598" s="247"/>
      <c r="S598" s="247"/>
      <c r="T598" s="248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49" t="s">
        <v>139</v>
      </c>
      <c r="AU598" s="249" t="s">
        <v>85</v>
      </c>
      <c r="AV598" s="14" t="s">
        <v>85</v>
      </c>
      <c r="AW598" s="14" t="s">
        <v>31</v>
      </c>
      <c r="AX598" s="14" t="s">
        <v>83</v>
      </c>
      <c r="AY598" s="249" t="s">
        <v>129</v>
      </c>
    </row>
    <row r="599" s="2" customFormat="1" ht="16.5" customHeight="1">
      <c r="A599" s="39"/>
      <c r="B599" s="40"/>
      <c r="C599" s="215" t="s">
        <v>584</v>
      </c>
      <c r="D599" s="215" t="s">
        <v>132</v>
      </c>
      <c r="E599" s="216" t="s">
        <v>585</v>
      </c>
      <c r="F599" s="217" t="s">
        <v>586</v>
      </c>
      <c r="G599" s="218" t="s">
        <v>162</v>
      </c>
      <c r="H599" s="219">
        <v>3</v>
      </c>
      <c r="I599" s="220"/>
      <c r="J599" s="221">
        <f>ROUND(I599*H599,2)</f>
        <v>0</v>
      </c>
      <c r="K599" s="217" t="s">
        <v>136</v>
      </c>
      <c r="L599" s="45"/>
      <c r="M599" s="222" t="s">
        <v>1</v>
      </c>
      <c r="N599" s="223" t="s">
        <v>40</v>
      </c>
      <c r="O599" s="92"/>
      <c r="P599" s="224">
        <f>O599*H599</f>
        <v>0</v>
      </c>
      <c r="Q599" s="224">
        <v>0</v>
      </c>
      <c r="R599" s="224">
        <f>Q599*H599</f>
        <v>0</v>
      </c>
      <c r="S599" s="224">
        <v>0.0039399999999999999</v>
      </c>
      <c r="T599" s="225">
        <f>S599*H599</f>
        <v>0.011820000000000001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26" t="s">
        <v>246</v>
      </c>
      <c r="AT599" s="226" t="s">
        <v>132</v>
      </c>
      <c r="AU599" s="226" t="s">
        <v>85</v>
      </c>
      <c r="AY599" s="18" t="s">
        <v>129</v>
      </c>
      <c r="BE599" s="227">
        <f>IF(N599="základní",J599,0)</f>
        <v>0</v>
      </c>
      <c r="BF599" s="227">
        <f>IF(N599="snížená",J599,0)</f>
        <v>0</v>
      </c>
      <c r="BG599" s="227">
        <f>IF(N599="zákl. přenesená",J599,0)</f>
        <v>0</v>
      </c>
      <c r="BH599" s="227">
        <f>IF(N599="sníž. přenesená",J599,0)</f>
        <v>0</v>
      </c>
      <c r="BI599" s="227">
        <f>IF(N599="nulová",J599,0)</f>
        <v>0</v>
      </c>
      <c r="BJ599" s="18" t="s">
        <v>83</v>
      </c>
      <c r="BK599" s="227">
        <f>ROUND(I599*H599,2)</f>
        <v>0</v>
      </c>
      <c r="BL599" s="18" t="s">
        <v>246</v>
      </c>
      <c r="BM599" s="226" t="s">
        <v>587</v>
      </c>
    </row>
    <row r="600" s="13" customFormat="1">
      <c r="A600" s="13"/>
      <c r="B600" s="228"/>
      <c r="C600" s="229"/>
      <c r="D600" s="230" t="s">
        <v>139</v>
      </c>
      <c r="E600" s="231" t="s">
        <v>1</v>
      </c>
      <c r="F600" s="232" t="s">
        <v>588</v>
      </c>
      <c r="G600" s="229"/>
      <c r="H600" s="231" t="s">
        <v>1</v>
      </c>
      <c r="I600" s="233"/>
      <c r="J600" s="229"/>
      <c r="K600" s="229"/>
      <c r="L600" s="234"/>
      <c r="M600" s="235"/>
      <c r="N600" s="236"/>
      <c r="O600" s="236"/>
      <c r="P600" s="236"/>
      <c r="Q600" s="236"/>
      <c r="R600" s="236"/>
      <c r="S600" s="236"/>
      <c r="T600" s="237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8" t="s">
        <v>139</v>
      </c>
      <c r="AU600" s="238" t="s">
        <v>85</v>
      </c>
      <c r="AV600" s="13" t="s">
        <v>83</v>
      </c>
      <c r="AW600" s="13" t="s">
        <v>31</v>
      </c>
      <c r="AX600" s="13" t="s">
        <v>75</v>
      </c>
      <c r="AY600" s="238" t="s">
        <v>129</v>
      </c>
    </row>
    <row r="601" s="14" customFormat="1">
      <c r="A601" s="14"/>
      <c r="B601" s="239"/>
      <c r="C601" s="240"/>
      <c r="D601" s="230" t="s">
        <v>139</v>
      </c>
      <c r="E601" s="241" t="s">
        <v>1</v>
      </c>
      <c r="F601" s="242" t="s">
        <v>589</v>
      </c>
      <c r="G601" s="240"/>
      <c r="H601" s="243">
        <v>3</v>
      </c>
      <c r="I601" s="244"/>
      <c r="J601" s="240"/>
      <c r="K601" s="240"/>
      <c r="L601" s="245"/>
      <c r="M601" s="246"/>
      <c r="N601" s="247"/>
      <c r="O601" s="247"/>
      <c r="P601" s="247"/>
      <c r="Q601" s="247"/>
      <c r="R601" s="247"/>
      <c r="S601" s="247"/>
      <c r="T601" s="248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49" t="s">
        <v>139</v>
      </c>
      <c r="AU601" s="249" t="s">
        <v>85</v>
      </c>
      <c r="AV601" s="14" t="s">
        <v>85</v>
      </c>
      <c r="AW601" s="14" t="s">
        <v>31</v>
      </c>
      <c r="AX601" s="14" t="s">
        <v>83</v>
      </c>
      <c r="AY601" s="249" t="s">
        <v>129</v>
      </c>
    </row>
    <row r="602" s="2" customFormat="1" ht="16.5" customHeight="1">
      <c r="A602" s="39"/>
      <c r="B602" s="40"/>
      <c r="C602" s="215" t="s">
        <v>590</v>
      </c>
      <c r="D602" s="215" t="s">
        <v>132</v>
      </c>
      <c r="E602" s="216" t="s">
        <v>591</v>
      </c>
      <c r="F602" s="217" t="s">
        <v>592</v>
      </c>
      <c r="G602" s="218" t="s">
        <v>162</v>
      </c>
      <c r="H602" s="219">
        <v>5</v>
      </c>
      <c r="I602" s="220"/>
      <c r="J602" s="221">
        <f>ROUND(I602*H602,2)</f>
        <v>0</v>
      </c>
      <c r="K602" s="217" t="s">
        <v>136</v>
      </c>
      <c r="L602" s="45"/>
      <c r="M602" s="222" t="s">
        <v>1</v>
      </c>
      <c r="N602" s="223" t="s">
        <v>40</v>
      </c>
      <c r="O602" s="92"/>
      <c r="P602" s="224">
        <f>O602*H602</f>
        <v>0</v>
      </c>
      <c r="Q602" s="224">
        <v>0.0060899999999999999</v>
      </c>
      <c r="R602" s="224">
        <f>Q602*H602</f>
        <v>0.030449999999999998</v>
      </c>
      <c r="S602" s="224">
        <v>0</v>
      </c>
      <c r="T602" s="225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26" t="s">
        <v>246</v>
      </c>
      <c r="AT602" s="226" t="s">
        <v>132</v>
      </c>
      <c r="AU602" s="226" t="s">
        <v>85</v>
      </c>
      <c r="AY602" s="18" t="s">
        <v>129</v>
      </c>
      <c r="BE602" s="227">
        <f>IF(N602="základní",J602,0)</f>
        <v>0</v>
      </c>
      <c r="BF602" s="227">
        <f>IF(N602="snížená",J602,0)</f>
        <v>0</v>
      </c>
      <c r="BG602" s="227">
        <f>IF(N602="zákl. přenesená",J602,0)</f>
        <v>0</v>
      </c>
      <c r="BH602" s="227">
        <f>IF(N602="sníž. přenesená",J602,0)</f>
        <v>0</v>
      </c>
      <c r="BI602" s="227">
        <f>IF(N602="nulová",J602,0)</f>
        <v>0</v>
      </c>
      <c r="BJ602" s="18" t="s">
        <v>83</v>
      </c>
      <c r="BK602" s="227">
        <f>ROUND(I602*H602,2)</f>
        <v>0</v>
      </c>
      <c r="BL602" s="18" t="s">
        <v>246</v>
      </c>
      <c r="BM602" s="226" t="s">
        <v>593</v>
      </c>
    </row>
    <row r="603" s="13" customFormat="1">
      <c r="A603" s="13"/>
      <c r="B603" s="228"/>
      <c r="C603" s="229"/>
      <c r="D603" s="230" t="s">
        <v>139</v>
      </c>
      <c r="E603" s="231" t="s">
        <v>1</v>
      </c>
      <c r="F603" s="232" t="s">
        <v>594</v>
      </c>
      <c r="G603" s="229"/>
      <c r="H603" s="231" t="s">
        <v>1</v>
      </c>
      <c r="I603" s="233"/>
      <c r="J603" s="229"/>
      <c r="K603" s="229"/>
      <c r="L603" s="234"/>
      <c r="M603" s="235"/>
      <c r="N603" s="236"/>
      <c r="O603" s="236"/>
      <c r="P603" s="236"/>
      <c r="Q603" s="236"/>
      <c r="R603" s="236"/>
      <c r="S603" s="236"/>
      <c r="T603" s="237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38" t="s">
        <v>139</v>
      </c>
      <c r="AU603" s="238" t="s">
        <v>85</v>
      </c>
      <c r="AV603" s="13" t="s">
        <v>83</v>
      </c>
      <c r="AW603" s="13" t="s">
        <v>31</v>
      </c>
      <c r="AX603" s="13" t="s">
        <v>75</v>
      </c>
      <c r="AY603" s="238" t="s">
        <v>129</v>
      </c>
    </row>
    <row r="604" s="14" customFormat="1">
      <c r="A604" s="14"/>
      <c r="B604" s="239"/>
      <c r="C604" s="240"/>
      <c r="D604" s="230" t="s">
        <v>139</v>
      </c>
      <c r="E604" s="241" t="s">
        <v>1</v>
      </c>
      <c r="F604" s="242" t="s">
        <v>595</v>
      </c>
      <c r="G604" s="240"/>
      <c r="H604" s="243">
        <v>5</v>
      </c>
      <c r="I604" s="244"/>
      <c r="J604" s="240"/>
      <c r="K604" s="240"/>
      <c r="L604" s="245"/>
      <c r="M604" s="246"/>
      <c r="N604" s="247"/>
      <c r="O604" s="247"/>
      <c r="P604" s="247"/>
      <c r="Q604" s="247"/>
      <c r="R604" s="247"/>
      <c r="S604" s="247"/>
      <c r="T604" s="248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49" t="s">
        <v>139</v>
      </c>
      <c r="AU604" s="249" t="s">
        <v>85</v>
      </c>
      <c r="AV604" s="14" t="s">
        <v>85</v>
      </c>
      <c r="AW604" s="14" t="s">
        <v>31</v>
      </c>
      <c r="AX604" s="14" t="s">
        <v>83</v>
      </c>
      <c r="AY604" s="249" t="s">
        <v>129</v>
      </c>
    </row>
    <row r="605" s="2" customFormat="1" ht="24.15" customHeight="1">
      <c r="A605" s="39"/>
      <c r="B605" s="40"/>
      <c r="C605" s="215" t="s">
        <v>596</v>
      </c>
      <c r="D605" s="215" t="s">
        <v>132</v>
      </c>
      <c r="E605" s="216" t="s">
        <v>597</v>
      </c>
      <c r="F605" s="217" t="s">
        <v>598</v>
      </c>
      <c r="G605" s="218" t="s">
        <v>162</v>
      </c>
      <c r="H605" s="219">
        <v>5</v>
      </c>
      <c r="I605" s="220"/>
      <c r="J605" s="221">
        <f>ROUND(I605*H605,2)</f>
        <v>0</v>
      </c>
      <c r="K605" s="217" t="s">
        <v>136</v>
      </c>
      <c r="L605" s="45"/>
      <c r="M605" s="222" t="s">
        <v>1</v>
      </c>
      <c r="N605" s="223" t="s">
        <v>40</v>
      </c>
      <c r="O605" s="92"/>
      <c r="P605" s="224">
        <f>O605*H605</f>
        <v>0</v>
      </c>
      <c r="Q605" s="224">
        <v>0.0058399999999999997</v>
      </c>
      <c r="R605" s="224">
        <f>Q605*H605</f>
        <v>0.029199999999999997</v>
      </c>
      <c r="S605" s="224">
        <v>0</v>
      </c>
      <c r="T605" s="225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26" t="s">
        <v>246</v>
      </c>
      <c r="AT605" s="226" t="s">
        <v>132</v>
      </c>
      <c r="AU605" s="226" t="s">
        <v>85</v>
      </c>
      <c r="AY605" s="18" t="s">
        <v>129</v>
      </c>
      <c r="BE605" s="227">
        <f>IF(N605="základní",J605,0)</f>
        <v>0</v>
      </c>
      <c r="BF605" s="227">
        <f>IF(N605="snížená",J605,0)</f>
        <v>0</v>
      </c>
      <c r="BG605" s="227">
        <f>IF(N605="zákl. přenesená",J605,0)</f>
        <v>0</v>
      </c>
      <c r="BH605" s="227">
        <f>IF(N605="sníž. přenesená",J605,0)</f>
        <v>0</v>
      </c>
      <c r="BI605" s="227">
        <f>IF(N605="nulová",J605,0)</f>
        <v>0</v>
      </c>
      <c r="BJ605" s="18" t="s">
        <v>83</v>
      </c>
      <c r="BK605" s="227">
        <f>ROUND(I605*H605,2)</f>
        <v>0</v>
      </c>
      <c r="BL605" s="18" t="s">
        <v>246</v>
      </c>
      <c r="BM605" s="226" t="s">
        <v>599</v>
      </c>
    </row>
    <row r="606" s="13" customFormat="1">
      <c r="A606" s="13"/>
      <c r="B606" s="228"/>
      <c r="C606" s="229"/>
      <c r="D606" s="230" t="s">
        <v>139</v>
      </c>
      <c r="E606" s="231" t="s">
        <v>1</v>
      </c>
      <c r="F606" s="232" t="s">
        <v>594</v>
      </c>
      <c r="G606" s="229"/>
      <c r="H606" s="231" t="s">
        <v>1</v>
      </c>
      <c r="I606" s="233"/>
      <c r="J606" s="229"/>
      <c r="K606" s="229"/>
      <c r="L606" s="234"/>
      <c r="M606" s="235"/>
      <c r="N606" s="236"/>
      <c r="O606" s="236"/>
      <c r="P606" s="236"/>
      <c r="Q606" s="236"/>
      <c r="R606" s="236"/>
      <c r="S606" s="236"/>
      <c r="T606" s="237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8" t="s">
        <v>139</v>
      </c>
      <c r="AU606" s="238" t="s">
        <v>85</v>
      </c>
      <c r="AV606" s="13" t="s">
        <v>83</v>
      </c>
      <c r="AW606" s="13" t="s">
        <v>31</v>
      </c>
      <c r="AX606" s="13" t="s">
        <v>75</v>
      </c>
      <c r="AY606" s="238" t="s">
        <v>129</v>
      </c>
    </row>
    <row r="607" s="14" customFormat="1">
      <c r="A607" s="14"/>
      <c r="B607" s="239"/>
      <c r="C607" s="240"/>
      <c r="D607" s="230" t="s">
        <v>139</v>
      </c>
      <c r="E607" s="241" t="s">
        <v>1</v>
      </c>
      <c r="F607" s="242" t="s">
        <v>595</v>
      </c>
      <c r="G607" s="240"/>
      <c r="H607" s="243">
        <v>5</v>
      </c>
      <c r="I607" s="244"/>
      <c r="J607" s="240"/>
      <c r="K607" s="240"/>
      <c r="L607" s="245"/>
      <c r="M607" s="246"/>
      <c r="N607" s="247"/>
      <c r="O607" s="247"/>
      <c r="P607" s="247"/>
      <c r="Q607" s="247"/>
      <c r="R607" s="247"/>
      <c r="S607" s="247"/>
      <c r="T607" s="248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49" t="s">
        <v>139</v>
      </c>
      <c r="AU607" s="249" t="s">
        <v>85</v>
      </c>
      <c r="AV607" s="14" t="s">
        <v>85</v>
      </c>
      <c r="AW607" s="14" t="s">
        <v>31</v>
      </c>
      <c r="AX607" s="14" t="s">
        <v>83</v>
      </c>
      <c r="AY607" s="249" t="s">
        <v>129</v>
      </c>
    </row>
    <row r="608" s="2" customFormat="1" ht="21.75" customHeight="1">
      <c r="A608" s="39"/>
      <c r="B608" s="40"/>
      <c r="C608" s="215" t="s">
        <v>600</v>
      </c>
      <c r="D608" s="215" t="s">
        <v>132</v>
      </c>
      <c r="E608" s="216" t="s">
        <v>601</v>
      </c>
      <c r="F608" s="217" t="s">
        <v>602</v>
      </c>
      <c r="G608" s="218" t="s">
        <v>162</v>
      </c>
      <c r="H608" s="219">
        <v>3</v>
      </c>
      <c r="I608" s="220"/>
      <c r="J608" s="221">
        <f>ROUND(I608*H608,2)</f>
        <v>0</v>
      </c>
      <c r="K608" s="217" t="s">
        <v>136</v>
      </c>
      <c r="L608" s="45"/>
      <c r="M608" s="222" t="s">
        <v>1</v>
      </c>
      <c r="N608" s="223" t="s">
        <v>40</v>
      </c>
      <c r="O608" s="92"/>
      <c r="P608" s="224">
        <f>O608*H608</f>
        <v>0</v>
      </c>
      <c r="Q608" s="224">
        <v>0.0022300000000000002</v>
      </c>
      <c r="R608" s="224">
        <f>Q608*H608</f>
        <v>0.0066900000000000006</v>
      </c>
      <c r="S608" s="224">
        <v>0</v>
      </c>
      <c r="T608" s="225">
        <f>S608*H608</f>
        <v>0</v>
      </c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R608" s="226" t="s">
        <v>246</v>
      </c>
      <c r="AT608" s="226" t="s">
        <v>132</v>
      </c>
      <c r="AU608" s="226" t="s">
        <v>85</v>
      </c>
      <c r="AY608" s="18" t="s">
        <v>129</v>
      </c>
      <c r="BE608" s="227">
        <f>IF(N608="základní",J608,0)</f>
        <v>0</v>
      </c>
      <c r="BF608" s="227">
        <f>IF(N608="snížená",J608,0)</f>
        <v>0</v>
      </c>
      <c r="BG608" s="227">
        <f>IF(N608="zákl. přenesená",J608,0)</f>
        <v>0</v>
      </c>
      <c r="BH608" s="227">
        <f>IF(N608="sníž. přenesená",J608,0)</f>
        <v>0</v>
      </c>
      <c r="BI608" s="227">
        <f>IF(N608="nulová",J608,0)</f>
        <v>0</v>
      </c>
      <c r="BJ608" s="18" t="s">
        <v>83</v>
      </c>
      <c r="BK608" s="227">
        <f>ROUND(I608*H608,2)</f>
        <v>0</v>
      </c>
      <c r="BL608" s="18" t="s">
        <v>246</v>
      </c>
      <c r="BM608" s="226" t="s">
        <v>603</v>
      </c>
    </row>
    <row r="609" s="13" customFormat="1">
      <c r="A609" s="13"/>
      <c r="B609" s="228"/>
      <c r="C609" s="229"/>
      <c r="D609" s="230" t="s">
        <v>139</v>
      </c>
      <c r="E609" s="231" t="s">
        <v>1</v>
      </c>
      <c r="F609" s="232" t="s">
        <v>532</v>
      </c>
      <c r="G609" s="229"/>
      <c r="H609" s="231" t="s">
        <v>1</v>
      </c>
      <c r="I609" s="233"/>
      <c r="J609" s="229"/>
      <c r="K609" s="229"/>
      <c r="L609" s="234"/>
      <c r="M609" s="235"/>
      <c r="N609" s="236"/>
      <c r="O609" s="236"/>
      <c r="P609" s="236"/>
      <c r="Q609" s="236"/>
      <c r="R609" s="236"/>
      <c r="S609" s="236"/>
      <c r="T609" s="237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38" t="s">
        <v>139</v>
      </c>
      <c r="AU609" s="238" t="s">
        <v>85</v>
      </c>
      <c r="AV609" s="13" t="s">
        <v>83</v>
      </c>
      <c r="AW609" s="13" t="s">
        <v>31</v>
      </c>
      <c r="AX609" s="13" t="s">
        <v>75</v>
      </c>
      <c r="AY609" s="238" t="s">
        <v>129</v>
      </c>
    </row>
    <row r="610" s="14" customFormat="1">
      <c r="A610" s="14"/>
      <c r="B610" s="239"/>
      <c r="C610" s="240"/>
      <c r="D610" s="230" t="s">
        <v>139</v>
      </c>
      <c r="E610" s="241" t="s">
        <v>1</v>
      </c>
      <c r="F610" s="242" t="s">
        <v>589</v>
      </c>
      <c r="G610" s="240"/>
      <c r="H610" s="243">
        <v>3</v>
      </c>
      <c r="I610" s="244"/>
      <c r="J610" s="240"/>
      <c r="K610" s="240"/>
      <c r="L610" s="245"/>
      <c r="M610" s="246"/>
      <c r="N610" s="247"/>
      <c r="O610" s="247"/>
      <c r="P610" s="247"/>
      <c r="Q610" s="247"/>
      <c r="R610" s="247"/>
      <c r="S610" s="247"/>
      <c r="T610" s="248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49" t="s">
        <v>139</v>
      </c>
      <c r="AU610" s="249" t="s">
        <v>85</v>
      </c>
      <c r="AV610" s="14" t="s">
        <v>85</v>
      </c>
      <c r="AW610" s="14" t="s">
        <v>31</v>
      </c>
      <c r="AX610" s="14" t="s">
        <v>83</v>
      </c>
      <c r="AY610" s="249" t="s">
        <v>129</v>
      </c>
    </row>
    <row r="611" s="2" customFormat="1" ht="24.15" customHeight="1">
      <c r="A611" s="39"/>
      <c r="B611" s="40"/>
      <c r="C611" s="215" t="s">
        <v>604</v>
      </c>
      <c r="D611" s="215" t="s">
        <v>132</v>
      </c>
      <c r="E611" s="216" t="s">
        <v>605</v>
      </c>
      <c r="F611" s="217" t="s">
        <v>606</v>
      </c>
      <c r="G611" s="218" t="s">
        <v>162</v>
      </c>
      <c r="H611" s="219">
        <v>40.43</v>
      </c>
      <c r="I611" s="220"/>
      <c r="J611" s="221">
        <f>ROUND(I611*H611,2)</f>
        <v>0</v>
      </c>
      <c r="K611" s="217" t="s">
        <v>207</v>
      </c>
      <c r="L611" s="45"/>
      <c r="M611" s="222" t="s">
        <v>1</v>
      </c>
      <c r="N611" s="223" t="s">
        <v>40</v>
      </c>
      <c r="O611" s="92"/>
      <c r="P611" s="224">
        <f>O611*H611</f>
        <v>0</v>
      </c>
      <c r="Q611" s="224">
        <v>0.00122</v>
      </c>
      <c r="R611" s="224">
        <f>Q611*H611</f>
        <v>0.049324599999999996</v>
      </c>
      <c r="S611" s="224">
        <v>0</v>
      </c>
      <c r="T611" s="225">
        <f>S611*H611</f>
        <v>0</v>
      </c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R611" s="226" t="s">
        <v>246</v>
      </c>
      <c r="AT611" s="226" t="s">
        <v>132</v>
      </c>
      <c r="AU611" s="226" t="s">
        <v>85</v>
      </c>
      <c r="AY611" s="18" t="s">
        <v>129</v>
      </c>
      <c r="BE611" s="227">
        <f>IF(N611="základní",J611,0)</f>
        <v>0</v>
      </c>
      <c r="BF611" s="227">
        <f>IF(N611="snížená",J611,0)</f>
        <v>0</v>
      </c>
      <c r="BG611" s="227">
        <f>IF(N611="zákl. přenesená",J611,0)</f>
        <v>0</v>
      </c>
      <c r="BH611" s="227">
        <f>IF(N611="sníž. přenesená",J611,0)</f>
        <v>0</v>
      </c>
      <c r="BI611" s="227">
        <f>IF(N611="nulová",J611,0)</f>
        <v>0</v>
      </c>
      <c r="BJ611" s="18" t="s">
        <v>83</v>
      </c>
      <c r="BK611" s="227">
        <f>ROUND(I611*H611,2)</f>
        <v>0</v>
      </c>
      <c r="BL611" s="18" t="s">
        <v>246</v>
      </c>
      <c r="BM611" s="226" t="s">
        <v>607</v>
      </c>
    </row>
    <row r="612" s="13" customFormat="1">
      <c r="A612" s="13"/>
      <c r="B612" s="228"/>
      <c r="C612" s="229"/>
      <c r="D612" s="230" t="s">
        <v>139</v>
      </c>
      <c r="E612" s="231" t="s">
        <v>1</v>
      </c>
      <c r="F612" s="232" t="s">
        <v>608</v>
      </c>
      <c r="G612" s="229"/>
      <c r="H612" s="231" t="s">
        <v>1</v>
      </c>
      <c r="I612" s="233"/>
      <c r="J612" s="229"/>
      <c r="K612" s="229"/>
      <c r="L612" s="234"/>
      <c r="M612" s="235"/>
      <c r="N612" s="236"/>
      <c r="O612" s="236"/>
      <c r="P612" s="236"/>
      <c r="Q612" s="236"/>
      <c r="R612" s="236"/>
      <c r="S612" s="236"/>
      <c r="T612" s="237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8" t="s">
        <v>139</v>
      </c>
      <c r="AU612" s="238" t="s">
        <v>85</v>
      </c>
      <c r="AV612" s="13" t="s">
        <v>83</v>
      </c>
      <c r="AW612" s="13" t="s">
        <v>31</v>
      </c>
      <c r="AX612" s="13" t="s">
        <v>75</v>
      </c>
      <c r="AY612" s="238" t="s">
        <v>129</v>
      </c>
    </row>
    <row r="613" s="14" customFormat="1">
      <c r="A613" s="14"/>
      <c r="B613" s="239"/>
      <c r="C613" s="240"/>
      <c r="D613" s="230" t="s">
        <v>139</v>
      </c>
      <c r="E613" s="241" t="s">
        <v>1</v>
      </c>
      <c r="F613" s="242" t="s">
        <v>609</v>
      </c>
      <c r="G613" s="240"/>
      <c r="H613" s="243">
        <v>40.43</v>
      </c>
      <c r="I613" s="244"/>
      <c r="J613" s="240"/>
      <c r="K613" s="240"/>
      <c r="L613" s="245"/>
      <c r="M613" s="246"/>
      <c r="N613" s="247"/>
      <c r="O613" s="247"/>
      <c r="P613" s="247"/>
      <c r="Q613" s="247"/>
      <c r="R613" s="247"/>
      <c r="S613" s="247"/>
      <c r="T613" s="248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49" t="s">
        <v>139</v>
      </c>
      <c r="AU613" s="249" t="s">
        <v>85</v>
      </c>
      <c r="AV613" s="14" t="s">
        <v>85</v>
      </c>
      <c r="AW613" s="14" t="s">
        <v>31</v>
      </c>
      <c r="AX613" s="14" t="s">
        <v>83</v>
      </c>
      <c r="AY613" s="249" t="s">
        <v>129</v>
      </c>
    </row>
    <row r="614" s="2" customFormat="1" ht="24.15" customHeight="1">
      <c r="A614" s="39"/>
      <c r="B614" s="40"/>
      <c r="C614" s="215" t="s">
        <v>610</v>
      </c>
      <c r="D614" s="215" t="s">
        <v>132</v>
      </c>
      <c r="E614" s="216" t="s">
        <v>611</v>
      </c>
      <c r="F614" s="217" t="s">
        <v>612</v>
      </c>
      <c r="G614" s="218" t="s">
        <v>450</v>
      </c>
      <c r="H614" s="282"/>
      <c r="I614" s="220"/>
      <c r="J614" s="221">
        <f>ROUND(I614*H614,2)</f>
        <v>0</v>
      </c>
      <c r="K614" s="217" t="s">
        <v>136</v>
      </c>
      <c r="L614" s="45"/>
      <c r="M614" s="222" t="s">
        <v>1</v>
      </c>
      <c r="N614" s="223" t="s">
        <v>40</v>
      </c>
      <c r="O614" s="92"/>
      <c r="P614" s="224">
        <f>O614*H614</f>
        <v>0</v>
      </c>
      <c r="Q614" s="224">
        <v>0</v>
      </c>
      <c r="R614" s="224">
        <f>Q614*H614</f>
        <v>0</v>
      </c>
      <c r="S614" s="224">
        <v>0</v>
      </c>
      <c r="T614" s="225">
        <f>S614*H614</f>
        <v>0</v>
      </c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R614" s="226" t="s">
        <v>246</v>
      </c>
      <c r="AT614" s="226" t="s">
        <v>132</v>
      </c>
      <c r="AU614" s="226" t="s">
        <v>85</v>
      </c>
      <c r="AY614" s="18" t="s">
        <v>129</v>
      </c>
      <c r="BE614" s="227">
        <f>IF(N614="základní",J614,0)</f>
        <v>0</v>
      </c>
      <c r="BF614" s="227">
        <f>IF(N614="snížená",J614,0)</f>
        <v>0</v>
      </c>
      <c r="BG614" s="227">
        <f>IF(N614="zákl. přenesená",J614,0)</f>
        <v>0</v>
      </c>
      <c r="BH614" s="227">
        <f>IF(N614="sníž. přenesená",J614,0)</f>
        <v>0</v>
      </c>
      <c r="BI614" s="227">
        <f>IF(N614="nulová",J614,0)</f>
        <v>0</v>
      </c>
      <c r="BJ614" s="18" t="s">
        <v>83</v>
      </c>
      <c r="BK614" s="227">
        <f>ROUND(I614*H614,2)</f>
        <v>0</v>
      </c>
      <c r="BL614" s="18" t="s">
        <v>246</v>
      </c>
      <c r="BM614" s="226" t="s">
        <v>613</v>
      </c>
    </row>
    <row r="615" s="12" customFormat="1" ht="22.8" customHeight="1">
      <c r="A615" s="12"/>
      <c r="B615" s="199"/>
      <c r="C615" s="200"/>
      <c r="D615" s="201" t="s">
        <v>74</v>
      </c>
      <c r="E615" s="213" t="s">
        <v>614</v>
      </c>
      <c r="F615" s="213" t="s">
        <v>615</v>
      </c>
      <c r="G615" s="200"/>
      <c r="H615" s="200"/>
      <c r="I615" s="203"/>
      <c r="J615" s="214">
        <f>BK615</f>
        <v>0</v>
      </c>
      <c r="K615" s="200"/>
      <c r="L615" s="205"/>
      <c r="M615" s="206"/>
      <c r="N615" s="207"/>
      <c r="O615" s="207"/>
      <c r="P615" s="208">
        <f>SUM(P616:P623)</f>
        <v>0</v>
      </c>
      <c r="Q615" s="207"/>
      <c r="R615" s="208">
        <f>SUM(R616:R623)</f>
        <v>0.00044000000000000007</v>
      </c>
      <c r="S615" s="207"/>
      <c r="T615" s="209">
        <f>SUM(T616:T623)</f>
        <v>0.068750000000000006</v>
      </c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R615" s="210" t="s">
        <v>85</v>
      </c>
      <c r="AT615" s="211" t="s">
        <v>74</v>
      </c>
      <c r="AU615" s="211" t="s">
        <v>83</v>
      </c>
      <c r="AY615" s="210" t="s">
        <v>129</v>
      </c>
      <c r="BK615" s="212">
        <f>SUM(BK616:BK623)</f>
        <v>0</v>
      </c>
    </row>
    <row r="616" s="2" customFormat="1" ht="16.5" customHeight="1">
      <c r="A616" s="39"/>
      <c r="B616" s="40"/>
      <c r="C616" s="215" t="s">
        <v>616</v>
      </c>
      <c r="D616" s="215" t="s">
        <v>132</v>
      </c>
      <c r="E616" s="216" t="s">
        <v>617</v>
      </c>
      <c r="F616" s="217" t="s">
        <v>618</v>
      </c>
      <c r="G616" s="218" t="s">
        <v>162</v>
      </c>
      <c r="H616" s="219">
        <v>2.75</v>
      </c>
      <c r="I616" s="220"/>
      <c r="J616" s="221">
        <f>ROUND(I616*H616,2)</f>
        <v>0</v>
      </c>
      <c r="K616" s="217" t="s">
        <v>136</v>
      </c>
      <c r="L616" s="45"/>
      <c r="M616" s="222" t="s">
        <v>1</v>
      </c>
      <c r="N616" s="223" t="s">
        <v>40</v>
      </c>
      <c r="O616" s="92"/>
      <c r="P616" s="224">
        <f>O616*H616</f>
        <v>0</v>
      </c>
      <c r="Q616" s="224">
        <v>0</v>
      </c>
      <c r="R616" s="224">
        <f>Q616*H616</f>
        <v>0</v>
      </c>
      <c r="S616" s="224">
        <v>0.025000000000000001</v>
      </c>
      <c r="T616" s="225">
        <f>S616*H616</f>
        <v>0.068750000000000006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26" t="s">
        <v>246</v>
      </c>
      <c r="AT616" s="226" t="s">
        <v>132</v>
      </c>
      <c r="AU616" s="226" t="s">
        <v>85</v>
      </c>
      <c r="AY616" s="18" t="s">
        <v>129</v>
      </c>
      <c r="BE616" s="227">
        <f>IF(N616="základní",J616,0)</f>
        <v>0</v>
      </c>
      <c r="BF616" s="227">
        <f>IF(N616="snížená",J616,0)</f>
        <v>0</v>
      </c>
      <c r="BG616" s="227">
        <f>IF(N616="zákl. přenesená",J616,0)</f>
        <v>0</v>
      </c>
      <c r="BH616" s="227">
        <f>IF(N616="sníž. přenesená",J616,0)</f>
        <v>0</v>
      </c>
      <c r="BI616" s="227">
        <f>IF(N616="nulová",J616,0)</f>
        <v>0</v>
      </c>
      <c r="BJ616" s="18" t="s">
        <v>83</v>
      </c>
      <c r="BK616" s="227">
        <f>ROUND(I616*H616,2)</f>
        <v>0</v>
      </c>
      <c r="BL616" s="18" t="s">
        <v>246</v>
      </c>
      <c r="BM616" s="226" t="s">
        <v>619</v>
      </c>
    </row>
    <row r="617" s="13" customFormat="1">
      <c r="A617" s="13"/>
      <c r="B617" s="228"/>
      <c r="C617" s="229"/>
      <c r="D617" s="230" t="s">
        <v>139</v>
      </c>
      <c r="E617" s="231" t="s">
        <v>1</v>
      </c>
      <c r="F617" s="232" t="s">
        <v>582</v>
      </c>
      <c r="G617" s="229"/>
      <c r="H617" s="231" t="s">
        <v>1</v>
      </c>
      <c r="I617" s="233"/>
      <c r="J617" s="229"/>
      <c r="K617" s="229"/>
      <c r="L617" s="234"/>
      <c r="M617" s="235"/>
      <c r="N617" s="236"/>
      <c r="O617" s="236"/>
      <c r="P617" s="236"/>
      <c r="Q617" s="236"/>
      <c r="R617" s="236"/>
      <c r="S617" s="236"/>
      <c r="T617" s="237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8" t="s">
        <v>139</v>
      </c>
      <c r="AU617" s="238" t="s">
        <v>85</v>
      </c>
      <c r="AV617" s="13" t="s">
        <v>83</v>
      </c>
      <c r="AW617" s="13" t="s">
        <v>31</v>
      </c>
      <c r="AX617" s="13" t="s">
        <v>75</v>
      </c>
      <c r="AY617" s="238" t="s">
        <v>129</v>
      </c>
    </row>
    <row r="618" s="14" customFormat="1">
      <c r="A618" s="14"/>
      <c r="B618" s="239"/>
      <c r="C618" s="240"/>
      <c r="D618" s="230" t="s">
        <v>139</v>
      </c>
      <c r="E618" s="241" t="s">
        <v>1</v>
      </c>
      <c r="F618" s="242" t="s">
        <v>620</v>
      </c>
      <c r="G618" s="240"/>
      <c r="H618" s="243">
        <v>2.75</v>
      </c>
      <c r="I618" s="244"/>
      <c r="J618" s="240"/>
      <c r="K618" s="240"/>
      <c r="L618" s="245"/>
      <c r="M618" s="246"/>
      <c r="N618" s="247"/>
      <c r="O618" s="247"/>
      <c r="P618" s="247"/>
      <c r="Q618" s="247"/>
      <c r="R618" s="247"/>
      <c r="S618" s="247"/>
      <c r="T618" s="248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9" t="s">
        <v>139</v>
      </c>
      <c r="AU618" s="249" t="s">
        <v>85</v>
      </c>
      <c r="AV618" s="14" t="s">
        <v>85</v>
      </c>
      <c r="AW618" s="14" t="s">
        <v>31</v>
      </c>
      <c r="AX618" s="14" t="s">
        <v>83</v>
      </c>
      <c r="AY618" s="249" t="s">
        <v>129</v>
      </c>
    </row>
    <row r="619" s="2" customFormat="1" ht="24.15" customHeight="1">
      <c r="A619" s="39"/>
      <c r="B619" s="40"/>
      <c r="C619" s="215" t="s">
        <v>621</v>
      </c>
      <c r="D619" s="215" t="s">
        <v>132</v>
      </c>
      <c r="E619" s="216" t="s">
        <v>622</v>
      </c>
      <c r="F619" s="217" t="s">
        <v>623</v>
      </c>
      <c r="G619" s="218" t="s">
        <v>162</v>
      </c>
      <c r="H619" s="219">
        <v>1.1000000000000001</v>
      </c>
      <c r="I619" s="220"/>
      <c r="J619" s="221">
        <f>ROUND(I619*H619,2)</f>
        <v>0</v>
      </c>
      <c r="K619" s="217" t="s">
        <v>207</v>
      </c>
      <c r="L619" s="45"/>
      <c r="M619" s="222" t="s">
        <v>1</v>
      </c>
      <c r="N619" s="223" t="s">
        <v>40</v>
      </c>
      <c r="O619" s="92"/>
      <c r="P619" s="224">
        <f>O619*H619</f>
        <v>0</v>
      </c>
      <c r="Q619" s="224">
        <v>0.00040000000000000002</v>
      </c>
      <c r="R619" s="224">
        <f>Q619*H619</f>
        <v>0.00044000000000000007</v>
      </c>
      <c r="S619" s="224">
        <v>0</v>
      </c>
      <c r="T619" s="225">
        <f>S619*H619</f>
        <v>0</v>
      </c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R619" s="226" t="s">
        <v>246</v>
      </c>
      <c r="AT619" s="226" t="s">
        <v>132</v>
      </c>
      <c r="AU619" s="226" t="s">
        <v>85</v>
      </c>
      <c r="AY619" s="18" t="s">
        <v>129</v>
      </c>
      <c r="BE619" s="227">
        <f>IF(N619="základní",J619,0)</f>
        <v>0</v>
      </c>
      <c r="BF619" s="227">
        <f>IF(N619="snížená",J619,0)</f>
        <v>0</v>
      </c>
      <c r="BG619" s="227">
        <f>IF(N619="zákl. přenesená",J619,0)</f>
        <v>0</v>
      </c>
      <c r="BH619" s="227">
        <f>IF(N619="sníž. přenesená",J619,0)</f>
        <v>0</v>
      </c>
      <c r="BI619" s="227">
        <f>IF(N619="nulová",J619,0)</f>
        <v>0</v>
      </c>
      <c r="BJ619" s="18" t="s">
        <v>83</v>
      </c>
      <c r="BK619" s="227">
        <f>ROUND(I619*H619,2)</f>
        <v>0</v>
      </c>
      <c r="BL619" s="18" t="s">
        <v>246</v>
      </c>
      <c r="BM619" s="226" t="s">
        <v>624</v>
      </c>
    </row>
    <row r="620" s="13" customFormat="1">
      <c r="A620" s="13"/>
      <c r="B620" s="228"/>
      <c r="C620" s="229"/>
      <c r="D620" s="230" t="s">
        <v>139</v>
      </c>
      <c r="E620" s="231" t="s">
        <v>1</v>
      </c>
      <c r="F620" s="232" t="s">
        <v>625</v>
      </c>
      <c r="G620" s="229"/>
      <c r="H620" s="231" t="s">
        <v>1</v>
      </c>
      <c r="I620" s="233"/>
      <c r="J620" s="229"/>
      <c r="K620" s="229"/>
      <c r="L620" s="234"/>
      <c r="M620" s="235"/>
      <c r="N620" s="236"/>
      <c r="O620" s="236"/>
      <c r="P620" s="236"/>
      <c r="Q620" s="236"/>
      <c r="R620" s="236"/>
      <c r="S620" s="236"/>
      <c r="T620" s="237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38" t="s">
        <v>139</v>
      </c>
      <c r="AU620" s="238" t="s">
        <v>85</v>
      </c>
      <c r="AV620" s="13" t="s">
        <v>83</v>
      </c>
      <c r="AW620" s="13" t="s">
        <v>31</v>
      </c>
      <c r="AX620" s="13" t="s">
        <v>75</v>
      </c>
      <c r="AY620" s="238" t="s">
        <v>129</v>
      </c>
    </row>
    <row r="621" s="13" customFormat="1">
      <c r="A621" s="13"/>
      <c r="B621" s="228"/>
      <c r="C621" s="229"/>
      <c r="D621" s="230" t="s">
        <v>139</v>
      </c>
      <c r="E621" s="231" t="s">
        <v>1</v>
      </c>
      <c r="F621" s="232" t="s">
        <v>626</v>
      </c>
      <c r="G621" s="229"/>
      <c r="H621" s="231" t="s">
        <v>1</v>
      </c>
      <c r="I621" s="233"/>
      <c r="J621" s="229"/>
      <c r="K621" s="229"/>
      <c r="L621" s="234"/>
      <c r="M621" s="235"/>
      <c r="N621" s="236"/>
      <c r="O621" s="236"/>
      <c r="P621" s="236"/>
      <c r="Q621" s="236"/>
      <c r="R621" s="236"/>
      <c r="S621" s="236"/>
      <c r="T621" s="237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8" t="s">
        <v>139</v>
      </c>
      <c r="AU621" s="238" t="s">
        <v>85</v>
      </c>
      <c r="AV621" s="13" t="s">
        <v>83</v>
      </c>
      <c r="AW621" s="13" t="s">
        <v>31</v>
      </c>
      <c r="AX621" s="13" t="s">
        <v>75</v>
      </c>
      <c r="AY621" s="238" t="s">
        <v>129</v>
      </c>
    </row>
    <row r="622" s="14" customFormat="1">
      <c r="A622" s="14"/>
      <c r="B622" s="239"/>
      <c r="C622" s="240"/>
      <c r="D622" s="230" t="s">
        <v>139</v>
      </c>
      <c r="E622" s="241" t="s">
        <v>1</v>
      </c>
      <c r="F622" s="242" t="s">
        <v>627</v>
      </c>
      <c r="G622" s="240"/>
      <c r="H622" s="243">
        <v>1.1000000000000001</v>
      </c>
      <c r="I622" s="244"/>
      <c r="J622" s="240"/>
      <c r="K622" s="240"/>
      <c r="L622" s="245"/>
      <c r="M622" s="246"/>
      <c r="N622" s="247"/>
      <c r="O622" s="247"/>
      <c r="P622" s="247"/>
      <c r="Q622" s="247"/>
      <c r="R622" s="247"/>
      <c r="S622" s="247"/>
      <c r="T622" s="248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9" t="s">
        <v>139</v>
      </c>
      <c r="AU622" s="249" t="s">
        <v>85</v>
      </c>
      <c r="AV622" s="14" t="s">
        <v>85</v>
      </c>
      <c r="AW622" s="14" t="s">
        <v>31</v>
      </c>
      <c r="AX622" s="14" t="s">
        <v>83</v>
      </c>
      <c r="AY622" s="249" t="s">
        <v>129</v>
      </c>
    </row>
    <row r="623" s="2" customFormat="1" ht="24.15" customHeight="1">
      <c r="A623" s="39"/>
      <c r="B623" s="40"/>
      <c r="C623" s="215" t="s">
        <v>628</v>
      </c>
      <c r="D623" s="215" t="s">
        <v>132</v>
      </c>
      <c r="E623" s="216" t="s">
        <v>629</v>
      </c>
      <c r="F623" s="217" t="s">
        <v>630</v>
      </c>
      <c r="G623" s="218" t="s">
        <v>450</v>
      </c>
      <c r="H623" s="282"/>
      <c r="I623" s="220"/>
      <c r="J623" s="221">
        <f>ROUND(I623*H623,2)</f>
        <v>0</v>
      </c>
      <c r="K623" s="217" t="s">
        <v>136</v>
      </c>
      <c r="L623" s="45"/>
      <c r="M623" s="222" t="s">
        <v>1</v>
      </c>
      <c r="N623" s="223" t="s">
        <v>40</v>
      </c>
      <c r="O623" s="92"/>
      <c r="P623" s="224">
        <f>O623*H623</f>
        <v>0</v>
      </c>
      <c r="Q623" s="224">
        <v>0</v>
      </c>
      <c r="R623" s="224">
        <f>Q623*H623</f>
        <v>0</v>
      </c>
      <c r="S623" s="224">
        <v>0</v>
      </c>
      <c r="T623" s="225">
        <f>S623*H623</f>
        <v>0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26" t="s">
        <v>246</v>
      </c>
      <c r="AT623" s="226" t="s">
        <v>132</v>
      </c>
      <c r="AU623" s="226" t="s">
        <v>85</v>
      </c>
      <c r="AY623" s="18" t="s">
        <v>129</v>
      </c>
      <c r="BE623" s="227">
        <f>IF(N623="základní",J623,0)</f>
        <v>0</v>
      </c>
      <c r="BF623" s="227">
        <f>IF(N623="snížená",J623,0)</f>
        <v>0</v>
      </c>
      <c r="BG623" s="227">
        <f>IF(N623="zákl. přenesená",J623,0)</f>
        <v>0</v>
      </c>
      <c r="BH623" s="227">
        <f>IF(N623="sníž. přenesená",J623,0)</f>
        <v>0</v>
      </c>
      <c r="BI623" s="227">
        <f>IF(N623="nulová",J623,0)</f>
        <v>0</v>
      </c>
      <c r="BJ623" s="18" t="s">
        <v>83</v>
      </c>
      <c r="BK623" s="227">
        <f>ROUND(I623*H623,2)</f>
        <v>0</v>
      </c>
      <c r="BL623" s="18" t="s">
        <v>246</v>
      </c>
      <c r="BM623" s="226" t="s">
        <v>631</v>
      </c>
    </row>
    <row r="624" s="12" customFormat="1" ht="22.8" customHeight="1">
      <c r="A624" s="12"/>
      <c r="B624" s="199"/>
      <c r="C624" s="200"/>
      <c r="D624" s="201" t="s">
        <v>74</v>
      </c>
      <c r="E624" s="213" t="s">
        <v>632</v>
      </c>
      <c r="F624" s="213" t="s">
        <v>633</v>
      </c>
      <c r="G624" s="200"/>
      <c r="H624" s="200"/>
      <c r="I624" s="203"/>
      <c r="J624" s="214">
        <f>BK624</f>
        <v>0</v>
      </c>
      <c r="K624" s="200"/>
      <c r="L624" s="205"/>
      <c r="M624" s="206"/>
      <c r="N624" s="207"/>
      <c r="O624" s="207"/>
      <c r="P624" s="208">
        <f>SUM(P625:P671)</f>
        <v>0</v>
      </c>
      <c r="Q624" s="207"/>
      <c r="R624" s="208">
        <f>SUM(R625:R671)</f>
        <v>0.63913381000000002</v>
      </c>
      <c r="S624" s="207"/>
      <c r="T624" s="209">
        <f>SUM(T625:T671)</f>
        <v>0.0028031700000000002</v>
      </c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R624" s="210" t="s">
        <v>85</v>
      </c>
      <c r="AT624" s="211" t="s">
        <v>74</v>
      </c>
      <c r="AU624" s="211" t="s">
        <v>83</v>
      </c>
      <c r="AY624" s="210" t="s">
        <v>129</v>
      </c>
      <c r="BK624" s="212">
        <f>SUM(BK625:BK671)</f>
        <v>0</v>
      </c>
    </row>
    <row r="625" s="2" customFormat="1" ht="16.5" customHeight="1">
      <c r="A625" s="39"/>
      <c r="B625" s="40"/>
      <c r="C625" s="215" t="s">
        <v>634</v>
      </c>
      <c r="D625" s="215" t="s">
        <v>132</v>
      </c>
      <c r="E625" s="216" t="s">
        <v>635</v>
      </c>
      <c r="F625" s="217" t="s">
        <v>636</v>
      </c>
      <c r="G625" s="218" t="s">
        <v>135</v>
      </c>
      <c r="H625" s="219">
        <v>85.030000000000001</v>
      </c>
      <c r="I625" s="220"/>
      <c r="J625" s="221">
        <f>ROUND(I625*H625,2)</f>
        <v>0</v>
      </c>
      <c r="K625" s="217" t="s">
        <v>136</v>
      </c>
      <c r="L625" s="45"/>
      <c r="M625" s="222" t="s">
        <v>1</v>
      </c>
      <c r="N625" s="223" t="s">
        <v>40</v>
      </c>
      <c r="O625" s="92"/>
      <c r="P625" s="224">
        <f>O625*H625</f>
        <v>0</v>
      </c>
      <c r="Q625" s="224">
        <v>0</v>
      </c>
      <c r="R625" s="224">
        <f>Q625*H625</f>
        <v>0</v>
      </c>
      <c r="S625" s="224">
        <v>3.0000000000000001E-05</v>
      </c>
      <c r="T625" s="225">
        <f>S625*H625</f>
        <v>0.0025509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226" t="s">
        <v>246</v>
      </c>
      <c r="AT625" s="226" t="s">
        <v>132</v>
      </c>
      <c r="AU625" s="226" t="s">
        <v>85</v>
      </c>
      <c r="AY625" s="18" t="s">
        <v>129</v>
      </c>
      <c r="BE625" s="227">
        <f>IF(N625="základní",J625,0)</f>
        <v>0</v>
      </c>
      <c r="BF625" s="227">
        <f>IF(N625="snížená",J625,0)</f>
        <v>0</v>
      </c>
      <c r="BG625" s="227">
        <f>IF(N625="zákl. přenesená",J625,0)</f>
        <v>0</v>
      </c>
      <c r="BH625" s="227">
        <f>IF(N625="sníž. přenesená",J625,0)</f>
        <v>0</v>
      </c>
      <c r="BI625" s="227">
        <f>IF(N625="nulová",J625,0)</f>
        <v>0</v>
      </c>
      <c r="BJ625" s="18" t="s">
        <v>83</v>
      </c>
      <c r="BK625" s="227">
        <f>ROUND(I625*H625,2)</f>
        <v>0</v>
      </c>
      <c r="BL625" s="18" t="s">
        <v>246</v>
      </c>
      <c r="BM625" s="226" t="s">
        <v>637</v>
      </c>
    </row>
    <row r="626" s="13" customFormat="1">
      <c r="A626" s="13"/>
      <c r="B626" s="228"/>
      <c r="C626" s="229"/>
      <c r="D626" s="230" t="s">
        <v>139</v>
      </c>
      <c r="E626" s="231" t="s">
        <v>1</v>
      </c>
      <c r="F626" s="232" t="s">
        <v>638</v>
      </c>
      <c r="G626" s="229"/>
      <c r="H626" s="231" t="s">
        <v>1</v>
      </c>
      <c r="I626" s="233"/>
      <c r="J626" s="229"/>
      <c r="K626" s="229"/>
      <c r="L626" s="234"/>
      <c r="M626" s="235"/>
      <c r="N626" s="236"/>
      <c r="O626" s="236"/>
      <c r="P626" s="236"/>
      <c r="Q626" s="236"/>
      <c r="R626" s="236"/>
      <c r="S626" s="236"/>
      <c r="T626" s="237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38" t="s">
        <v>139</v>
      </c>
      <c r="AU626" s="238" t="s">
        <v>85</v>
      </c>
      <c r="AV626" s="13" t="s">
        <v>83</v>
      </c>
      <c r="AW626" s="13" t="s">
        <v>31</v>
      </c>
      <c r="AX626" s="13" t="s">
        <v>75</v>
      </c>
      <c r="AY626" s="238" t="s">
        <v>129</v>
      </c>
    </row>
    <row r="627" s="13" customFormat="1">
      <c r="A627" s="13"/>
      <c r="B627" s="228"/>
      <c r="C627" s="229"/>
      <c r="D627" s="230" t="s">
        <v>139</v>
      </c>
      <c r="E627" s="231" t="s">
        <v>1</v>
      </c>
      <c r="F627" s="232" t="s">
        <v>639</v>
      </c>
      <c r="G627" s="229"/>
      <c r="H627" s="231" t="s">
        <v>1</v>
      </c>
      <c r="I627" s="233"/>
      <c r="J627" s="229"/>
      <c r="K627" s="229"/>
      <c r="L627" s="234"/>
      <c r="M627" s="235"/>
      <c r="N627" s="236"/>
      <c r="O627" s="236"/>
      <c r="P627" s="236"/>
      <c r="Q627" s="236"/>
      <c r="R627" s="236"/>
      <c r="S627" s="236"/>
      <c r="T627" s="237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38" t="s">
        <v>139</v>
      </c>
      <c r="AU627" s="238" t="s">
        <v>85</v>
      </c>
      <c r="AV627" s="13" t="s">
        <v>83</v>
      </c>
      <c r="AW627" s="13" t="s">
        <v>31</v>
      </c>
      <c r="AX627" s="13" t="s">
        <v>75</v>
      </c>
      <c r="AY627" s="238" t="s">
        <v>129</v>
      </c>
    </row>
    <row r="628" s="14" customFormat="1">
      <c r="A628" s="14"/>
      <c r="B628" s="239"/>
      <c r="C628" s="240"/>
      <c r="D628" s="230" t="s">
        <v>139</v>
      </c>
      <c r="E628" s="241" t="s">
        <v>1</v>
      </c>
      <c r="F628" s="242" t="s">
        <v>640</v>
      </c>
      <c r="G628" s="240"/>
      <c r="H628" s="243">
        <v>25.030000000000001</v>
      </c>
      <c r="I628" s="244"/>
      <c r="J628" s="240"/>
      <c r="K628" s="240"/>
      <c r="L628" s="245"/>
      <c r="M628" s="246"/>
      <c r="N628" s="247"/>
      <c r="O628" s="247"/>
      <c r="P628" s="247"/>
      <c r="Q628" s="247"/>
      <c r="R628" s="247"/>
      <c r="S628" s="247"/>
      <c r="T628" s="248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49" t="s">
        <v>139</v>
      </c>
      <c r="AU628" s="249" t="s">
        <v>85</v>
      </c>
      <c r="AV628" s="14" t="s">
        <v>85</v>
      </c>
      <c r="AW628" s="14" t="s">
        <v>31</v>
      </c>
      <c r="AX628" s="14" t="s">
        <v>75</v>
      </c>
      <c r="AY628" s="249" t="s">
        <v>129</v>
      </c>
    </row>
    <row r="629" s="13" customFormat="1">
      <c r="A629" s="13"/>
      <c r="B629" s="228"/>
      <c r="C629" s="229"/>
      <c r="D629" s="230" t="s">
        <v>139</v>
      </c>
      <c r="E629" s="231" t="s">
        <v>1</v>
      </c>
      <c r="F629" s="232" t="s">
        <v>641</v>
      </c>
      <c r="G629" s="229"/>
      <c r="H629" s="231" t="s">
        <v>1</v>
      </c>
      <c r="I629" s="233"/>
      <c r="J629" s="229"/>
      <c r="K629" s="229"/>
      <c r="L629" s="234"/>
      <c r="M629" s="235"/>
      <c r="N629" s="236"/>
      <c r="O629" s="236"/>
      <c r="P629" s="236"/>
      <c r="Q629" s="236"/>
      <c r="R629" s="236"/>
      <c r="S629" s="236"/>
      <c r="T629" s="237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38" t="s">
        <v>139</v>
      </c>
      <c r="AU629" s="238" t="s">
        <v>85</v>
      </c>
      <c r="AV629" s="13" t="s">
        <v>83</v>
      </c>
      <c r="AW629" s="13" t="s">
        <v>31</v>
      </c>
      <c r="AX629" s="13" t="s">
        <v>75</v>
      </c>
      <c r="AY629" s="238" t="s">
        <v>129</v>
      </c>
    </row>
    <row r="630" s="14" customFormat="1">
      <c r="A630" s="14"/>
      <c r="B630" s="239"/>
      <c r="C630" s="240"/>
      <c r="D630" s="230" t="s">
        <v>139</v>
      </c>
      <c r="E630" s="241" t="s">
        <v>1</v>
      </c>
      <c r="F630" s="242" t="s">
        <v>642</v>
      </c>
      <c r="G630" s="240"/>
      <c r="H630" s="243">
        <v>60</v>
      </c>
      <c r="I630" s="244"/>
      <c r="J630" s="240"/>
      <c r="K630" s="240"/>
      <c r="L630" s="245"/>
      <c r="M630" s="246"/>
      <c r="N630" s="247"/>
      <c r="O630" s="247"/>
      <c r="P630" s="247"/>
      <c r="Q630" s="247"/>
      <c r="R630" s="247"/>
      <c r="S630" s="247"/>
      <c r="T630" s="24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49" t="s">
        <v>139</v>
      </c>
      <c r="AU630" s="249" t="s">
        <v>85</v>
      </c>
      <c r="AV630" s="14" t="s">
        <v>85</v>
      </c>
      <c r="AW630" s="14" t="s">
        <v>31</v>
      </c>
      <c r="AX630" s="14" t="s">
        <v>75</v>
      </c>
      <c r="AY630" s="249" t="s">
        <v>129</v>
      </c>
    </row>
    <row r="631" s="15" customFormat="1">
      <c r="A631" s="15"/>
      <c r="B631" s="250"/>
      <c r="C631" s="251"/>
      <c r="D631" s="230" t="s">
        <v>139</v>
      </c>
      <c r="E631" s="252" t="s">
        <v>1</v>
      </c>
      <c r="F631" s="253" t="s">
        <v>151</v>
      </c>
      <c r="G631" s="251"/>
      <c r="H631" s="254">
        <v>85.030000000000001</v>
      </c>
      <c r="I631" s="255"/>
      <c r="J631" s="251"/>
      <c r="K631" s="251"/>
      <c r="L631" s="256"/>
      <c r="M631" s="257"/>
      <c r="N631" s="258"/>
      <c r="O631" s="258"/>
      <c r="P631" s="258"/>
      <c r="Q631" s="258"/>
      <c r="R631" s="258"/>
      <c r="S631" s="258"/>
      <c r="T631" s="259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60" t="s">
        <v>139</v>
      </c>
      <c r="AU631" s="260" t="s">
        <v>85</v>
      </c>
      <c r="AV631" s="15" t="s">
        <v>137</v>
      </c>
      <c r="AW631" s="15" t="s">
        <v>31</v>
      </c>
      <c r="AX631" s="15" t="s">
        <v>83</v>
      </c>
      <c r="AY631" s="260" t="s">
        <v>129</v>
      </c>
    </row>
    <row r="632" s="2" customFormat="1" ht="24.15" customHeight="1">
      <c r="A632" s="39"/>
      <c r="B632" s="40"/>
      <c r="C632" s="215" t="s">
        <v>643</v>
      </c>
      <c r="D632" s="215" t="s">
        <v>132</v>
      </c>
      <c r="E632" s="216" t="s">
        <v>644</v>
      </c>
      <c r="F632" s="217" t="s">
        <v>645</v>
      </c>
      <c r="G632" s="218" t="s">
        <v>135</v>
      </c>
      <c r="H632" s="219">
        <v>8.4090000000000007</v>
      </c>
      <c r="I632" s="220"/>
      <c r="J632" s="221">
        <f>ROUND(I632*H632,2)</f>
        <v>0</v>
      </c>
      <c r="K632" s="217" t="s">
        <v>136</v>
      </c>
      <c r="L632" s="45"/>
      <c r="M632" s="222" t="s">
        <v>1</v>
      </c>
      <c r="N632" s="223" t="s">
        <v>40</v>
      </c>
      <c r="O632" s="92"/>
      <c r="P632" s="224">
        <f>O632*H632</f>
        <v>0</v>
      </c>
      <c r="Q632" s="224">
        <v>0</v>
      </c>
      <c r="R632" s="224">
        <f>Q632*H632</f>
        <v>0</v>
      </c>
      <c r="S632" s="224">
        <v>3.0000000000000001E-05</v>
      </c>
      <c r="T632" s="225">
        <f>S632*H632</f>
        <v>0.00025227000000000002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26" t="s">
        <v>246</v>
      </c>
      <c r="AT632" s="226" t="s">
        <v>132</v>
      </c>
      <c r="AU632" s="226" t="s">
        <v>85</v>
      </c>
      <c r="AY632" s="18" t="s">
        <v>129</v>
      </c>
      <c r="BE632" s="227">
        <f>IF(N632="základní",J632,0)</f>
        <v>0</v>
      </c>
      <c r="BF632" s="227">
        <f>IF(N632="snížená",J632,0)</f>
        <v>0</v>
      </c>
      <c r="BG632" s="227">
        <f>IF(N632="zákl. přenesená",J632,0)</f>
        <v>0</v>
      </c>
      <c r="BH632" s="227">
        <f>IF(N632="sníž. přenesená",J632,0)</f>
        <v>0</v>
      </c>
      <c r="BI632" s="227">
        <f>IF(N632="nulová",J632,0)</f>
        <v>0</v>
      </c>
      <c r="BJ632" s="18" t="s">
        <v>83</v>
      </c>
      <c r="BK632" s="227">
        <f>ROUND(I632*H632,2)</f>
        <v>0</v>
      </c>
      <c r="BL632" s="18" t="s">
        <v>246</v>
      </c>
      <c r="BM632" s="226" t="s">
        <v>646</v>
      </c>
    </row>
    <row r="633" s="13" customFormat="1">
      <c r="A633" s="13"/>
      <c r="B633" s="228"/>
      <c r="C633" s="229"/>
      <c r="D633" s="230" t="s">
        <v>139</v>
      </c>
      <c r="E633" s="231" t="s">
        <v>1</v>
      </c>
      <c r="F633" s="232" t="s">
        <v>638</v>
      </c>
      <c r="G633" s="229"/>
      <c r="H633" s="231" t="s">
        <v>1</v>
      </c>
      <c r="I633" s="233"/>
      <c r="J633" s="229"/>
      <c r="K633" s="229"/>
      <c r="L633" s="234"/>
      <c r="M633" s="235"/>
      <c r="N633" s="236"/>
      <c r="O633" s="236"/>
      <c r="P633" s="236"/>
      <c r="Q633" s="236"/>
      <c r="R633" s="236"/>
      <c r="S633" s="236"/>
      <c r="T633" s="237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38" t="s">
        <v>139</v>
      </c>
      <c r="AU633" s="238" t="s">
        <v>85</v>
      </c>
      <c r="AV633" s="13" t="s">
        <v>83</v>
      </c>
      <c r="AW633" s="13" t="s">
        <v>31</v>
      </c>
      <c r="AX633" s="13" t="s">
        <v>75</v>
      </c>
      <c r="AY633" s="238" t="s">
        <v>129</v>
      </c>
    </row>
    <row r="634" s="13" customFormat="1">
      <c r="A634" s="13"/>
      <c r="B634" s="228"/>
      <c r="C634" s="229"/>
      <c r="D634" s="230" t="s">
        <v>139</v>
      </c>
      <c r="E634" s="231" t="s">
        <v>1</v>
      </c>
      <c r="F634" s="232" t="s">
        <v>647</v>
      </c>
      <c r="G634" s="229"/>
      <c r="H634" s="231" t="s">
        <v>1</v>
      </c>
      <c r="I634" s="233"/>
      <c r="J634" s="229"/>
      <c r="K634" s="229"/>
      <c r="L634" s="234"/>
      <c r="M634" s="235"/>
      <c r="N634" s="236"/>
      <c r="O634" s="236"/>
      <c r="P634" s="236"/>
      <c r="Q634" s="236"/>
      <c r="R634" s="236"/>
      <c r="S634" s="236"/>
      <c r="T634" s="237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38" t="s">
        <v>139</v>
      </c>
      <c r="AU634" s="238" t="s">
        <v>85</v>
      </c>
      <c r="AV634" s="13" t="s">
        <v>83</v>
      </c>
      <c r="AW634" s="13" t="s">
        <v>31</v>
      </c>
      <c r="AX634" s="13" t="s">
        <v>75</v>
      </c>
      <c r="AY634" s="238" t="s">
        <v>129</v>
      </c>
    </row>
    <row r="635" s="14" customFormat="1">
      <c r="A635" s="14"/>
      <c r="B635" s="239"/>
      <c r="C635" s="240"/>
      <c r="D635" s="230" t="s">
        <v>139</v>
      </c>
      <c r="E635" s="241" t="s">
        <v>1</v>
      </c>
      <c r="F635" s="242" t="s">
        <v>648</v>
      </c>
      <c r="G635" s="240"/>
      <c r="H635" s="243">
        <v>5.0599999999999996</v>
      </c>
      <c r="I635" s="244"/>
      <c r="J635" s="240"/>
      <c r="K635" s="240"/>
      <c r="L635" s="245"/>
      <c r="M635" s="246"/>
      <c r="N635" s="247"/>
      <c r="O635" s="247"/>
      <c r="P635" s="247"/>
      <c r="Q635" s="247"/>
      <c r="R635" s="247"/>
      <c r="S635" s="247"/>
      <c r="T635" s="248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49" t="s">
        <v>139</v>
      </c>
      <c r="AU635" s="249" t="s">
        <v>85</v>
      </c>
      <c r="AV635" s="14" t="s">
        <v>85</v>
      </c>
      <c r="AW635" s="14" t="s">
        <v>31</v>
      </c>
      <c r="AX635" s="14" t="s">
        <v>75</v>
      </c>
      <c r="AY635" s="249" t="s">
        <v>129</v>
      </c>
    </row>
    <row r="636" s="14" customFormat="1">
      <c r="A636" s="14"/>
      <c r="B636" s="239"/>
      <c r="C636" s="240"/>
      <c r="D636" s="230" t="s">
        <v>139</v>
      </c>
      <c r="E636" s="241" t="s">
        <v>1</v>
      </c>
      <c r="F636" s="242" t="s">
        <v>649</v>
      </c>
      <c r="G636" s="240"/>
      <c r="H636" s="243">
        <v>1.7729999999999999</v>
      </c>
      <c r="I636" s="244"/>
      <c r="J636" s="240"/>
      <c r="K636" s="240"/>
      <c r="L636" s="245"/>
      <c r="M636" s="246"/>
      <c r="N636" s="247"/>
      <c r="O636" s="247"/>
      <c r="P636" s="247"/>
      <c r="Q636" s="247"/>
      <c r="R636" s="247"/>
      <c r="S636" s="247"/>
      <c r="T636" s="248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249" t="s">
        <v>139</v>
      </c>
      <c r="AU636" s="249" t="s">
        <v>85</v>
      </c>
      <c r="AV636" s="14" t="s">
        <v>85</v>
      </c>
      <c r="AW636" s="14" t="s">
        <v>31</v>
      </c>
      <c r="AX636" s="14" t="s">
        <v>75</v>
      </c>
      <c r="AY636" s="249" t="s">
        <v>129</v>
      </c>
    </row>
    <row r="637" s="14" customFormat="1">
      <c r="A637" s="14"/>
      <c r="B637" s="239"/>
      <c r="C637" s="240"/>
      <c r="D637" s="230" t="s">
        <v>139</v>
      </c>
      <c r="E637" s="241" t="s">
        <v>1</v>
      </c>
      <c r="F637" s="242" t="s">
        <v>650</v>
      </c>
      <c r="G637" s="240"/>
      <c r="H637" s="243">
        <v>1.5760000000000001</v>
      </c>
      <c r="I637" s="244"/>
      <c r="J637" s="240"/>
      <c r="K637" s="240"/>
      <c r="L637" s="245"/>
      <c r="M637" s="246"/>
      <c r="N637" s="247"/>
      <c r="O637" s="247"/>
      <c r="P637" s="247"/>
      <c r="Q637" s="247"/>
      <c r="R637" s="247"/>
      <c r="S637" s="247"/>
      <c r="T637" s="248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49" t="s">
        <v>139</v>
      </c>
      <c r="AU637" s="249" t="s">
        <v>85</v>
      </c>
      <c r="AV637" s="14" t="s">
        <v>85</v>
      </c>
      <c r="AW637" s="14" t="s">
        <v>31</v>
      </c>
      <c r="AX637" s="14" t="s">
        <v>75</v>
      </c>
      <c r="AY637" s="249" t="s">
        <v>129</v>
      </c>
    </row>
    <row r="638" s="15" customFormat="1">
      <c r="A638" s="15"/>
      <c r="B638" s="250"/>
      <c r="C638" s="251"/>
      <c r="D638" s="230" t="s">
        <v>139</v>
      </c>
      <c r="E638" s="252" t="s">
        <v>1</v>
      </c>
      <c r="F638" s="253" t="s">
        <v>151</v>
      </c>
      <c r="G638" s="251"/>
      <c r="H638" s="254">
        <v>8.4089999999999989</v>
      </c>
      <c r="I638" s="255"/>
      <c r="J638" s="251"/>
      <c r="K638" s="251"/>
      <c r="L638" s="256"/>
      <c r="M638" s="257"/>
      <c r="N638" s="258"/>
      <c r="O638" s="258"/>
      <c r="P638" s="258"/>
      <c r="Q638" s="258"/>
      <c r="R638" s="258"/>
      <c r="S638" s="258"/>
      <c r="T638" s="259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T638" s="260" t="s">
        <v>139</v>
      </c>
      <c r="AU638" s="260" t="s">
        <v>85</v>
      </c>
      <c r="AV638" s="15" t="s">
        <v>137</v>
      </c>
      <c r="AW638" s="15" t="s">
        <v>31</v>
      </c>
      <c r="AX638" s="15" t="s">
        <v>83</v>
      </c>
      <c r="AY638" s="260" t="s">
        <v>129</v>
      </c>
    </row>
    <row r="639" s="2" customFormat="1" ht="16.5" customHeight="1">
      <c r="A639" s="39"/>
      <c r="B639" s="40"/>
      <c r="C639" s="261" t="s">
        <v>651</v>
      </c>
      <c r="D639" s="261" t="s">
        <v>167</v>
      </c>
      <c r="E639" s="262" t="s">
        <v>652</v>
      </c>
      <c r="F639" s="263" t="s">
        <v>653</v>
      </c>
      <c r="G639" s="264" t="s">
        <v>135</v>
      </c>
      <c r="H639" s="265">
        <v>66</v>
      </c>
      <c r="I639" s="266"/>
      <c r="J639" s="267">
        <f>ROUND(I639*H639,2)</f>
        <v>0</v>
      </c>
      <c r="K639" s="263" t="s">
        <v>136</v>
      </c>
      <c r="L639" s="268"/>
      <c r="M639" s="269" t="s">
        <v>1</v>
      </c>
      <c r="N639" s="270" t="s">
        <v>40</v>
      </c>
      <c r="O639" s="92"/>
      <c r="P639" s="224">
        <f>O639*H639</f>
        <v>0</v>
      </c>
      <c r="Q639" s="224">
        <v>0.00029999999999999997</v>
      </c>
      <c r="R639" s="224">
        <f>Q639*H639</f>
        <v>0.019799999999999998</v>
      </c>
      <c r="S639" s="224">
        <v>0</v>
      </c>
      <c r="T639" s="225">
        <f>S639*H639</f>
        <v>0</v>
      </c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R639" s="226" t="s">
        <v>347</v>
      </c>
      <c r="AT639" s="226" t="s">
        <v>167</v>
      </c>
      <c r="AU639" s="226" t="s">
        <v>85</v>
      </c>
      <c r="AY639" s="18" t="s">
        <v>129</v>
      </c>
      <c r="BE639" s="227">
        <f>IF(N639="základní",J639,0)</f>
        <v>0</v>
      </c>
      <c r="BF639" s="227">
        <f>IF(N639="snížená",J639,0)</f>
        <v>0</v>
      </c>
      <c r="BG639" s="227">
        <f>IF(N639="zákl. přenesená",J639,0)</f>
        <v>0</v>
      </c>
      <c r="BH639" s="227">
        <f>IF(N639="sníž. přenesená",J639,0)</f>
        <v>0</v>
      </c>
      <c r="BI639" s="227">
        <f>IF(N639="nulová",J639,0)</f>
        <v>0</v>
      </c>
      <c r="BJ639" s="18" t="s">
        <v>83</v>
      </c>
      <c r="BK639" s="227">
        <f>ROUND(I639*H639,2)</f>
        <v>0</v>
      </c>
      <c r="BL639" s="18" t="s">
        <v>246</v>
      </c>
      <c r="BM639" s="226" t="s">
        <v>654</v>
      </c>
    </row>
    <row r="640" s="13" customFormat="1">
      <c r="A640" s="13"/>
      <c r="B640" s="228"/>
      <c r="C640" s="229"/>
      <c r="D640" s="230" t="s">
        <v>139</v>
      </c>
      <c r="E640" s="231" t="s">
        <v>1</v>
      </c>
      <c r="F640" s="232" t="s">
        <v>641</v>
      </c>
      <c r="G640" s="229"/>
      <c r="H640" s="231" t="s">
        <v>1</v>
      </c>
      <c r="I640" s="233"/>
      <c r="J640" s="229"/>
      <c r="K640" s="229"/>
      <c r="L640" s="234"/>
      <c r="M640" s="235"/>
      <c r="N640" s="236"/>
      <c r="O640" s="236"/>
      <c r="P640" s="236"/>
      <c r="Q640" s="236"/>
      <c r="R640" s="236"/>
      <c r="S640" s="236"/>
      <c r="T640" s="237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8" t="s">
        <v>139</v>
      </c>
      <c r="AU640" s="238" t="s">
        <v>85</v>
      </c>
      <c r="AV640" s="13" t="s">
        <v>83</v>
      </c>
      <c r="AW640" s="13" t="s">
        <v>31</v>
      </c>
      <c r="AX640" s="13" t="s">
        <v>75</v>
      </c>
      <c r="AY640" s="238" t="s">
        <v>129</v>
      </c>
    </row>
    <row r="641" s="14" customFormat="1">
      <c r="A641" s="14"/>
      <c r="B641" s="239"/>
      <c r="C641" s="240"/>
      <c r="D641" s="230" t="s">
        <v>139</v>
      </c>
      <c r="E641" s="241" t="s">
        <v>1</v>
      </c>
      <c r="F641" s="242" t="s">
        <v>642</v>
      </c>
      <c r="G641" s="240"/>
      <c r="H641" s="243">
        <v>60</v>
      </c>
      <c r="I641" s="244"/>
      <c r="J641" s="240"/>
      <c r="K641" s="240"/>
      <c r="L641" s="245"/>
      <c r="M641" s="246"/>
      <c r="N641" s="247"/>
      <c r="O641" s="247"/>
      <c r="P641" s="247"/>
      <c r="Q641" s="247"/>
      <c r="R641" s="247"/>
      <c r="S641" s="247"/>
      <c r="T641" s="24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49" t="s">
        <v>139</v>
      </c>
      <c r="AU641" s="249" t="s">
        <v>85</v>
      </c>
      <c r="AV641" s="14" t="s">
        <v>85</v>
      </c>
      <c r="AW641" s="14" t="s">
        <v>31</v>
      </c>
      <c r="AX641" s="14" t="s">
        <v>83</v>
      </c>
      <c r="AY641" s="249" t="s">
        <v>129</v>
      </c>
    </row>
    <row r="642" s="14" customFormat="1">
      <c r="A642" s="14"/>
      <c r="B642" s="239"/>
      <c r="C642" s="240"/>
      <c r="D642" s="230" t="s">
        <v>139</v>
      </c>
      <c r="E642" s="240"/>
      <c r="F642" s="242" t="s">
        <v>655</v>
      </c>
      <c r="G642" s="240"/>
      <c r="H642" s="243">
        <v>66</v>
      </c>
      <c r="I642" s="244"/>
      <c r="J642" s="240"/>
      <c r="K642" s="240"/>
      <c r="L642" s="245"/>
      <c r="M642" s="246"/>
      <c r="N642" s="247"/>
      <c r="O642" s="247"/>
      <c r="P642" s="247"/>
      <c r="Q642" s="247"/>
      <c r="R642" s="247"/>
      <c r="S642" s="247"/>
      <c r="T642" s="248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49" t="s">
        <v>139</v>
      </c>
      <c r="AU642" s="249" t="s">
        <v>85</v>
      </c>
      <c r="AV642" s="14" t="s">
        <v>85</v>
      </c>
      <c r="AW642" s="14" t="s">
        <v>4</v>
      </c>
      <c r="AX642" s="14" t="s">
        <v>83</v>
      </c>
      <c r="AY642" s="249" t="s">
        <v>129</v>
      </c>
    </row>
    <row r="643" s="2" customFormat="1" ht="16.5" customHeight="1">
      <c r="A643" s="39"/>
      <c r="B643" s="40"/>
      <c r="C643" s="261" t="s">
        <v>656</v>
      </c>
      <c r="D643" s="261" t="s">
        <v>167</v>
      </c>
      <c r="E643" s="262" t="s">
        <v>657</v>
      </c>
      <c r="F643" s="263" t="s">
        <v>658</v>
      </c>
      <c r="G643" s="264" t="s">
        <v>135</v>
      </c>
      <c r="H643" s="265">
        <v>63</v>
      </c>
      <c r="I643" s="266"/>
      <c r="J643" s="267">
        <f>ROUND(I643*H643,2)</f>
        <v>0</v>
      </c>
      <c r="K643" s="263" t="s">
        <v>136</v>
      </c>
      <c r="L643" s="268"/>
      <c r="M643" s="269" t="s">
        <v>1</v>
      </c>
      <c r="N643" s="270" t="s">
        <v>40</v>
      </c>
      <c r="O643" s="92"/>
      <c r="P643" s="224">
        <f>O643*H643</f>
        <v>0</v>
      </c>
      <c r="Q643" s="224">
        <v>0.0089999999999999993</v>
      </c>
      <c r="R643" s="224">
        <f>Q643*H643</f>
        <v>0.56699999999999995</v>
      </c>
      <c r="S643" s="224">
        <v>0</v>
      </c>
      <c r="T643" s="225">
        <f>S643*H643</f>
        <v>0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226" t="s">
        <v>347</v>
      </c>
      <c r="AT643" s="226" t="s">
        <v>167</v>
      </c>
      <c r="AU643" s="226" t="s">
        <v>85</v>
      </c>
      <c r="AY643" s="18" t="s">
        <v>129</v>
      </c>
      <c r="BE643" s="227">
        <f>IF(N643="základní",J643,0)</f>
        <v>0</v>
      </c>
      <c r="BF643" s="227">
        <f>IF(N643="snížená",J643,0)</f>
        <v>0</v>
      </c>
      <c r="BG643" s="227">
        <f>IF(N643="zákl. přenesená",J643,0)</f>
        <v>0</v>
      </c>
      <c r="BH643" s="227">
        <f>IF(N643="sníž. přenesená",J643,0)</f>
        <v>0</v>
      </c>
      <c r="BI643" s="227">
        <f>IF(N643="nulová",J643,0)</f>
        <v>0</v>
      </c>
      <c r="BJ643" s="18" t="s">
        <v>83</v>
      </c>
      <c r="BK643" s="227">
        <f>ROUND(I643*H643,2)</f>
        <v>0</v>
      </c>
      <c r="BL643" s="18" t="s">
        <v>246</v>
      </c>
      <c r="BM643" s="226" t="s">
        <v>659</v>
      </c>
    </row>
    <row r="644" s="13" customFormat="1">
      <c r="A644" s="13"/>
      <c r="B644" s="228"/>
      <c r="C644" s="229"/>
      <c r="D644" s="230" t="s">
        <v>139</v>
      </c>
      <c r="E644" s="231" t="s">
        <v>1</v>
      </c>
      <c r="F644" s="232" t="s">
        <v>641</v>
      </c>
      <c r="G644" s="229"/>
      <c r="H644" s="231" t="s">
        <v>1</v>
      </c>
      <c r="I644" s="233"/>
      <c r="J644" s="229"/>
      <c r="K644" s="229"/>
      <c r="L644" s="234"/>
      <c r="M644" s="235"/>
      <c r="N644" s="236"/>
      <c r="O644" s="236"/>
      <c r="P644" s="236"/>
      <c r="Q644" s="236"/>
      <c r="R644" s="236"/>
      <c r="S644" s="236"/>
      <c r="T644" s="237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8" t="s">
        <v>139</v>
      </c>
      <c r="AU644" s="238" t="s">
        <v>85</v>
      </c>
      <c r="AV644" s="13" t="s">
        <v>83</v>
      </c>
      <c r="AW644" s="13" t="s">
        <v>31</v>
      </c>
      <c r="AX644" s="13" t="s">
        <v>75</v>
      </c>
      <c r="AY644" s="238" t="s">
        <v>129</v>
      </c>
    </row>
    <row r="645" s="14" customFormat="1">
      <c r="A645" s="14"/>
      <c r="B645" s="239"/>
      <c r="C645" s="240"/>
      <c r="D645" s="230" t="s">
        <v>139</v>
      </c>
      <c r="E645" s="241" t="s">
        <v>1</v>
      </c>
      <c r="F645" s="242" t="s">
        <v>642</v>
      </c>
      <c r="G645" s="240"/>
      <c r="H645" s="243">
        <v>60</v>
      </c>
      <c r="I645" s="244"/>
      <c r="J645" s="240"/>
      <c r="K645" s="240"/>
      <c r="L645" s="245"/>
      <c r="M645" s="246"/>
      <c r="N645" s="247"/>
      <c r="O645" s="247"/>
      <c r="P645" s="247"/>
      <c r="Q645" s="247"/>
      <c r="R645" s="247"/>
      <c r="S645" s="247"/>
      <c r="T645" s="248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49" t="s">
        <v>139</v>
      </c>
      <c r="AU645" s="249" t="s">
        <v>85</v>
      </c>
      <c r="AV645" s="14" t="s">
        <v>85</v>
      </c>
      <c r="AW645" s="14" t="s">
        <v>31</v>
      </c>
      <c r="AX645" s="14" t="s">
        <v>83</v>
      </c>
      <c r="AY645" s="249" t="s">
        <v>129</v>
      </c>
    </row>
    <row r="646" s="14" customFormat="1">
      <c r="A646" s="14"/>
      <c r="B646" s="239"/>
      <c r="C646" s="240"/>
      <c r="D646" s="230" t="s">
        <v>139</v>
      </c>
      <c r="E646" s="240"/>
      <c r="F646" s="242" t="s">
        <v>660</v>
      </c>
      <c r="G646" s="240"/>
      <c r="H646" s="243">
        <v>63</v>
      </c>
      <c r="I646" s="244"/>
      <c r="J646" s="240"/>
      <c r="K646" s="240"/>
      <c r="L646" s="245"/>
      <c r="M646" s="246"/>
      <c r="N646" s="247"/>
      <c r="O646" s="247"/>
      <c r="P646" s="247"/>
      <c r="Q646" s="247"/>
      <c r="R646" s="247"/>
      <c r="S646" s="247"/>
      <c r="T646" s="248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49" t="s">
        <v>139</v>
      </c>
      <c r="AU646" s="249" t="s">
        <v>85</v>
      </c>
      <c r="AV646" s="14" t="s">
        <v>85</v>
      </c>
      <c r="AW646" s="14" t="s">
        <v>4</v>
      </c>
      <c r="AX646" s="14" t="s">
        <v>83</v>
      </c>
      <c r="AY646" s="249" t="s">
        <v>129</v>
      </c>
    </row>
    <row r="647" s="2" customFormat="1" ht="16.5" customHeight="1">
      <c r="A647" s="39"/>
      <c r="B647" s="40"/>
      <c r="C647" s="261" t="s">
        <v>661</v>
      </c>
      <c r="D647" s="261" t="s">
        <v>167</v>
      </c>
      <c r="E647" s="262" t="s">
        <v>662</v>
      </c>
      <c r="F647" s="263" t="s">
        <v>663</v>
      </c>
      <c r="G647" s="264" t="s">
        <v>135</v>
      </c>
      <c r="H647" s="265">
        <v>36.783000000000001</v>
      </c>
      <c r="I647" s="266"/>
      <c r="J647" s="267">
        <f>ROUND(I647*H647,2)</f>
        <v>0</v>
      </c>
      <c r="K647" s="263" t="s">
        <v>136</v>
      </c>
      <c r="L647" s="268"/>
      <c r="M647" s="269" t="s">
        <v>1</v>
      </c>
      <c r="N647" s="270" t="s">
        <v>40</v>
      </c>
      <c r="O647" s="92"/>
      <c r="P647" s="224">
        <f>O647*H647</f>
        <v>0</v>
      </c>
      <c r="Q647" s="224">
        <v>4.0000000000000003E-05</v>
      </c>
      <c r="R647" s="224">
        <f>Q647*H647</f>
        <v>0.0014713200000000001</v>
      </c>
      <c r="S647" s="224">
        <v>0</v>
      </c>
      <c r="T647" s="225">
        <f>S647*H647</f>
        <v>0</v>
      </c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R647" s="226" t="s">
        <v>347</v>
      </c>
      <c r="AT647" s="226" t="s">
        <v>167</v>
      </c>
      <c r="AU647" s="226" t="s">
        <v>85</v>
      </c>
      <c r="AY647" s="18" t="s">
        <v>129</v>
      </c>
      <c r="BE647" s="227">
        <f>IF(N647="základní",J647,0)</f>
        <v>0</v>
      </c>
      <c r="BF647" s="227">
        <f>IF(N647="snížená",J647,0)</f>
        <v>0</v>
      </c>
      <c r="BG647" s="227">
        <f>IF(N647="zákl. přenesená",J647,0)</f>
        <v>0</v>
      </c>
      <c r="BH647" s="227">
        <f>IF(N647="sníž. přenesená",J647,0)</f>
        <v>0</v>
      </c>
      <c r="BI647" s="227">
        <f>IF(N647="nulová",J647,0)</f>
        <v>0</v>
      </c>
      <c r="BJ647" s="18" t="s">
        <v>83</v>
      </c>
      <c r="BK647" s="227">
        <f>ROUND(I647*H647,2)</f>
        <v>0</v>
      </c>
      <c r="BL647" s="18" t="s">
        <v>246</v>
      </c>
      <c r="BM647" s="226" t="s">
        <v>664</v>
      </c>
    </row>
    <row r="648" s="13" customFormat="1">
      <c r="A648" s="13"/>
      <c r="B648" s="228"/>
      <c r="C648" s="229"/>
      <c r="D648" s="230" t="s">
        <v>139</v>
      </c>
      <c r="E648" s="231" t="s">
        <v>1</v>
      </c>
      <c r="F648" s="232" t="s">
        <v>638</v>
      </c>
      <c r="G648" s="229"/>
      <c r="H648" s="231" t="s">
        <v>1</v>
      </c>
      <c r="I648" s="233"/>
      <c r="J648" s="229"/>
      <c r="K648" s="229"/>
      <c r="L648" s="234"/>
      <c r="M648" s="235"/>
      <c r="N648" s="236"/>
      <c r="O648" s="236"/>
      <c r="P648" s="236"/>
      <c r="Q648" s="236"/>
      <c r="R648" s="236"/>
      <c r="S648" s="236"/>
      <c r="T648" s="237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8" t="s">
        <v>139</v>
      </c>
      <c r="AU648" s="238" t="s">
        <v>85</v>
      </c>
      <c r="AV648" s="13" t="s">
        <v>83</v>
      </c>
      <c r="AW648" s="13" t="s">
        <v>31</v>
      </c>
      <c r="AX648" s="13" t="s">
        <v>75</v>
      </c>
      <c r="AY648" s="238" t="s">
        <v>129</v>
      </c>
    </row>
    <row r="649" s="13" customFormat="1">
      <c r="A649" s="13"/>
      <c r="B649" s="228"/>
      <c r="C649" s="229"/>
      <c r="D649" s="230" t="s">
        <v>139</v>
      </c>
      <c r="E649" s="231" t="s">
        <v>1</v>
      </c>
      <c r="F649" s="232" t="s">
        <v>639</v>
      </c>
      <c r="G649" s="229"/>
      <c r="H649" s="231" t="s">
        <v>1</v>
      </c>
      <c r="I649" s="233"/>
      <c r="J649" s="229"/>
      <c r="K649" s="229"/>
      <c r="L649" s="234"/>
      <c r="M649" s="235"/>
      <c r="N649" s="236"/>
      <c r="O649" s="236"/>
      <c r="P649" s="236"/>
      <c r="Q649" s="236"/>
      <c r="R649" s="236"/>
      <c r="S649" s="236"/>
      <c r="T649" s="237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38" t="s">
        <v>139</v>
      </c>
      <c r="AU649" s="238" t="s">
        <v>85</v>
      </c>
      <c r="AV649" s="13" t="s">
        <v>83</v>
      </c>
      <c r="AW649" s="13" t="s">
        <v>31</v>
      </c>
      <c r="AX649" s="13" t="s">
        <v>75</v>
      </c>
      <c r="AY649" s="238" t="s">
        <v>129</v>
      </c>
    </row>
    <row r="650" s="14" customFormat="1">
      <c r="A650" s="14"/>
      <c r="B650" s="239"/>
      <c r="C650" s="240"/>
      <c r="D650" s="230" t="s">
        <v>139</v>
      </c>
      <c r="E650" s="241" t="s">
        <v>1</v>
      </c>
      <c r="F650" s="242" t="s">
        <v>640</v>
      </c>
      <c r="G650" s="240"/>
      <c r="H650" s="243">
        <v>25.030000000000001</v>
      </c>
      <c r="I650" s="244"/>
      <c r="J650" s="240"/>
      <c r="K650" s="240"/>
      <c r="L650" s="245"/>
      <c r="M650" s="246"/>
      <c r="N650" s="247"/>
      <c r="O650" s="247"/>
      <c r="P650" s="247"/>
      <c r="Q650" s="247"/>
      <c r="R650" s="247"/>
      <c r="S650" s="247"/>
      <c r="T650" s="248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49" t="s">
        <v>139</v>
      </c>
      <c r="AU650" s="249" t="s">
        <v>85</v>
      </c>
      <c r="AV650" s="14" t="s">
        <v>85</v>
      </c>
      <c r="AW650" s="14" t="s">
        <v>31</v>
      </c>
      <c r="AX650" s="14" t="s">
        <v>75</v>
      </c>
      <c r="AY650" s="249" t="s">
        <v>129</v>
      </c>
    </row>
    <row r="651" s="13" customFormat="1">
      <c r="A651" s="13"/>
      <c r="B651" s="228"/>
      <c r="C651" s="229"/>
      <c r="D651" s="230" t="s">
        <v>139</v>
      </c>
      <c r="E651" s="231" t="s">
        <v>1</v>
      </c>
      <c r="F651" s="232" t="s">
        <v>638</v>
      </c>
      <c r="G651" s="229"/>
      <c r="H651" s="231" t="s">
        <v>1</v>
      </c>
      <c r="I651" s="233"/>
      <c r="J651" s="229"/>
      <c r="K651" s="229"/>
      <c r="L651" s="234"/>
      <c r="M651" s="235"/>
      <c r="N651" s="236"/>
      <c r="O651" s="236"/>
      <c r="P651" s="236"/>
      <c r="Q651" s="236"/>
      <c r="R651" s="236"/>
      <c r="S651" s="236"/>
      <c r="T651" s="237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38" t="s">
        <v>139</v>
      </c>
      <c r="AU651" s="238" t="s">
        <v>85</v>
      </c>
      <c r="AV651" s="13" t="s">
        <v>83</v>
      </c>
      <c r="AW651" s="13" t="s">
        <v>31</v>
      </c>
      <c r="AX651" s="13" t="s">
        <v>75</v>
      </c>
      <c r="AY651" s="238" t="s">
        <v>129</v>
      </c>
    </row>
    <row r="652" s="13" customFormat="1">
      <c r="A652" s="13"/>
      <c r="B652" s="228"/>
      <c r="C652" s="229"/>
      <c r="D652" s="230" t="s">
        <v>139</v>
      </c>
      <c r="E652" s="231" t="s">
        <v>1</v>
      </c>
      <c r="F652" s="232" t="s">
        <v>647</v>
      </c>
      <c r="G652" s="229"/>
      <c r="H652" s="231" t="s">
        <v>1</v>
      </c>
      <c r="I652" s="233"/>
      <c r="J652" s="229"/>
      <c r="K652" s="229"/>
      <c r="L652" s="234"/>
      <c r="M652" s="235"/>
      <c r="N652" s="236"/>
      <c r="O652" s="236"/>
      <c r="P652" s="236"/>
      <c r="Q652" s="236"/>
      <c r="R652" s="236"/>
      <c r="S652" s="236"/>
      <c r="T652" s="237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8" t="s">
        <v>139</v>
      </c>
      <c r="AU652" s="238" t="s">
        <v>85</v>
      </c>
      <c r="AV652" s="13" t="s">
        <v>83</v>
      </c>
      <c r="AW652" s="13" t="s">
        <v>31</v>
      </c>
      <c r="AX652" s="13" t="s">
        <v>75</v>
      </c>
      <c r="AY652" s="238" t="s">
        <v>129</v>
      </c>
    </row>
    <row r="653" s="14" customFormat="1">
      <c r="A653" s="14"/>
      <c r="B653" s="239"/>
      <c r="C653" s="240"/>
      <c r="D653" s="230" t="s">
        <v>139</v>
      </c>
      <c r="E653" s="241" t="s">
        <v>1</v>
      </c>
      <c r="F653" s="242" t="s">
        <v>648</v>
      </c>
      <c r="G653" s="240"/>
      <c r="H653" s="243">
        <v>5.0599999999999996</v>
      </c>
      <c r="I653" s="244"/>
      <c r="J653" s="240"/>
      <c r="K653" s="240"/>
      <c r="L653" s="245"/>
      <c r="M653" s="246"/>
      <c r="N653" s="247"/>
      <c r="O653" s="247"/>
      <c r="P653" s="247"/>
      <c r="Q653" s="247"/>
      <c r="R653" s="247"/>
      <c r="S653" s="247"/>
      <c r="T653" s="248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49" t="s">
        <v>139</v>
      </c>
      <c r="AU653" s="249" t="s">
        <v>85</v>
      </c>
      <c r="AV653" s="14" t="s">
        <v>85</v>
      </c>
      <c r="AW653" s="14" t="s">
        <v>31</v>
      </c>
      <c r="AX653" s="14" t="s">
        <v>75</v>
      </c>
      <c r="AY653" s="249" t="s">
        <v>129</v>
      </c>
    </row>
    <row r="654" s="14" customFormat="1">
      <c r="A654" s="14"/>
      <c r="B654" s="239"/>
      <c r="C654" s="240"/>
      <c r="D654" s="230" t="s">
        <v>139</v>
      </c>
      <c r="E654" s="241" t="s">
        <v>1</v>
      </c>
      <c r="F654" s="242" t="s">
        <v>649</v>
      </c>
      <c r="G654" s="240"/>
      <c r="H654" s="243">
        <v>1.7729999999999999</v>
      </c>
      <c r="I654" s="244"/>
      <c r="J654" s="240"/>
      <c r="K654" s="240"/>
      <c r="L654" s="245"/>
      <c r="M654" s="246"/>
      <c r="N654" s="247"/>
      <c r="O654" s="247"/>
      <c r="P654" s="247"/>
      <c r="Q654" s="247"/>
      <c r="R654" s="247"/>
      <c r="S654" s="247"/>
      <c r="T654" s="248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49" t="s">
        <v>139</v>
      </c>
      <c r="AU654" s="249" t="s">
        <v>85</v>
      </c>
      <c r="AV654" s="14" t="s">
        <v>85</v>
      </c>
      <c r="AW654" s="14" t="s">
        <v>31</v>
      </c>
      <c r="AX654" s="14" t="s">
        <v>75</v>
      </c>
      <c r="AY654" s="249" t="s">
        <v>129</v>
      </c>
    </row>
    <row r="655" s="14" customFormat="1">
      <c r="A655" s="14"/>
      <c r="B655" s="239"/>
      <c r="C655" s="240"/>
      <c r="D655" s="230" t="s">
        <v>139</v>
      </c>
      <c r="E655" s="241" t="s">
        <v>1</v>
      </c>
      <c r="F655" s="242" t="s">
        <v>650</v>
      </c>
      <c r="G655" s="240"/>
      <c r="H655" s="243">
        <v>1.5760000000000001</v>
      </c>
      <c r="I655" s="244"/>
      <c r="J655" s="240"/>
      <c r="K655" s="240"/>
      <c r="L655" s="245"/>
      <c r="M655" s="246"/>
      <c r="N655" s="247"/>
      <c r="O655" s="247"/>
      <c r="P655" s="247"/>
      <c r="Q655" s="247"/>
      <c r="R655" s="247"/>
      <c r="S655" s="247"/>
      <c r="T655" s="248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49" t="s">
        <v>139</v>
      </c>
      <c r="AU655" s="249" t="s">
        <v>85</v>
      </c>
      <c r="AV655" s="14" t="s">
        <v>85</v>
      </c>
      <c r="AW655" s="14" t="s">
        <v>31</v>
      </c>
      <c r="AX655" s="14" t="s">
        <v>75</v>
      </c>
      <c r="AY655" s="249" t="s">
        <v>129</v>
      </c>
    </row>
    <row r="656" s="15" customFormat="1">
      <c r="A656" s="15"/>
      <c r="B656" s="250"/>
      <c r="C656" s="251"/>
      <c r="D656" s="230" t="s">
        <v>139</v>
      </c>
      <c r="E656" s="252" t="s">
        <v>1</v>
      </c>
      <c r="F656" s="253" t="s">
        <v>151</v>
      </c>
      <c r="G656" s="251"/>
      <c r="H656" s="254">
        <v>33.439</v>
      </c>
      <c r="I656" s="255"/>
      <c r="J656" s="251"/>
      <c r="K656" s="251"/>
      <c r="L656" s="256"/>
      <c r="M656" s="257"/>
      <c r="N656" s="258"/>
      <c r="O656" s="258"/>
      <c r="P656" s="258"/>
      <c r="Q656" s="258"/>
      <c r="R656" s="258"/>
      <c r="S656" s="258"/>
      <c r="T656" s="259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60" t="s">
        <v>139</v>
      </c>
      <c r="AU656" s="260" t="s">
        <v>85</v>
      </c>
      <c r="AV656" s="15" t="s">
        <v>137</v>
      </c>
      <c r="AW656" s="15" t="s">
        <v>31</v>
      </c>
      <c r="AX656" s="15" t="s">
        <v>83</v>
      </c>
      <c r="AY656" s="260" t="s">
        <v>129</v>
      </c>
    </row>
    <row r="657" s="14" customFormat="1">
      <c r="A657" s="14"/>
      <c r="B657" s="239"/>
      <c r="C657" s="240"/>
      <c r="D657" s="230" t="s">
        <v>139</v>
      </c>
      <c r="E657" s="240"/>
      <c r="F657" s="242" t="s">
        <v>665</v>
      </c>
      <c r="G657" s="240"/>
      <c r="H657" s="243">
        <v>36.783000000000001</v>
      </c>
      <c r="I657" s="244"/>
      <c r="J657" s="240"/>
      <c r="K657" s="240"/>
      <c r="L657" s="245"/>
      <c r="M657" s="246"/>
      <c r="N657" s="247"/>
      <c r="O657" s="247"/>
      <c r="P657" s="247"/>
      <c r="Q657" s="247"/>
      <c r="R657" s="247"/>
      <c r="S657" s="247"/>
      <c r="T657" s="248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49" t="s">
        <v>139</v>
      </c>
      <c r="AU657" s="249" t="s">
        <v>85</v>
      </c>
      <c r="AV657" s="14" t="s">
        <v>85</v>
      </c>
      <c r="AW657" s="14" t="s">
        <v>4</v>
      </c>
      <c r="AX657" s="14" t="s">
        <v>83</v>
      </c>
      <c r="AY657" s="249" t="s">
        <v>129</v>
      </c>
    </row>
    <row r="658" s="2" customFormat="1" ht="16.5" customHeight="1">
      <c r="A658" s="39"/>
      <c r="B658" s="40"/>
      <c r="C658" s="215" t="s">
        <v>666</v>
      </c>
      <c r="D658" s="215" t="s">
        <v>132</v>
      </c>
      <c r="E658" s="216" t="s">
        <v>667</v>
      </c>
      <c r="F658" s="217" t="s">
        <v>668</v>
      </c>
      <c r="G658" s="218" t="s">
        <v>135</v>
      </c>
      <c r="H658" s="219">
        <v>103.801</v>
      </c>
      <c r="I658" s="220"/>
      <c r="J658" s="221">
        <f>ROUND(I658*H658,2)</f>
        <v>0</v>
      </c>
      <c r="K658" s="217" t="s">
        <v>136</v>
      </c>
      <c r="L658" s="45"/>
      <c r="M658" s="222" t="s">
        <v>1</v>
      </c>
      <c r="N658" s="223" t="s">
        <v>40</v>
      </c>
      <c r="O658" s="92"/>
      <c r="P658" s="224">
        <f>O658*H658</f>
        <v>0</v>
      </c>
      <c r="Q658" s="224">
        <v>0.00020000000000000001</v>
      </c>
      <c r="R658" s="224">
        <f>Q658*H658</f>
        <v>0.020760200000000003</v>
      </c>
      <c r="S658" s="224">
        <v>0</v>
      </c>
      <c r="T658" s="225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26" t="s">
        <v>246</v>
      </c>
      <c r="AT658" s="226" t="s">
        <v>132</v>
      </c>
      <c r="AU658" s="226" t="s">
        <v>85</v>
      </c>
      <c r="AY658" s="18" t="s">
        <v>129</v>
      </c>
      <c r="BE658" s="227">
        <f>IF(N658="základní",J658,0)</f>
        <v>0</v>
      </c>
      <c r="BF658" s="227">
        <f>IF(N658="snížená",J658,0)</f>
        <v>0</v>
      </c>
      <c r="BG658" s="227">
        <f>IF(N658="zákl. přenesená",J658,0)</f>
        <v>0</v>
      </c>
      <c r="BH658" s="227">
        <f>IF(N658="sníž. přenesená",J658,0)</f>
        <v>0</v>
      </c>
      <c r="BI658" s="227">
        <f>IF(N658="nulová",J658,0)</f>
        <v>0</v>
      </c>
      <c r="BJ658" s="18" t="s">
        <v>83</v>
      </c>
      <c r="BK658" s="227">
        <f>ROUND(I658*H658,2)</f>
        <v>0</v>
      </c>
      <c r="BL658" s="18" t="s">
        <v>246</v>
      </c>
      <c r="BM658" s="226" t="s">
        <v>669</v>
      </c>
    </row>
    <row r="659" s="13" customFormat="1">
      <c r="A659" s="13"/>
      <c r="B659" s="228"/>
      <c r="C659" s="229"/>
      <c r="D659" s="230" t="s">
        <v>139</v>
      </c>
      <c r="E659" s="231" t="s">
        <v>1</v>
      </c>
      <c r="F659" s="232" t="s">
        <v>638</v>
      </c>
      <c r="G659" s="229"/>
      <c r="H659" s="231" t="s">
        <v>1</v>
      </c>
      <c r="I659" s="233"/>
      <c r="J659" s="229"/>
      <c r="K659" s="229"/>
      <c r="L659" s="234"/>
      <c r="M659" s="235"/>
      <c r="N659" s="236"/>
      <c r="O659" s="236"/>
      <c r="P659" s="236"/>
      <c r="Q659" s="236"/>
      <c r="R659" s="236"/>
      <c r="S659" s="236"/>
      <c r="T659" s="237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8" t="s">
        <v>139</v>
      </c>
      <c r="AU659" s="238" t="s">
        <v>85</v>
      </c>
      <c r="AV659" s="13" t="s">
        <v>83</v>
      </c>
      <c r="AW659" s="13" t="s">
        <v>31</v>
      </c>
      <c r="AX659" s="13" t="s">
        <v>75</v>
      </c>
      <c r="AY659" s="238" t="s">
        <v>129</v>
      </c>
    </row>
    <row r="660" s="13" customFormat="1">
      <c r="A660" s="13"/>
      <c r="B660" s="228"/>
      <c r="C660" s="229"/>
      <c r="D660" s="230" t="s">
        <v>139</v>
      </c>
      <c r="E660" s="231" t="s">
        <v>1</v>
      </c>
      <c r="F660" s="232" t="s">
        <v>670</v>
      </c>
      <c r="G660" s="229"/>
      <c r="H660" s="231" t="s">
        <v>1</v>
      </c>
      <c r="I660" s="233"/>
      <c r="J660" s="229"/>
      <c r="K660" s="229"/>
      <c r="L660" s="234"/>
      <c r="M660" s="235"/>
      <c r="N660" s="236"/>
      <c r="O660" s="236"/>
      <c r="P660" s="236"/>
      <c r="Q660" s="236"/>
      <c r="R660" s="236"/>
      <c r="S660" s="236"/>
      <c r="T660" s="237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8" t="s">
        <v>139</v>
      </c>
      <c r="AU660" s="238" t="s">
        <v>85</v>
      </c>
      <c r="AV660" s="13" t="s">
        <v>83</v>
      </c>
      <c r="AW660" s="13" t="s">
        <v>31</v>
      </c>
      <c r="AX660" s="13" t="s">
        <v>75</v>
      </c>
      <c r="AY660" s="238" t="s">
        <v>129</v>
      </c>
    </row>
    <row r="661" s="14" customFormat="1">
      <c r="A661" s="14"/>
      <c r="B661" s="239"/>
      <c r="C661" s="240"/>
      <c r="D661" s="230" t="s">
        <v>139</v>
      </c>
      <c r="E661" s="241" t="s">
        <v>1</v>
      </c>
      <c r="F661" s="242" t="s">
        <v>640</v>
      </c>
      <c r="G661" s="240"/>
      <c r="H661" s="243">
        <v>25.030000000000001</v>
      </c>
      <c r="I661" s="244"/>
      <c r="J661" s="240"/>
      <c r="K661" s="240"/>
      <c r="L661" s="245"/>
      <c r="M661" s="246"/>
      <c r="N661" s="247"/>
      <c r="O661" s="247"/>
      <c r="P661" s="247"/>
      <c r="Q661" s="247"/>
      <c r="R661" s="247"/>
      <c r="S661" s="247"/>
      <c r="T661" s="248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49" t="s">
        <v>139</v>
      </c>
      <c r="AU661" s="249" t="s">
        <v>85</v>
      </c>
      <c r="AV661" s="14" t="s">
        <v>85</v>
      </c>
      <c r="AW661" s="14" t="s">
        <v>31</v>
      </c>
      <c r="AX661" s="14" t="s">
        <v>75</v>
      </c>
      <c r="AY661" s="249" t="s">
        <v>129</v>
      </c>
    </row>
    <row r="662" s="13" customFormat="1">
      <c r="A662" s="13"/>
      <c r="B662" s="228"/>
      <c r="C662" s="229"/>
      <c r="D662" s="230" t="s">
        <v>139</v>
      </c>
      <c r="E662" s="231" t="s">
        <v>1</v>
      </c>
      <c r="F662" s="232" t="s">
        <v>671</v>
      </c>
      <c r="G662" s="229"/>
      <c r="H662" s="231" t="s">
        <v>1</v>
      </c>
      <c r="I662" s="233"/>
      <c r="J662" s="229"/>
      <c r="K662" s="229"/>
      <c r="L662" s="234"/>
      <c r="M662" s="235"/>
      <c r="N662" s="236"/>
      <c r="O662" s="236"/>
      <c r="P662" s="236"/>
      <c r="Q662" s="236"/>
      <c r="R662" s="236"/>
      <c r="S662" s="236"/>
      <c r="T662" s="237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38" t="s">
        <v>139</v>
      </c>
      <c r="AU662" s="238" t="s">
        <v>85</v>
      </c>
      <c r="AV662" s="13" t="s">
        <v>83</v>
      </c>
      <c r="AW662" s="13" t="s">
        <v>31</v>
      </c>
      <c r="AX662" s="13" t="s">
        <v>75</v>
      </c>
      <c r="AY662" s="238" t="s">
        <v>129</v>
      </c>
    </row>
    <row r="663" s="14" customFormat="1">
      <c r="A663" s="14"/>
      <c r="B663" s="239"/>
      <c r="C663" s="240"/>
      <c r="D663" s="230" t="s">
        <v>139</v>
      </c>
      <c r="E663" s="241" t="s">
        <v>1</v>
      </c>
      <c r="F663" s="242" t="s">
        <v>672</v>
      </c>
      <c r="G663" s="240"/>
      <c r="H663" s="243">
        <v>78.771000000000001</v>
      </c>
      <c r="I663" s="244"/>
      <c r="J663" s="240"/>
      <c r="K663" s="240"/>
      <c r="L663" s="245"/>
      <c r="M663" s="246"/>
      <c r="N663" s="247"/>
      <c r="O663" s="247"/>
      <c r="P663" s="247"/>
      <c r="Q663" s="247"/>
      <c r="R663" s="247"/>
      <c r="S663" s="247"/>
      <c r="T663" s="248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49" t="s">
        <v>139</v>
      </c>
      <c r="AU663" s="249" t="s">
        <v>85</v>
      </c>
      <c r="AV663" s="14" t="s">
        <v>85</v>
      </c>
      <c r="AW663" s="14" t="s">
        <v>31</v>
      </c>
      <c r="AX663" s="14" t="s">
        <v>75</v>
      </c>
      <c r="AY663" s="249" t="s">
        <v>129</v>
      </c>
    </row>
    <row r="664" s="15" customFormat="1">
      <c r="A664" s="15"/>
      <c r="B664" s="250"/>
      <c r="C664" s="251"/>
      <c r="D664" s="230" t="s">
        <v>139</v>
      </c>
      <c r="E664" s="252" t="s">
        <v>1</v>
      </c>
      <c r="F664" s="253" t="s">
        <v>151</v>
      </c>
      <c r="G664" s="251"/>
      <c r="H664" s="254">
        <v>103.801</v>
      </c>
      <c r="I664" s="255"/>
      <c r="J664" s="251"/>
      <c r="K664" s="251"/>
      <c r="L664" s="256"/>
      <c r="M664" s="257"/>
      <c r="N664" s="258"/>
      <c r="O664" s="258"/>
      <c r="P664" s="258"/>
      <c r="Q664" s="258"/>
      <c r="R664" s="258"/>
      <c r="S664" s="258"/>
      <c r="T664" s="259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T664" s="260" t="s">
        <v>139</v>
      </c>
      <c r="AU664" s="260" t="s">
        <v>85</v>
      </c>
      <c r="AV664" s="15" t="s">
        <v>137</v>
      </c>
      <c r="AW664" s="15" t="s">
        <v>31</v>
      </c>
      <c r="AX664" s="15" t="s">
        <v>83</v>
      </c>
      <c r="AY664" s="260" t="s">
        <v>129</v>
      </c>
    </row>
    <row r="665" s="2" customFormat="1" ht="24.15" customHeight="1">
      <c r="A665" s="39"/>
      <c r="B665" s="40"/>
      <c r="C665" s="215" t="s">
        <v>673</v>
      </c>
      <c r="D665" s="215" t="s">
        <v>132</v>
      </c>
      <c r="E665" s="216" t="s">
        <v>674</v>
      </c>
      <c r="F665" s="217" t="s">
        <v>675</v>
      </c>
      <c r="G665" s="218" t="s">
        <v>135</v>
      </c>
      <c r="H665" s="219">
        <v>103.801</v>
      </c>
      <c r="I665" s="220"/>
      <c r="J665" s="221">
        <f>ROUND(I665*H665,2)</f>
        <v>0</v>
      </c>
      <c r="K665" s="217" t="s">
        <v>136</v>
      </c>
      <c r="L665" s="45"/>
      <c r="M665" s="222" t="s">
        <v>1</v>
      </c>
      <c r="N665" s="223" t="s">
        <v>40</v>
      </c>
      <c r="O665" s="92"/>
      <c r="P665" s="224">
        <f>O665*H665</f>
        <v>0</v>
      </c>
      <c r="Q665" s="224">
        <v>0.00029</v>
      </c>
      <c r="R665" s="224">
        <f>Q665*H665</f>
        <v>0.03010229</v>
      </c>
      <c r="S665" s="224">
        <v>0</v>
      </c>
      <c r="T665" s="225">
        <f>S665*H665</f>
        <v>0</v>
      </c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R665" s="226" t="s">
        <v>246</v>
      </c>
      <c r="AT665" s="226" t="s">
        <v>132</v>
      </c>
      <c r="AU665" s="226" t="s">
        <v>85</v>
      </c>
      <c r="AY665" s="18" t="s">
        <v>129</v>
      </c>
      <c r="BE665" s="227">
        <f>IF(N665="základní",J665,0)</f>
        <v>0</v>
      </c>
      <c r="BF665" s="227">
        <f>IF(N665="snížená",J665,0)</f>
        <v>0</v>
      </c>
      <c r="BG665" s="227">
        <f>IF(N665="zákl. přenesená",J665,0)</f>
        <v>0</v>
      </c>
      <c r="BH665" s="227">
        <f>IF(N665="sníž. přenesená",J665,0)</f>
        <v>0</v>
      </c>
      <c r="BI665" s="227">
        <f>IF(N665="nulová",J665,0)</f>
        <v>0</v>
      </c>
      <c r="BJ665" s="18" t="s">
        <v>83</v>
      </c>
      <c r="BK665" s="227">
        <f>ROUND(I665*H665,2)</f>
        <v>0</v>
      </c>
      <c r="BL665" s="18" t="s">
        <v>246</v>
      </c>
      <c r="BM665" s="226" t="s">
        <v>676</v>
      </c>
    </row>
    <row r="666" s="13" customFormat="1">
      <c r="A666" s="13"/>
      <c r="B666" s="228"/>
      <c r="C666" s="229"/>
      <c r="D666" s="230" t="s">
        <v>139</v>
      </c>
      <c r="E666" s="231" t="s">
        <v>1</v>
      </c>
      <c r="F666" s="232" t="s">
        <v>638</v>
      </c>
      <c r="G666" s="229"/>
      <c r="H666" s="231" t="s">
        <v>1</v>
      </c>
      <c r="I666" s="233"/>
      <c r="J666" s="229"/>
      <c r="K666" s="229"/>
      <c r="L666" s="234"/>
      <c r="M666" s="235"/>
      <c r="N666" s="236"/>
      <c r="O666" s="236"/>
      <c r="P666" s="236"/>
      <c r="Q666" s="236"/>
      <c r="R666" s="236"/>
      <c r="S666" s="236"/>
      <c r="T666" s="237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8" t="s">
        <v>139</v>
      </c>
      <c r="AU666" s="238" t="s">
        <v>85</v>
      </c>
      <c r="AV666" s="13" t="s">
        <v>83</v>
      </c>
      <c r="AW666" s="13" t="s">
        <v>31</v>
      </c>
      <c r="AX666" s="13" t="s">
        <v>75</v>
      </c>
      <c r="AY666" s="238" t="s">
        <v>129</v>
      </c>
    </row>
    <row r="667" s="13" customFormat="1">
      <c r="A667" s="13"/>
      <c r="B667" s="228"/>
      <c r="C667" s="229"/>
      <c r="D667" s="230" t="s">
        <v>139</v>
      </c>
      <c r="E667" s="231" t="s">
        <v>1</v>
      </c>
      <c r="F667" s="232" t="s">
        <v>670</v>
      </c>
      <c r="G667" s="229"/>
      <c r="H667" s="231" t="s">
        <v>1</v>
      </c>
      <c r="I667" s="233"/>
      <c r="J667" s="229"/>
      <c r="K667" s="229"/>
      <c r="L667" s="234"/>
      <c r="M667" s="235"/>
      <c r="N667" s="236"/>
      <c r="O667" s="236"/>
      <c r="P667" s="236"/>
      <c r="Q667" s="236"/>
      <c r="R667" s="236"/>
      <c r="S667" s="236"/>
      <c r="T667" s="237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8" t="s">
        <v>139</v>
      </c>
      <c r="AU667" s="238" t="s">
        <v>85</v>
      </c>
      <c r="AV667" s="13" t="s">
        <v>83</v>
      </c>
      <c r="AW667" s="13" t="s">
        <v>31</v>
      </c>
      <c r="AX667" s="13" t="s">
        <v>75</v>
      </c>
      <c r="AY667" s="238" t="s">
        <v>129</v>
      </c>
    </row>
    <row r="668" s="14" customFormat="1">
      <c r="A668" s="14"/>
      <c r="B668" s="239"/>
      <c r="C668" s="240"/>
      <c r="D668" s="230" t="s">
        <v>139</v>
      </c>
      <c r="E668" s="241" t="s">
        <v>1</v>
      </c>
      <c r="F668" s="242" t="s">
        <v>640</v>
      </c>
      <c r="G668" s="240"/>
      <c r="H668" s="243">
        <v>25.030000000000001</v>
      </c>
      <c r="I668" s="244"/>
      <c r="J668" s="240"/>
      <c r="K668" s="240"/>
      <c r="L668" s="245"/>
      <c r="M668" s="246"/>
      <c r="N668" s="247"/>
      <c r="O668" s="247"/>
      <c r="P668" s="247"/>
      <c r="Q668" s="247"/>
      <c r="R668" s="247"/>
      <c r="S668" s="247"/>
      <c r="T668" s="248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49" t="s">
        <v>139</v>
      </c>
      <c r="AU668" s="249" t="s">
        <v>85</v>
      </c>
      <c r="AV668" s="14" t="s">
        <v>85</v>
      </c>
      <c r="AW668" s="14" t="s">
        <v>31</v>
      </c>
      <c r="AX668" s="14" t="s">
        <v>75</v>
      </c>
      <c r="AY668" s="249" t="s">
        <v>129</v>
      </c>
    </row>
    <row r="669" s="13" customFormat="1">
      <c r="A669" s="13"/>
      <c r="B669" s="228"/>
      <c r="C669" s="229"/>
      <c r="D669" s="230" t="s">
        <v>139</v>
      </c>
      <c r="E669" s="231" t="s">
        <v>1</v>
      </c>
      <c r="F669" s="232" t="s">
        <v>671</v>
      </c>
      <c r="G669" s="229"/>
      <c r="H669" s="231" t="s">
        <v>1</v>
      </c>
      <c r="I669" s="233"/>
      <c r="J669" s="229"/>
      <c r="K669" s="229"/>
      <c r="L669" s="234"/>
      <c r="M669" s="235"/>
      <c r="N669" s="236"/>
      <c r="O669" s="236"/>
      <c r="P669" s="236"/>
      <c r="Q669" s="236"/>
      <c r="R669" s="236"/>
      <c r="S669" s="236"/>
      <c r="T669" s="237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38" t="s">
        <v>139</v>
      </c>
      <c r="AU669" s="238" t="s">
        <v>85</v>
      </c>
      <c r="AV669" s="13" t="s">
        <v>83</v>
      </c>
      <c r="AW669" s="13" t="s">
        <v>31</v>
      </c>
      <c r="AX669" s="13" t="s">
        <v>75</v>
      </c>
      <c r="AY669" s="238" t="s">
        <v>129</v>
      </c>
    </row>
    <row r="670" s="14" customFormat="1">
      <c r="A670" s="14"/>
      <c r="B670" s="239"/>
      <c r="C670" s="240"/>
      <c r="D670" s="230" t="s">
        <v>139</v>
      </c>
      <c r="E670" s="241" t="s">
        <v>1</v>
      </c>
      <c r="F670" s="242" t="s">
        <v>672</v>
      </c>
      <c r="G670" s="240"/>
      <c r="H670" s="243">
        <v>78.771000000000001</v>
      </c>
      <c r="I670" s="244"/>
      <c r="J670" s="240"/>
      <c r="K670" s="240"/>
      <c r="L670" s="245"/>
      <c r="M670" s="246"/>
      <c r="N670" s="247"/>
      <c r="O670" s="247"/>
      <c r="P670" s="247"/>
      <c r="Q670" s="247"/>
      <c r="R670" s="247"/>
      <c r="S670" s="247"/>
      <c r="T670" s="248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49" t="s">
        <v>139</v>
      </c>
      <c r="AU670" s="249" t="s">
        <v>85</v>
      </c>
      <c r="AV670" s="14" t="s">
        <v>85</v>
      </c>
      <c r="AW670" s="14" t="s">
        <v>31</v>
      </c>
      <c r="AX670" s="14" t="s">
        <v>75</v>
      </c>
      <c r="AY670" s="249" t="s">
        <v>129</v>
      </c>
    </row>
    <row r="671" s="15" customFormat="1">
      <c r="A671" s="15"/>
      <c r="B671" s="250"/>
      <c r="C671" s="251"/>
      <c r="D671" s="230" t="s">
        <v>139</v>
      </c>
      <c r="E671" s="252" t="s">
        <v>1</v>
      </c>
      <c r="F671" s="253" t="s">
        <v>151</v>
      </c>
      <c r="G671" s="251"/>
      <c r="H671" s="254">
        <v>103.801</v>
      </c>
      <c r="I671" s="255"/>
      <c r="J671" s="251"/>
      <c r="K671" s="251"/>
      <c r="L671" s="256"/>
      <c r="M671" s="257"/>
      <c r="N671" s="258"/>
      <c r="O671" s="258"/>
      <c r="P671" s="258"/>
      <c r="Q671" s="258"/>
      <c r="R671" s="258"/>
      <c r="S671" s="258"/>
      <c r="T671" s="259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T671" s="260" t="s">
        <v>139</v>
      </c>
      <c r="AU671" s="260" t="s">
        <v>85</v>
      </c>
      <c r="AV671" s="15" t="s">
        <v>137</v>
      </c>
      <c r="AW671" s="15" t="s">
        <v>31</v>
      </c>
      <c r="AX671" s="15" t="s">
        <v>83</v>
      </c>
      <c r="AY671" s="260" t="s">
        <v>129</v>
      </c>
    </row>
    <row r="672" s="12" customFormat="1" ht="25.92" customHeight="1">
      <c r="A672" s="12"/>
      <c r="B672" s="199"/>
      <c r="C672" s="200"/>
      <c r="D672" s="201" t="s">
        <v>74</v>
      </c>
      <c r="E672" s="202" t="s">
        <v>677</v>
      </c>
      <c r="F672" s="202" t="s">
        <v>678</v>
      </c>
      <c r="G672" s="200"/>
      <c r="H672" s="200"/>
      <c r="I672" s="203"/>
      <c r="J672" s="204">
        <f>BK672</f>
        <v>0</v>
      </c>
      <c r="K672" s="200"/>
      <c r="L672" s="205"/>
      <c r="M672" s="206"/>
      <c r="N672" s="207"/>
      <c r="O672" s="207"/>
      <c r="P672" s="208">
        <f>P673+P675+P677+P680+P683</f>
        <v>0</v>
      </c>
      <c r="Q672" s="207"/>
      <c r="R672" s="208">
        <f>R673+R675+R677+R680+R683</f>
        <v>0</v>
      </c>
      <c r="S672" s="207"/>
      <c r="T672" s="209">
        <f>T673+T675+T677+T680+T683</f>
        <v>0</v>
      </c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R672" s="210" t="s">
        <v>159</v>
      </c>
      <c r="AT672" s="211" t="s">
        <v>74</v>
      </c>
      <c r="AU672" s="211" t="s">
        <v>75</v>
      </c>
      <c r="AY672" s="210" t="s">
        <v>129</v>
      </c>
      <c r="BK672" s="212">
        <f>BK673+BK675+BK677+BK680+BK683</f>
        <v>0</v>
      </c>
    </row>
    <row r="673" s="12" customFormat="1" ht="22.8" customHeight="1">
      <c r="A673" s="12"/>
      <c r="B673" s="199"/>
      <c r="C673" s="200"/>
      <c r="D673" s="201" t="s">
        <v>74</v>
      </c>
      <c r="E673" s="213" t="s">
        <v>679</v>
      </c>
      <c r="F673" s="213" t="s">
        <v>680</v>
      </c>
      <c r="G673" s="200"/>
      <c r="H673" s="200"/>
      <c r="I673" s="203"/>
      <c r="J673" s="214">
        <f>BK673</f>
        <v>0</v>
      </c>
      <c r="K673" s="200"/>
      <c r="L673" s="205"/>
      <c r="M673" s="206"/>
      <c r="N673" s="207"/>
      <c r="O673" s="207"/>
      <c r="P673" s="208">
        <f>P674</f>
        <v>0</v>
      </c>
      <c r="Q673" s="207"/>
      <c r="R673" s="208">
        <f>R674</f>
        <v>0</v>
      </c>
      <c r="S673" s="207"/>
      <c r="T673" s="209">
        <f>T674</f>
        <v>0</v>
      </c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R673" s="210" t="s">
        <v>159</v>
      </c>
      <c r="AT673" s="211" t="s">
        <v>74</v>
      </c>
      <c r="AU673" s="211" t="s">
        <v>83</v>
      </c>
      <c r="AY673" s="210" t="s">
        <v>129</v>
      </c>
      <c r="BK673" s="212">
        <f>BK674</f>
        <v>0</v>
      </c>
    </row>
    <row r="674" s="2" customFormat="1" ht="16.5" customHeight="1">
      <c r="A674" s="39"/>
      <c r="B674" s="40"/>
      <c r="C674" s="215" t="s">
        <v>681</v>
      </c>
      <c r="D674" s="215" t="s">
        <v>132</v>
      </c>
      <c r="E674" s="216" t="s">
        <v>682</v>
      </c>
      <c r="F674" s="217" t="s">
        <v>683</v>
      </c>
      <c r="G674" s="218" t="s">
        <v>684</v>
      </c>
      <c r="H674" s="219">
        <v>1</v>
      </c>
      <c r="I674" s="220"/>
      <c r="J674" s="221">
        <f>ROUND(I674*H674,2)</f>
        <v>0</v>
      </c>
      <c r="K674" s="217" t="s">
        <v>136</v>
      </c>
      <c r="L674" s="45"/>
      <c r="M674" s="222" t="s">
        <v>1</v>
      </c>
      <c r="N674" s="223" t="s">
        <v>40</v>
      </c>
      <c r="O674" s="92"/>
      <c r="P674" s="224">
        <f>O674*H674</f>
        <v>0</v>
      </c>
      <c r="Q674" s="224">
        <v>0</v>
      </c>
      <c r="R674" s="224">
        <f>Q674*H674</f>
        <v>0</v>
      </c>
      <c r="S674" s="224">
        <v>0</v>
      </c>
      <c r="T674" s="225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26" t="s">
        <v>685</v>
      </c>
      <c r="AT674" s="226" t="s">
        <v>132</v>
      </c>
      <c r="AU674" s="226" t="s">
        <v>85</v>
      </c>
      <c r="AY674" s="18" t="s">
        <v>129</v>
      </c>
      <c r="BE674" s="227">
        <f>IF(N674="základní",J674,0)</f>
        <v>0</v>
      </c>
      <c r="BF674" s="227">
        <f>IF(N674="snížená",J674,0)</f>
        <v>0</v>
      </c>
      <c r="BG674" s="227">
        <f>IF(N674="zákl. přenesená",J674,0)</f>
        <v>0</v>
      </c>
      <c r="BH674" s="227">
        <f>IF(N674="sníž. přenesená",J674,0)</f>
        <v>0</v>
      </c>
      <c r="BI674" s="227">
        <f>IF(N674="nulová",J674,0)</f>
        <v>0</v>
      </c>
      <c r="BJ674" s="18" t="s">
        <v>83</v>
      </c>
      <c r="BK674" s="227">
        <f>ROUND(I674*H674,2)</f>
        <v>0</v>
      </c>
      <c r="BL674" s="18" t="s">
        <v>685</v>
      </c>
      <c r="BM674" s="226" t="s">
        <v>686</v>
      </c>
    </row>
    <row r="675" s="12" customFormat="1" ht="22.8" customHeight="1">
      <c r="A675" s="12"/>
      <c r="B675" s="199"/>
      <c r="C675" s="200"/>
      <c r="D675" s="201" t="s">
        <v>74</v>
      </c>
      <c r="E675" s="213" t="s">
        <v>687</v>
      </c>
      <c r="F675" s="213" t="s">
        <v>688</v>
      </c>
      <c r="G675" s="200"/>
      <c r="H675" s="200"/>
      <c r="I675" s="203"/>
      <c r="J675" s="214">
        <f>BK675</f>
        <v>0</v>
      </c>
      <c r="K675" s="200"/>
      <c r="L675" s="205"/>
      <c r="M675" s="206"/>
      <c r="N675" s="207"/>
      <c r="O675" s="207"/>
      <c r="P675" s="208">
        <f>P676</f>
        <v>0</v>
      </c>
      <c r="Q675" s="207"/>
      <c r="R675" s="208">
        <f>R676</f>
        <v>0</v>
      </c>
      <c r="S675" s="207"/>
      <c r="T675" s="209">
        <f>T676</f>
        <v>0</v>
      </c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R675" s="210" t="s">
        <v>159</v>
      </c>
      <c r="AT675" s="211" t="s">
        <v>74</v>
      </c>
      <c r="AU675" s="211" t="s">
        <v>83</v>
      </c>
      <c r="AY675" s="210" t="s">
        <v>129</v>
      </c>
      <c r="BK675" s="212">
        <f>BK676</f>
        <v>0</v>
      </c>
    </row>
    <row r="676" s="2" customFormat="1" ht="16.5" customHeight="1">
      <c r="A676" s="39"/>
      <c r="B676" s="40"/>
      <c r="C676" s="215" t="s">
        <v>689</v>
      </c>
      <c r="D676" s="215" t="s">
        <v>132</v>
      </c>
      <c r="E676" s="216" t="s">
        <v>690</v>
      </c>
      <c r="F676" s="217" t="s">
        <v>691</v>
      </c>
      <c r="G676" s="218" t="s">
        <v>684</v>
      </c>
      <c r="H676" s="219">
        <v>1</v>
      </c>
      <c r="I676" s="220"/>
      <c r="J676" s="221">
        <f>ROUND(I676*H676,2)</f>
        <v>0</v>
      </c>
      <c r="K676" s="217" t="s">
        <v>136</v>
      </c>
      <c r="L676" s="45"/>
      <c r="M676" s="222" t="s">
        <v>1</v>
      </c>
      <c r="N676" s="223" t="s">
        <v>40</v>
      </c>
      <c r="O676" s="92"/>
      <c r="P676" s="224">
        <f>O676*H676</f>
        <v>0</v>
      </c>
      <c r="Q676" s="224">
        <v>0</v>
      </c>
      <c r="R676" s="224">
        <f>Q676*H676</f>
        <v>0</v>
      </c>
      <c r="S676" s="224">
        <v>0</v>
      </c>
      <c r="T676" s="225">
        <f>S676*H676</f>
        <v>0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26" t="s">
        <v>685</v>
      </c>
      <c r="AT676" s="226" t="s">
        <v>132</v>
      </c>
      <c r="AU676" s="226" t="s">
        <v>85</v>
      </c>
      <c r="AY676" s="18" t="s">
        <v>129</v>
      </c>
      <c r="BE676" s="227">
        <f>IF(N676="základní",J676,0)</f>
        <v>0</v>
      </c>
      <c r="BF676" s="227">
        <f>IF(N676="snížená",J676,0)</f>
        <v>0</v>
      </c>
      <c r="BG676" s="227">
        <f>IF(N676="zákl. přenesená",J676,0)</f>
        <v>0</v>
      </c>
      <c r="BH676" s="227">
        <f>IF(N676="sníž. přenesená",J676,0)</f>
        <v>0</v>
      </c>
      <c r="BI676" s="227">
        <f>IF(N676="nulová",J676,0)</f>
        <v>0</v>
      </c>
      <c r="BJ676" s="18" t="s">
        <v>83</v>
      </c>
      <c r="BK676" s="227">
        <f>ROUND(I676*H676,2)</f>
        <v>0</v>
      </c>
      <c r="BL676" s="18" t="s">
        <v>685</v>
      </c>
      <c r="BM676" s="226" t="s">
        <v>692</v>
      </c>
    </row>
    <row r="677" s="12" customFormat="1" ht="22.8" customHeight="1">
      <c r="A677" s="12"/>
      <c r="B677" s="199"/>
      <c r="C677" s="200"/>
      <c r="D677" s="201" t="s">
        <v>74</v>
      </c>
      <c r="E677" s="213" t="s">
        <v>693</v>
      </c>
      <c r="F677" s="213" t="s">
        <v>694</v>
      </c>
      <c r="G677" s="200"/>
      <c r="H677" s="200"/>
      <c r="I677" s="203"/>
      <c r="J677" s="214">
        <f>BK677</f>
        <v>0</v>
      </c>
      <c r="K677" s="200"/>
      <c r="L677" s="205"/>
      <c r="M677" s="206"/>
      <c r="N677" s="207"/>
      <c r="O677" s="207"/>
      <c r="P677" s="208">
        <f>SUM(P678:P679)</f>
        <v>0</v>
      </c>
      <c r="Q677" s="207"/>
      <c r="R677" s="208">
        <f>SUM(R678:R679)</f>
        <v>0</v>
      </c>
      <c r="S677" s="207"/>
      <c r="T677" s="209">
        <f>SUM(T678:T679)</f>
        <v>0</v>
      </c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R677" s="210" t="s">
        <v>159</v>
      </c>
      <c r="AT677" s="211" t="s">
        <v>74</v>
      </c>
      <c r="AU677" s="211" t="s">
        <v>83</v>
      </c>
      <c r="AY677" s="210" t="s">
        <v>129</v>
      </c>
      <c r="BK677" s="212">
        <f>SUM(BK678:BK679)</f>
        <v>0</v>
      </c>
    </row>
    <row r="678" s="2" customFormat="1" ht="16.5" customHeight="1">
      <c r="A678" s="39"/>
      <c r="B678" s="40"/>
      <c r="C678" s="215" t="s">
        <v>695</v>
      </c>
      <c r="D678" s="215" t="s">
        <v>132</v>
      </c>
      <c r="E678" s="216" t="s">
        <v>696</v>
      </c>
      <c r="F678" s="217" t="s">
        <v>697</v>
      </c>
      <c r="G678" s="218" t="s">
        <v>684</v>
      </c>
      <c r="H678" s="219">
        <v>6952.2070000000003</v>
      </c>
      <c r="I678" s="220"/>
      <c r="J678" s="221">
        <f>ROUND(I678*H678,2)</f>
        <v>0</v>
      </c>
      <c r="K678" s="217" t="s">
        <v>136</v>
      </c>
      <c r="L678" s="45"/>
      <c r="M678" s="222" t="s">
        <v>1</v>
      </c>
      <c r="N678" s="223" t="s">
        <v>40</v>
      </c>
      <c r="O678" s="92"/>
      <c r="P678" s="224">
        <f>O678*H678</f>
        <v>0</v>
      </c>
      <c r="Q678" s="224">
        <v>0</v>
      </c>
      <c r="R678" s="224">
        <f>Q678*H678</f>
        <v>0</v>
      </c>
      <c r="S678" s="224">
        <v>0</v>
      </c>
      <c r="T678" s="225">
        <f>S678*H678</f>
        <v>0</v>
      </c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R678" s="226" t="s">
        <v>685</v>
      </c>
      <c r="AT678" s="226" t="s">
        <v>132</v>
      </c>
      <c r="AU678" s="226" t="s">
        <v>85</v>
      </c>
      <c r="AY678" s="18" t="s">
        <v>129</v>
      </c>
      <c r="BE678" s="227">
        <f>IF(N678="základní",J678,0)</f>
        <v>0</v>
      </c>
      <c r="BF678" s="227">
        <f>IF(N678="snížená",J678,0)</f>
        <v>0</v>
      </c>
      <c r="BG678" s="227">
        <f>IF(N678="zákl. přenesená",J678,0)</f>
        <v>0</v>
      </c>
      <c r="BH678" s="227">
        <f>IF(N678="sníž. přenesená",J678,0)</f>
        <v>0</v>
      </c>
      <c r="BI678" s="227">
        <f>IF(N678="nulová",J678,0)</f>
        <v>0</v>
      </c>
      <c r="BJ678" s="18" t="s">
        <v>83</v>
      </c>
      <c r="BK678" s="227">
        <f>ROUND(I678*H678,2)</f>
        <v>0</v>
      </c>
      <c r="BL678" s="18" t="s">
        <v>685</v>
      </c>
      <c r="BM678" s="226" t="s">
        <v>698</v>
      </c>
    </row>
    <row r="679" s="2" customFormat="1" ht="16.5" customHeight="1">
      <c r="A679" s="39"/>
      <c r="B679" s="40"/>
      <c r="C679" s="215" t="s">
        <v>699</v>
      </c>
      <c r="D679" s="215" t="s">
        <v>132</v>
      </c>
      <c r="E679" s="216" t="s">
        <v>700</v>
      </c>
      <c r="F679" s="217" t="s">
        <v>701</v>
      </c>
      <c r="G679" s="218" t="s">
        <v>684</v>
      </c>
      <c r="H679" s="219">
        <v>1</v>
      </c>
      <c r="I679" s="220"/>
      <c r="J679" s="221">
        <f>ROUND(I679*H679,2)</f>
        <v>0</v>
      </c>
      <c r="K679" s="217" t="s">
        <v>207</v>
      </c>
      <c r="L679" s="45"/>
      <c r="M679" s="222" t="s">
        <v>1</v>
      </c>
      <c r="N679" s="223" t="s">
        <v>40</v>
      </c>
      <c r="O679" s="92"/>
      <c r="P679" s="224">
        <f>O679*H679</f>
        <v>0</v>
      </c>
      <c r="Q679" s="224">
        <v>0</v>
      </c>
      <c r="R679" s="224">
        <f>Q679*H679</f>
        <v>0</v>
      </c>
      <c r="S679" s="224">
        <v>0</v>
      </c>
      <c r="T679" s="225">
        <f>S679*H679</f>
        <v>0</v>
      </c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R679" s="226" t="s">
        <v>685</v>
      </c>
      <c r="AT679" s="226" t="s">
        <v>132</v>
      </c>
      <c r="AU679" s="226" t="s">
        <v>85</v>
      </c>
      <c r="AY679" s="18" t="s">
        <v>129</v>
      </c>
      <c r="BE679" s="227">
        <f>IF(N679="základní",J679,0)</f>
        <v>0</v>
      </c>
      <c r="BF679" s="227">
        <f>IF(N679="snížená",J679,0)</f>
        <v>0</v>
      </c>
      <c r="BG679" s="227">
        <f>IF(N679="zákl. přenesená",J679,0)</f>
        <v>0</v>
      </c>
      <c r="BH679" s="227">
        <f>IF(N679="sníž. přenesená",J679,0)</f>
        <v>0</v>
      </c>
      <c r="BI679" s="227">
        <f>IF(N679="nulová",J679,0)</f>
        <v>0</v>
      </c>
      <c r="BJ679" s="18" t="s">
        <v>83</v>
      </c>
      <c r="BK679" s="227">
        <f>ROUND(I679*H679,2)</f>
        <v>0</v>
      </c>
      <c r="BL679" s="18" t="s">
        <v>685</v>
      </c>
      <c r="BM679" s="226" t="s">
        <v>702</v>
      </c>
    </row>
    <row r="680" s="12" customFormat="1" ht="22.8" customHeight="1">
      <c r="A680" s="12"/>
      <c r="B680" s="199"/>
      <c r="C680" s="200"/>
      <c r="D680" s="201" t="s">
        <v>74</v>
      </c>
      <c r="E680" s="213" t="s">
        <v>703</v>
      </c>
      <c r="F680" s="213" t="s">
        <v>704</v>
      </c>
      <c r="G680" s="200"/>
      <c r="H680" s="200"/>
      <c r="I680" s="203"/>
      <c r="J680" s="214">
        <f>BK680</f>
        <v>0</v>
      </c>
      <c r="K680" s="200"/>
      <c r="L680" s="205"/>
      <c r="M680" s="206"/>
      <c r="N680" s="207"/>
      <c r="O680" s="207"/>
      <c r="P680" s="208">
        <f>SUM(P681:P682)</f>
        <v>0</v>
      </c>
      <c r="Q680" s="207"/>
      <c r="R680" s="208">
        <f>SUM(R681:R682)</f>
        <v>0</v>
      </c>
      <c r="S680" s="207"/>
      <c r="T680" s="209">
        <f>SUM(T681:T682)</f>
        <v>0</v>
      </c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R680" s="210" t="s">
        <v>159</v>
      </c>
      <c r="AT680" s="211" t="s">
        <v>74</v>
      </c>
      <c r="AU680" s="211" t="s">
        <v>83</v>
      </c>
      <c r="AY680" s="210" t="s">
        <v>129</v>
      </c>
      <c r="BK680" s="212">
        <f>SUM(BK681:BK682)</f>
        <v>0</v>
      </c>
    </row>
    <row r="681" s="2" customFormat="1" ht="16.5" customHeight="1">
      <c r="A681" s="39"/>
      <c r="B681" s="40"/>
      <c r="C681" s="215" t="s">
        <v>705</v>
      </c>
      <c r="D681" s="215" t="s">
        <v>132</v>
      </c>
      <c r="E681" s="216" t="s">
        <v>706</v>
      </c>
      <c r="F681" s="217" t="s">
        <v>707</v>
      </c>
      <c r="G681" s="218" t="s">
        <v>684</v>
      </c>
      <c r="H681" s="219">
        <v>1</v>
      </c>
      <c r="I681" s="220"/>
      <c r="J681" s="221">
        <f>ROUND(I681*H681,2)</f>
        <v>0</v>
      </c>
      <c r="K681" s="217" t="s">
        <v>136</v>
      </c>
      <c r="L681" s="45"/>
      <c r="M681" s="222" t="s">
        <v>1</v>
      </c>
      <c r="N681" s="223" t="s">
        <v>40</v>
      </c>
      <c r="O681" s="92"/>
      <c r="P681" s="224">
        <f>O681*H681</f>
        <v>0</v>
      </c>
      <c r="Q681" s="224">
        <v>0</v>
      </c>
      <c r="R681" s="224">
        <f>Q681*H681</f>
        <v>0</v>
      </c>
      <c r="S681" s="224">
        <v>0</v>
      </c>
      <c r="T681" s="225">
        <f>S681*H681</f>
        <v>0</v>
      </c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R681" s="226" t="s">
        <v>685</v>
      </c>
      <c r="AT681" s="226" t="s">
        <v>132</v>
      </c>
      <c r="AU681" s="226" t="s">
        <v>85</v>
      </c>
      <c r="AY681" s="18" t="s">
        <v>129</v>
      </c>
      <c r="BE681" s="227">
        <f>IF(N681="základní",J681,0)</f>
        <v>0</v>
      </c>
      <c r="BF681" s="227">
        <f>IF(N681="snížená",J681,0)</f>
        <v>0</v>
      </c>
      <c r="BG681" s="227">
        <f>IF(N681="zákl. přenesená",J681,0)</f>
        <v>0</v>
      </c>
      <c r="BH681" s="227">
        <f>IF(N681="sníž. přenesená",J681,0)</f>
        <v>0</v>
      </c>
      <c r="BI681" s="227">
        <f>IF(N681="nulová",J681,0)</f>
        <v>0</v>
      </c>
      <c r="BJ681" s="18" t="s">
        <v>83</v>
      </c>
      <c r="BK681" s="227">
        <f>ROUND(I681*H681,2)</f>
        <v>0</v>
      </c>
      <c r="BL681" s="18" t="s">
        <v>685</v>
      </c>
      <c r="BM681" s="226" t="s">
        <v>708</v>
      </c>
    </row>
    <row r="682" s="2" customFormat="1" ht="16.5" customHeight="1">
      <c r="A682" s="39"/>
      <c r="B682" s="40"/>
      <c r="C682" s="215" t="s">
        <v>709</v>
      </c>
      <c r="D682" s="215" t="s">
        <v>132</v>
      </c>
      <c r="E682" s="216" t="s">
        <v>710</v>
      </c>
      <c r="F682" s="217" t="s">
        <v>711</v>
      </c>
      <c r="G682" s="218" t="s">
        <v>684</v>
      </c>
      <c r="H682" s="219">
        <v>1</v>
      </c>
      <c r="I682" s="220"/>
      <c r="J682" s="221">
        <f>ROUND(I682*H682,2)</f>
        <v>0</v>
      </c>
      <c r="K682" s="217" t="s">
        <v>207</v>
      </c>
      <c r="L682" s="45"/>
      <c r="M682" s="222" t="s">
        <v>1</v>
      </c>
      <c r="N682" s="223" t="s">
        <v>40</v>
      </c>
      <c r="O682" s="92"/>
      <c r="P682" s="224">
        <f>O682*H682</f>
        <v>0</v>
      </c>
      <c r="Q682" s="224">
        <v>0</v>
      </c>
      <c r="R682" s="224">
        <f>Q682*H682</f>
        <v>0</v>
      </c>
      <c r="S682" s="224">
        <v>0</v>
      </c>
      <c r="T682" s="225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26" t="s">
        <v>685</v>
      </c>
      <c r="AT682" s="226" t="s">
        <v>132</v>
      </c>
      <c r="AU682" s="226" t="s">
        <v>85</v>
      </c>
      <c r="AY682" s="18" t="s">
        <v>129</v>
      </c>
      <c r="BE682" s="227">
        <f>IF(N682="základní",J682,0)</f>
        <v>0</v>
      </c>
      <c r="BF682" s="227">
        <f>IF(N682="snížená",J682,0)</f>
        <v>0</v>
      </c>
      <c r="BG682" s="227">
        <f>IF(N682="zákl. přenesená",J682,0)</f>
        <v>0</v>
      </c>
      <c r="BH682" s="227">
        <f>IF(N682="sníž. přenesená",J682,0)</f>
        <v>0</v>
      </c>
      <c r="BI682" s="227">
        <f>IF(N682="nulová",J682,0)</f>
        <v>0</v>
      </c>
      <c r="BJ682" s="18" t="s">
        <v>83</v>
      </c>
      <c r="BK682" s="227">
        <f>ROUND(I682*H682,2)</f>
        <v>0</v>
      </c>
      <c r="BL682" s="18" t="s">
        <v>685</v>
      </c>
      <c r="BM682" s="226" t="s">
        <v>712</v>
      </c>
    </row>
    <row r="683" s="12" customFormat="1" ht="22.8" customHeight="1">
      <c r="A683" s="12"/>
      <c r="B683" s="199"/>
      <c r="C683" s="200"/>
      <c r="D683" s="201" t="s">
        <v>74</v>
      </c>
      <c r="E683" s="213" t="s">
        <v>713</v>
      </c>
      <c r="F683" s="213" t="s">
        <v>714</v>
      </c>
      <c r="G683" s="200"/>
      <c r="H683" s="200"/>
      <c r="I683" s="203"/>
      <c r="J683" s="214">
        <f>BK683</f>
        <v>0</v>
      </c>
      <c r="K683" s="200"/>
      <c r="L683" s="205"/>
      <c r="M683" s="206"/>
      <c r="N683" s="207"/>
      <c r="O683" s="207"/>
      <c r="P683" s="208">
        <f>P684</f>
        <v>0</v>
      </c>
      <c r="Q683" s="207"/>
      <c r="R683" s="208">
        <f>R684</f>
        <v>0</v>
      </c>
      <c r="S683" s="207"/>
      <c r="T683" s="209">
        <f>T684</f>
        <v>0</v>
      </c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R683" s="210" t="s">
        <v>159</v>
      </c>
      <c r="AT683" s="211" t="s">
        <v>74</v>
      </c>
      <c r="AU683" s="211" t="s">
        <v>83</v>
      </c>
      <c r="AY683" s="210" t="s">
        <v>129</v>
      </c>
      <c r="BK683" s="212">
        <f>BK684</f>
        <v>0</v>
      </c>
    </row>
    <row r="684" s="2" customFormat="1" ht="16.5" customHeight="1">
      <c r="A684" s="39"/>
      <c r="B684" s="40"/>
      <c r="C684" s="215" t="s">
        <v>715</v>
      </c>
      <c r="D684" s="215" t="s">
        <v>132</v>
      </c>
      <c r="E684" s="216" t="s">
        <v>716</v>
      </c>
      <c r="F684" s="217" t="s">
        <v>717</v>
      </c>
      <c r="G684" s="218" t="s">
        <v>684</v>
      </c>
      <c r="H684" s="219">
        <v>1</v>
      </c>
      <c r="I684" s="220"/>
      <c r="J684" s="221">
        <f>ROUND(I684*H684,2)</f>
        <v>0</v>
      </c>
      <c r="K684" s="217" t="s">
        <v>136</v>
      </c>
      <c r="L684" s="45"/>
      <c r="M684" s="283" t="s">
        <v>1</v>
      </c>
      <c r="N684" s="284" t="s">
        <v>40</v>
      </c>
      <c r="O684" s="285"/>
      <c r="P684" s="286">
        <f>O684*H684</f>
        <v>0</v>
      </c>
      <c r="Q684" s="286">
        <v>0</v>
      </c>
      <c r="R684" s="286">
        <f>Q684*H684</f>
        <v>0</v>
      </c>
      <c r="S684" s="286">
        <v>0</v>
      </c>
      <c r="T684" s="287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26" t="s">
        <v>685</v>
      </c>
      <c r="AT684" s="226" t="s">
        <v>132</v>
      </c>
      <c r="AU684" s="226" t="s">
        <v>85</v>
      </c>
      <c r="AY684" s="18" t="s">
        <v>129</v>
      </c>
      <c r="BE684" s="227">
        <f>IF(N684="základní",J684,0)</f>
        <v>0</v>
      </c>
      <c r="BF684" s="227">
        <f>IF(N684="snížená",J684,0)</f>
        <v>0</v>
      </c>
      <c r="BG684" s="227">
        <f>IF(N684="zákl. přenesená",J684,0)</f>
        <v>0</v>
      </c>
      <c r="BH684" s="227">
        <f>IF(N684="sníž. přenesená",J684,0)</f>
        <v>0</v>
      </c>
      <c r="BI684" s="227">
        <f>IF(N684="nulová",J684,0)</f>
        <v>0</v>
      </c>
      <c r="BJ684" s="18" t="s">
        <v>83</v>
      </c>
      <c r="BK684" s="227">
        <f>ROUND(I684*H684,2)</f>
        <v>0</v>
      </c>
      <c r="BL684" s="18" t="s">
        <v>685</v>
      </c>
      <c r="BM684" s="226" t="s">
        <v>718</v>
      </c>
    </row>
    <row r="685" s="2" customFormat="1" ht="6.96" customHeight="1">
      <c r="A685" s="39"/>
      <c r="B685" s="67"/>
      <c r="C685" s="68"/>
      <c r="D685" s="68"/>
      <c r="E685" s="68"/>
      <c r="F685" s="68"/>
      <c r="G685" s="68"/>
      <c r="H685" s="68"/>
      <c r="I685" s="68"/>
      <c r="J685" s="68"/>
      <c r="K685" s="68"/>
      <c r="L685" s="45"/>
      <c r="M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</row>
  </sheetData>
  <sheetProtection sheet="1" autoFilter="0" formatColumns="0" formatRows="0" objects="1" scenarios="1" spinCount="100000" saltValue="ngkGpxOYoxA16h2YDEWfHGMJdZRZ2JWe45TVWJf3EBlwgMKBS2fqxhOpJWtHOToz5HFqp4B1P9CXgHy6bwxlpg==" hashValue="qAfK8S6PDfJl79jvWsfmMDLCQF893sOFuwpxyVKBfDA7gaC/TjyIPQ9Y6Dra0zdWN7+6dpEIRbHZsA2xbOCLDw==" algorithmName="SHA-512" password="CC35"/>
  <autoFilter ref="C135:K684"/>
  <mergeCells count="9">
    <mergeCell ref="E7:H7"/>
    <mergeCell ref="E9:H9"/>
    <mergeCell ref="E18:H18"/>
    <mergeCell ref="E27:H27"/>
    <mergeCell ref="E85:H85"/>
    <mergeCell ref="E87:H87"/>
    <mergeCell ref="E126:H126"/>
    <mergeCell ref="E128:H12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LAPTOP-03A9R3DF\acer</dc:creator>
  <cp:lastModifiedBy>LAPTOP-03A9R3DF\acer</cp:lastModifiedBy>
  <dcterms:created xsi:type="dcterms:W3CDTF">2024-06-03T15:35:36Z</dcterms:created>
  <dcterms:modified xsi:type="dcterms:W3CDTF">2024-06-03T15:35:40Z</dcterms:modified>
</cp:coreProperties>
</file>