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aloha010720\Users\Admin\Documents\PDF soubory\Hřiště Varvažov\"/>
    </mc:Choice>
  </mc:AlternateContent>
  <bookViews>
    <workbookView xWindow="0" yWindow="0" windowWidth="28800" windowHeight="16110"/>
  </bookViews>
  <sheets>
    <sheet name="SO01 SO01 KL" sheetId="2" r:id="rId1"/>
    <sheet name="SO01 SO01 Rek" sheetId="3" r:id="rId2"/>
    <sheet name="SO01 SO01 Pol" sheetId="4" r:id="rId3"/>
  </sheets>
  <definedNames>
    <definedName name="_xlnm.Print_Titles" localSheetId="2">'SO01 SO01 Pol'!$1:$6</definedName>
    <definedName name="_xlnm.Print_Titles" localSheetId="1">'SO01 SO01 Rek'!$1:$6</definedName>
    <definedName name="_xlnm.Print_Area" localSheetId="0">'SO01 SO01 KL'!$A$1:$G$45</definedName>
    <definedName name="_xlnm.Print_Area" localSheetId="2">'SO01 SO01 Pol'!$A$1:$K$199</definedName>
    <definedName name="_xlnm.Print_Area" localSheetId="1">'SO01 SO01 Rek'!$A$1:$I$35</definedName>
    <definedName name="solver_lin" localSheetId="2" hidden="1">0</definedName>
    <definedName name="solver_num" localSheetId="2" hidden="1">0</definedName>
    <definedName name="solver_opt" localSheetId="2" hidden="1">'SO01 SO01 Pol'!#REF!</definedName>
    <definedName name="solver_typ" localSheetId="2" hidden="1">1</definedName>
    <definedName name="solver_val" localSheetId="2" hidden="1">0</definedName>
  </definedNames>
  <calcPr calcId="152511"/>
</workbook>
</file>

<file path=xl/calcChain.xml><?xml version="1.0" encoding="utf-8"?>
<calcChain xmlns="http://schemas.openxmlformats.org/spreadsheetml/2006/main">
  <c r="I33" i="3" l="1"/>
  <c r="D21" i="2"/>
  <c r="I32" i="3"/>
  <c r="G21" i="2" s="1"/>
  <c r="G20" i="2"/>
  <c r="D20" i="2"/>
  <c r="I31" i="3"/>
  <c r="G19" i="2"/>
  <c r="D19" i="2"/>
  <c r="I30" i="3"/>
  <c r="D18" i="2"/>
  <c r="I29" i="3"/>
  <c r="G18" i="2" s="1"/>
  <c r="D17" i="2"/>
  <c r="I28" i="3"/>
  <c r="G17" i="2" s="1"/>
  <c r="D16" i="2"/>
  <c r="I27" i="3"/>
  <c r="G16" i="2" s="1"/>
  <c r="D15" i="2"/>
  <c r="I26" i="3"/>
  <c r="H34" i="3" s="1"/>
  <c r="G23" i="2" s="1"/>
  <c r="BE197" i="4"/>
  <c r="BD197" i="4"/>
  <c r="BD199" i="4" s="1"/>
  <c r="H20" i="3" s="1"/>
  <c r="BC197" i="4"/>
  <c r="BA197" i="4"/>
  <c r="BA199" i="4" s="1"/>
  <c r="E20" i="3" s="1"/>
  <c r="K197" i="4"/>
  <c r="K199" i="4" s="1"/>
  <c r="I197" i="4"/>
  <c r="G197" i="4"/>
  <c r="G199" i="4" s="1"/>
  <c r="B20" i="3"/>
  <c r="A20" i="3"/>
  <c r="BE199" i="4"/>
  <c r="I20" i="3" s="1"/>
  <c r="BC199" i="4"/>
  <c r="G20" i="3" s="1"/>
  <c r="I199" i="4"/>
  <c r="BE194" i="4"/>
  <c r="BD194" i="4"/>
  <c r="BC194" i="4"/>
  <c r="BA194" i="4"/>
  <c r="K194" i="4"/>
  <c r="I194" i="4"/>
  <c r="G194" i="4"/>
  <c r="BB194" i="4" s="1"/>
  <c r="BE193" i="4"/>
  <c r="BD193" i="4"/>
  <c r="BC193" i="4"/>
  <c r="BA193" i="4"/>
  <c r="K193" i="4"/>
  <c r="I193" i="4"/>
  <c r="G193" i="4"/>
  <c r="BB193" i="4" s="1"/>
  <c r="BE191" i="4"/>
  <c r="BD191" i="4"/>
  <c r="BC191" i="4"/>
  <c r="BA191" i="4"/>
  <c r="K191" i="4"/>
  <c r="I191" i="4"/>
  <c r="G191" i="4"/>
  <c r="BB191" i="4" s="1"/>
  <c r="BE189" i="4"/>
  <c r="BD189" i="4"/>
  <c r="BC189" i="4"/>
  <c r="BA189" i="4"/>
  <c r="K189" i="4"/>
  <c r="I189" i="4"/>
  <c r="G189" i="4"/>
  <c r="BB189" i="4" s="1"/>
  <c r="BE187" i="4"/>
  <c r="BD187" i="4"/>
  <c r="BC187" i="4"/>
  <c r="BA187" i="4"/>
  <c r="K187" i="4"/>
  <c r="I187" i="4"/>
  <c r="G187" i="4"/>
  <c r="BB187" i="4" s="1"/>
  <c r="BE186" i="4"/>
  <c r="BD186" i="4"/>
  <c r="BC186" i="4"/>
  <c r="BA186" i="4"/>
  <c r="K186" i="4"/>
  <c r="I186" i="4"/>
  <c r="G186" i="4"/>
  <c r="BB186" i="4" s="1"/>
  <c r="BE185" i="4"/>
  <c r="BD185" i="4"/>
  <c r="BC185" i="4"/>
  <c r="BA185" i="4"/>
  <c r="K185" i="4"/>
  <c r="I185" i="4"/>
  <c r="G185" i="4"/>
  <c r="BB185" i="4" s="1"/>
  <c r="BE183" i="4"/>
  <c r="BD183" i="4"/>
  <c r="BC183" i="4"/>
  <c r="BA183" i="4"/>
  <c r="K183" i="4"/>
  <c r="I183" i="4"/>
  <c r="G183" i="4"/>
  <c r="BB183" i="4" s="1"/>
  <c r="BE181" i="4"/>
  <c r="BD181" i="4"/>
  <c r="BC181" i="4"/>
  <c r="BA181" i="4"/>
  <c r="K181" i="4"/>
  <c r="K195" i="4" s="1"/>
  <c r="I181" i="4"/>
  <c r="G181" i="4"/>
  <c r="BB181" i="4" s="1"/>
  <c r="BE180" i="4"/>
  <c r="BD180" i="4"/>
  <c r="BC180" i="4"/>
  <c r="BA180" i="4"/>
  <c r="K180" i="4"/>
  <c r="I180" i="4"/>
  <c r="G180" i="4"/>
  <c r="BB180" i="4" s="1"/>
  <c r="BE178" i="4"/>
  <c r="BD178" i="4"/>
  <c r="BD195" i="4" s="1"/>
  <c r="H19" i="3" s="1"/>
  <c r="BC178" i="4"/>
  <c r="BC195" i="4" s="1"/>
  <c r="G19" i="3" s="1"/>
  <c r="BA178" i="4"/>
  <c r="K178" i="4"/>
  <c r="I178" i="4"/>
  <c r="G178" i="4"/>
  <c r="BB178" i="4" s="1"/>
  <c r="BE176" i="4"/>
  <c r="BD176" i="4"/>
  <c r="BC176" i="4"/>
  <c r="BA176" i="4"/>
  <c r="K176" i="4"/>
  <c r="I176" i="4"/>
  <c r="I195" i="4" s="1"/>
  <c r="G176" i="4"/>
  <c r="BB176" i="4" s="1"/>
  <c r="B19" i="3"/>
  <c r="A19" i="3"/>
  <c r="BE173" i="4"/>
  <c r="BD173" i="4"/>
  <c r="BC173" i="4"/>
  <c r="BA173" i="4"/>
  <c r="K173" i="4"/>
  <c r="I173" i="4"/>
  <c r="G173" i="4"/>
  <c r="BB173" i="4" s="1"/>
  <c r="BE171" i="4"/>
  <c r="BE174" i="4" s="1"/>
  <c r="I18" i="3" s="1"/>
  <c r="BD171" i="4"/>
  <c r="BC171" i="4"/>
  <c r="BC174" i="4" s="1"/>
  <c r="G18" i="3" s="1"/>
  <c r="BA171" i="4"/>
  <c r="K171" i="4"/>
  <c r="I171" i="4"/>
  <c r="I174" i="4" s="1"/>
  <c r="G171" i="4"/>
  <c r="BB171" i="4" s="1"/>
  <c r="B18" i="3"/>
  <c r="A18" i="3"/>
  <c r="BA174" i="4"/>
  <c r="E18" i="3" s="1"/>
  <c r="BE167" i="4"/>
  <c r="BE169" i="4" s="1"/>
  <c r="I17" i="3" s="1"/>
  <c r="BD167" i="4"/>
  <c r="BC167" i="4"/>
  <c r="BC169" i="4" s="1"/>
  <c r="G17" i="3" s="1"/>
  <c r="BA167" i="4"/>
  <c r="K167" i="4"/>
  <c r="K169" i="4" s="1"/>
  <c r="I167" i="4"/>
  <c r="I169" i="4" s="1"/>
  <c r="G167" i="4"/>
  <c r="BB167" i="4" s="1"/>
  <c r="BB169" i="4" s="1"/>
  <c r="F17" i="3" s="1"/>
  <c r="B17" i="3"/>
  <c r="A17" i="3"/>
  <c r="BD169" i="4"/>
  <c r="H17" i="3" s="1"/>
  <c r="BA169" i="4"/>
  <c r="E17" i="3" s="1"/>
  <c r="G169" i="4"/>
  <c r="BE162" i="4"/>
  <c r="BD162" i="4"/>
  <c r="BC162" i="4"/>
  <c r="BC165" i="4" s="1"/>
  <c r="G16" i="3" s="1"/>
  <c r="BB162" i="4"/>
  <c r="K162" i="4"/>
  <c r="I162" i="4"/>
  <c r="G162" i="4"/>
  <c r="BA162" i="4" s="1"/>
  <c r="BE159" i="4"/>
  <c r="BE165" i="4" s="1"/>
  <c r="I16" i="3" s="1"/>
  <c r="BD159" i="4"/>
  <c r="BC159" i="4"/>
  <c r="BB159" i="4"/>
  <c r="BB165" i="4" s="1"/>
  <c r="K159" i="4"/>
  <c r="I159" i="4"/>
  <c r="I165" i="4" s="1"/>
  <c r="G159" i="4"/>
  <c r="F16" i="3"/>
  <c r="B16" i="3"/>
  <c r="A16" i="3"/>
  <c r="BD165" i="4"/>
  <c r="H16" i="3" s="1"/>
  <c r="K165" i="4"/>
  <c r="BE156" i="4"/>
  <c r="BE157" i="4" s="1"/>
  <c r="I15" i="3" s="1"/>
  <c r="BD156" i="4"/>
  <c r="BC156" i="4"/>
  <c r="BB156" i="4"/>
  <c r="BB157" i="4" s="1"/>
  <c r="F15" i="3" s="1"/>
  <c r="BA156" i="4"/>
  <c r="BA157" i="4" s="1"/>
  <c r="E15" i="3" s="1"/>
  <c r="K156" i="4"/>
  <c r="I156" i="4"/>
  <c r="I157" i="4" s="1"/>
  <c r="G156" i="4"/>
  <c r="B15" i="3"/>
  <c r="A15" i="3"/>
  <c r="BD157" i="4"/>
  <c r="H15" i="3" s="1"/>
  <c r="BC157" i="4"/>
  <c r="G15" i="3" s="1"/>
  <c r="K157" i="4"/>
  <c r="G157" i="4"/>
  <c r="BE152" i="4"/>
  <c r="BD152" i="4"/>
  <c r="BC152" i="4"/>
  <c r="BB152" i="4"/>
  <c r="K152" i="4"/>
  <c r="I152" i="4"/>
  <c r="I154" i="4" s="1"/>
  <c r="G152" i="4"/>
  <c r="BA152" i="4" s="1"/>
  <c r="BE150" i="4"/>
  <c r="BD150" i="4"/>
  <c r="BC150" i="4"/>
  <c r="BC154" i="4" s="1"/>
  <c r="G14" i="3" s="1"/>
  <c r="BB150" i="4"/>
  <c r="K150" i="4"/>
  <c r="I150" i="4"/>
  <c r="G150" i="4"/>
  <c r="BA150" i="4" s="1"/>
  <c r="BE148" i="4"/>
  <c r="BE154" i="4" s="1"/>
  <c r="I14" i="3" s="1"/>
  <c r="BD148" i="4"/>
  <c r="BC148" i="4"/>
  <c r="BB148" i="4"/>
  <c r="BB154" i="4" s="1"/>
  <c r="F14" i="3" s="1"/>
  <c r="K148" i="4"/>
  <c r="I148" i="4"/>
  <c r="G148" i="4"/>
  <c r="BA148" i="4" s="1"/>
  <c r="B14" i="3"/>
  <c r="A14" i="3"/>
  <c r="BE144" i="4"/>
  <c r="BD144" i="4"/>
  <c r="BC144" i="4"/>
  <c r="BB144" i="4"/>
  <c r="K144" i="4"/>
  <c r="I144" i="4"/>
  <c r="G144" i="4"/>
  <c r="BA144" i="4" s="1"/>
  <c r="BE143" i="4"/>
  <c r="BD143" i="4"/>
  <c r="BC143" i="4"/>
  <c r="BB143" i="4"/>
  <c r="K143" i="4"/>
  <c r="I143" i="4"/>
  <c r="G143" i="4"/>
  <c r="BA143" i="4" s="1"/>
  <c r="BE141" i="4"/>
  <c r="BE146" i="4" s="1"/>
  <c r="I13" i="3" s="1"/>
  <c r="BD141" i="4"/>
  <c r="BC141" i="4"/>
  <c r="BC146" i="4" s="1"/>
  <c r="BB141" i="4"/>
  <c r="BB146" i="4" s="1"/>
  <c r="F13" i="3" s="1"/>
  <c r="K141" i="4"/>
  <c r="I141" i="4"/>
  <c r="I146" i="4" s="1"/>
  <c r="G141" i="4"/>
  <c r="BA141" i="4" s="1"/>
  <c r="G13" i="3"/>
  <c r="B13" i="3"/>
  <c r="A13" i="3"/>
  <c r="BD146" i="4"/>
  <c r="H13" i="3" s="1"/>
  <c r="K146" i="4"/>
  <c r="BE137" i="4"/>
  <c r="BD137" i="4"/>
  <c r="BC137" i="4"/>
  <c r="BB137" i="4"/>
  <c r="K137" i="4"/>
  <c r="I137" i="4"/>
  <c r="G137" i="4"/>
  <c r="BA137" i="4" s="1"/>
  <c r="BE134" i="4"/>
  <c r="BD134" i="4"/>
  <c r="BC134" i="4"/>
  <c r="BB134" i="4"/>
  <c r="K134" i="4"/>
  <c r="I134" i="4"/>
  <c r="G134" i="4"/>
  <c r="BA134" i="4" s="1"/>
  <c r="BE131" i="4"/>
  <c r="BD131" i="4"/>
  <c r="BC131" i="4"/>
  <c r="BB131" i="4"/>
  <c r="K131" i="4"/>
  <c r="I131" i="4"/>
  <c r="G131" i="4"/>
  <c r="BA131" i="4" s="1"/>
  <c r="BE129" i="4"/>
  <c r="BD129" i="4"/>
  <c r="BC129" i="4"/>
  <c r="BB129" i="4"/>
  <c r="K129" i="4"/>
  <c r="I129" i="4"/>
  <c r="G129" i="4"/>
  <c r="BA129" i="4" s="1"/>
  <c r="BE125" i="4"/>
  <c r="BD125" i="4"/>
  <c r="BC125" i="4"/>
  <c r="BB125" i="4"/>
  <c r="K125" i="4"/>
  <c r="I125" i="4"/>
  <c r="G125" i="4"/>
  <c r="BA125" i="4" s="1"/>
  <c r="BE123" i="4"/>
  <c r="BD123" i="4"/>
  <c r="BC123" i="4"/>
  <c r="BB123" i="4"/>
  <c r="K123" i="4"/>
  <c r="I123" i="4"/>
  <c r="G123" i="4"/>
  <c r="BA123" i="4" s="1"/>
  <c r="BE121" i="4"/>
  <c r="BD121" i="4"/>
  <c r="BC121" i="4"/>
  <c r="BC139" i="4" s="1"/>
  <c r="G12" i="3" s="1"/>
  <c r="BB121" i="4"/>
  <c r="K121" i="4"/>
  <c r="I121" i="4"/>
  <c r="G121" i="4"/>
  <c r="BA121" i="4" s="1"/>
  <c r="BE117" i="4"/>
  <c r="BD117" i="4"/>
  <c r="BC117" i="4"/>
  <c r="BB117" i="4"/>
  <c r="K117" i="4"/>
  <c r="I117" i="4"/>
  <c r="G117" i="4"/>
  <c r="BA117" i="4" s="1"/>
  <c r="BE115" i="4"/>
  <c r="BE139" i="4" s="1"/>
  <c r="I12" i="3" s="1"/>
  <c r="BD115" i="4"/>
  <c r="BC115" i="4"/>
  <c r="BB115" i="4"/>
  <c r="K115" i="4"/>
  <c r="I115" i="4"/>
  <c r="G115" i="4"/>
  <c r="BA115" i="4" s="1"/>
  <c r="BE110" i="4"/>
  <c r="BD110" i="4"/>
  <c r="BC110" i="4"/>
  <c r="BB110" i="4"/>
  <c r="K110" i="4"/>
  <c r="I110" i="4"/>
  <c r="I139" i="4" s="1"/>
  <c r="G110" i="4"/>
  <c r="B12" i="3"/>
  <c r="A12" i="3"/>
  <c r="BE105" i="4"/>
  <c r="BD105" i="4"/>
  <c r="BC105" i="4"/>
  <c r="BB105" i="4"/>
  <c r="BA105" i="4"/>
  <c r="K105" i="4"/>
  <c r="I105" i="4"/>
  <c r="G105" i="4"/>
  <c r="BE102" i="4"/>
  <c r="BD102" i="4"/>
  <c r="BC102" i="4"/>
  <c r="BB102" i="4"/>
  <c r="BA102" i="4"/>
  <c r="K102" i="4"/>
  <c r="I102" i="4"/>
  <c r="G102" i="4"/>
  <c r="BE99" i="4"/>
  <c r="BD99" i="4"/>
  <c r="BC99" i="4"/>
  <c r="BB99" i="4"/>
  <c r="BA99" i="4"/>
  <c r="K99" i="4"/>
  <c r="I99" i="4"/>
  <c r="G99" i="4"/>
  <c r="BE97" i="4"/>
  <c r="BE108" i="4" s="1"/>
  <c r="I11" i="3" s="1"/>
  <c r="BD97" i="4"/>
  <c r="BC97" i="4"/>
  <c r="BC108" i="4" s="1"/>
  <c r="G11" i="3" s="1"/>
  <c r="BB97" i="4"/>
  <c r="BA97" i="4"/>
  <c r="BA108" i="4" s="1"/>
  <c r="E11" i="3" s="1"/>
  <c r="K97" i="4"/>
  <c r="I97" i="4"/>
  <c r="I108" i="4" s="1"/>
  <c r="G97" i="4"/>
  <c r="B11" i="3"/>
  <c r="A11" i="3"/>
  <c r="BD108" i="4"/>
  <c r="H11" i="3" s="1"/>
  <c r="BB108" i="4"/>
  <c r="F11" i="3" s="1"/>
  <c r="K108" i="4"/>
  <c r="G108" i="4"/>
  <c r="BE92" i="4"/>
  <c r="BE95" i="4" s="1"/>
  <c r="I10" i="3" s="1"/>
  <c r="BD92" i="4"/>
  <c r="BD95" i="4" s="1"/>
  <c r="H10" i="3" s="1"/>
  <c r="BC92" i="4"/>
  <c r="BB92" i="4"/>
  <c r="BB95" i="4" s="1"/>
  <c r="F10" i="3" s="1"/>
  <c r="K92" i="4"/>
  <c r="K95" i="4" s="1"/>
  <c r="I92" i="4"/>
  <c r="G92" i="4"/>
  <c r="BA92" i="4" s="1"/>
  <c r="BA95" i="4" s="1"/>
  <c r="E10" i="3" s="1"/>
  <c r="B10" i="3"/>
  <c r="A10" i="3"/>
  <c r="BC95" i="4"/>
  <c r="G10" i="3" s="1"/>
  <c r="I95" i="4"/>
  <c r="BE88" i="4"/>
  <c r="BD88" i="4"/>
  <c r="BC88" i="4"/>
  <c r="BB88" i="4"/>
  <c r="BA88" i="4"/>
  <c r="K88" i="4"/>
  <c r="I88" i="4"/>
  <c r="G88" i="4"/>
  <c r="BE86" i="4"/>
  <c r="BD86" i="4"/>
  <c r="BC86" i="4"/>
  <c r="BB86" i="4"/>
  <c r="BA86" i="4"/>
  <c r="K86" i="4"/>
  <c r="I86" i="4"/>
  <c r="G86" i="4"/>
  <c r="BE83" i="4"/>
  <c r="BD83" i="4"/>
  <c r="BC83" i="4"/>
  <c r="BB83" i="4"/>
  <c r="BA83" i="4"/>
  <c r="K83" i="4"/>
  <c r="I83" i="4"/>
  <c r="G83" i="4"/>
  <c r="BE80" i="4"/>
  <c r="BE90" i="4" s="1"/>
  <c r="I9" i="3" s="1"/>
  <c r="BD80" i="4"/>
  <c r="BC80" i="4"/>
  <c r="BC90" i="4" s="1"/>
  <c r="BB80" i="4"/>
  <c r="BA80" i="4"/>
  <c r="BA90" i="4" s="1"/>
  <c r="E9" i="3" s="1"/>
  <c r="K80" i="4"/>
  <c r="I80" i="4"/>
  <c r="I90" i="4" s="1"/>
  <c r="G80" i="4"/>
  <c r="G9" i="3"/>
  <c r="B9" i="3"/>
  <c r="A9" i="3"/>
  <c r="BD90" i="4"/>
  <c r="H9" i="3" s="1"/>
  <c r="BB90" i="4"/>
  <c r="F9" i="3" s="1"/>
  <c r="K90" i="4"/>
  <c r="G90" i="4"/>
  <c r="BE77" i="4"/>
  <c r="BD77" i="4"/>
  <c r="BC77" i="4"/>
  <c r="BB77" i="4"/>
  <c r="K77" i="4"/>
  <c r="I77" i="4"/>
  <c r="G77" i="4"/>
  <c r="BA77" i="4" s="1"/>
  <c r="BE76" i="4"/>
  <c r="BD76" i="4"/>
  <c r="BC76" i="4"/>
  <c r="BB76" i="4"/>
  <c r="K76" i="4"/>
  <c r="I76" i="4"/>
  <c r="G76" i="4"/>
  <c r="BA76" i="4" s="1"/>
  <c r="BE75" i="4"/>
  <c r="BD75" i="4"/>
  <c r="BC75" i="4"/>
  <c r="BB75" i="4"/>
  <c r="K75" i="4"/>
  <c r="I75" i="4"/>
  <c r="G75" i="4"/>
  <c r="BA75" i="4" s="1"/>
  <c r="BE74" i="4"/>
  <c r="BD74" i="4"/>
  <c r="BC74" i="4"/>
  <c r="BB74" i="4"/>
  <c r="K74" i="4"/>
  <c r="I74" i="4"/>
  <c r="G74" i="4"/>
  <c r="BA74" i="4" s="1"/>
  <c r="BE73" i="4"/>
  <c r="BD73" i="4"/>
  <c r="BC73" i="4"/>
  <c r="BB73" i="4"/>
  <c r="K73" i="4"/>
  <c r="I73" i="4"/>
  <c r="G73" i="4"/>
  <c r="BA73" i="4" s="1"/>
  <c r="BE72" i="4"/>
  <c r="BE78" i="4" s="1"/>
  <c r="I8" i="3" s="1"/>
  <c r="BD72" i="4"/>
  <c r="BC72" i="4"/>
  <c r="BC78" i="4" s="1"/>
  <c r="G8" i="3" s="1"/>
  <c r="BB72" i="4"/>
  <c r="K72" i="4"/>
  <c r="I72" i="4"/>
  <c r="G72" i="4"/>
  <c r="BA72" i="4" s="1"/>
  <c r="BE71" i="4"/>
  <c r="BD71" i="4"/>
  <c r="BC71" i="4"/>
  <c r="BB71" i="4"/>
  <c r="BB78" i="4" s="1"/>
  <c r="F8" i="3" s="1"/>
  <c r="K71" i="4"/>
  <c r="I71" i="4"/>
  <c r="I78" i="4" s="1"/>
  <c r="G71" i="4"/>
  <c r="B8" i="3"/>
  <c r="A8" i="3"/>
  <c r="BE67" i="4"/>
  <c r="BD67" i="4"/>
  <c r="BC67" i="4"/>
  <c r="BB67" i="4"/>
  <c r="BA67" i="4"/>
  <c r="K67" i="4"/>
  <c r="I67" i="4"/>
  <c r="G67" i="4"/>
  <c r="BE64" i="4"/>
  <c r="BD64" i="4"/>
  <c r="BC64" i="4"/>
  <c r="BB64" i="4"/>
  <c r="BA64" i="4"/>
  <c r="K64" i="4"/>
  <c r="I64" i="4"/>
  <c r="G64" i="4"/>
  <c r="BE62" i="4"/>
  <c r="BD62" i="4"/>
  <c r="BC62" i="4"/>
  <c r="BB62" i="4"/>
  <c r="BA62" i="4"/>
  <c r="K62" i="4"/>
  <c r="I62" i="4"/>
  <c r="G62" i="4"/>
  <c r="BE60" i="4"/>
  <c r="BD60" i="4"/>
  <c r="BC60" i="4"/>
  <c r="BB60" i="4"/>
  <c r="BA60" i="4"/>
  <c r="K60" i="4"/>
  <c r="I60" i="4"/>
  <c r="G60" i="4"/>
  <c r="BE50" i="4"/>
  <c r="BD50" i="4"/>
  <c r="BC50" i="4"/>
  <c r="BB50" i="4"/>
  <c r="BA50" i="4"/>
  <c r="K50" i="4"/>
  <c r="I50" i="4"/>
  <c r="G50" i="4"/>
  <c r="BE48" i="4"/>
  <c r="BD48" i="4"/>
  <c r="BC48" i="4"/>
  <c r="BB48" i="4"/>
  <c r="BA48" i="4"/>
  <c r="K48" i="4"/>
  <c r="I48" i="4"/>
  <c r="G48" i="4"/>
  <c r="BE46" i="4"/>
  <c r="BD46" i="4"/>
  <c r="BC46" i="4"/>
  <c r="BB46" i="4"/>
  <c r="BA46" i="4"/>
  <c r="K46" i="4"/>
  <c r="I46" i="4"/>
  <c r="G46" i="4"/>
  <c r="BE44" i="4"/>
  <c r="BD44" i="4"/>
  <c r="BC44" i="4"/>
  <c r="BB44" i="4"/>
  <c r="BA44" i="4"/>
  <c r="K44" i="4"/>
  <c r="I44" i="4"/>
  <c r="G44" i="4"/>
  <c r="BE34" i="4"/>
  <c r="BD34" i="4"/>
  <c r="BC34" i="4"/>
  <c r="BB34" i="4"/>
  <c r="BA34" i="4"/>
  <c r="K34" i="4"/>
  <c r="I34" i="4"/>
  <c r="G34" i="4"/>
  <c r="BE24" i="4"/>
  <c r="BD24" i="4"/>
  <c r="BC24" i="4"/>
  <c r="BB24" i="4"/>
  <c r="BA24" i="4"/>
  <c r="K24" i="4"/>
  <c r="I24" i="4"/>
  <c r="G24" i="4"/>
  <c r="BE21" i="4"/>
  <c r="BD21" i="4"/>
  <c r="BC21" i="4"/>
  <c r="BB21" i="4"/>
  <c r="BA21" i="4"/>
  <c r="K21" i="4"/>
  <c r="I21" i="4"/>
  <c r="G21" i="4"/>
  <c r="BE20" i="4"/>
  <c r="BD20" i="4"/>
  <c r="BC20" i="4"/>
  <c r="BB20" i="4"/>
  <c r="BA20" i="4"/>
  <c r="K20" i="4"/>
  <c r="I20" i="4"/>
  <c r="G20" i="4"/>
  <c r="BE15" i="4"/>
  <c r="BD15" i="4"/>
  <c r="BC15" i="4"/>
  <c r="BB15" i="4"/>
  <c r="BA15" i="4"/>
  <c r="K15" i="4"/>
  <c r="I15" i="4"/>
  <c r="G15" i="4"/>
  <c r="BE14" i="4"/>
  <c r="BD14" i="4"/>
  <c r="BC14" i="4"/>
  <c r="BB14" i="4"/>
  <c r="BA14" i="4"/>
  <c r="K14" i="4"/>
  <c r="I14" i="4"/>
  <c r="G14" i="4"/>
  <c r="BE10" i="4"/>
  <c r="BD10" i="4"/>
  <c r="BC10" i="4"/>
  <c r="BB10" i="4"/>
  <c r="BA10" i="4"/>
  <c r="K10" i="4"/>
  <c r="I10" i="4"/>
  <c r="G10" i="4"/>
  <c r="BE8" i="4"/>
  <c r="BE69" i="4" s="1"/>
  <c r="I7" i="3" s="1"/>
  <c r="BD8" i="4"/>
  <c r="BC8" i="4"/>
  <c r="BC69" i="4" s="1"/>
  <c r="G7" i="3" s="1"/>
  <c r="BB8" i="4"/>
  <c r="BB69" i="4" s="1"/>
  <c r="F7" i="3" s="1"/>
  <c r="BA8" i="4"/>
  <c r="BA69" i="4" s="1"/>
  <c r="E7" i="3" s="1"/>
  <c r="K8" i="4"/>
  <c r="I8" i="4"/>
  <c r="I69" i="4" s="1"/>
  <c r="G8" i="4"/>
  <c r="B7" i="3"/>
  <c r="A7" i="3"/>
  <c r="BD69" i="4"/>
  <c r="H7" i="3" s="1"/>
  <c r="K69" i="4"/>
  <c r="G69" i="4"/>
  <c r="E4" i="4"/>
  <c r="F3" i="4"/>
  <c r="C33" i="2"/>
  <c r="F33" i="2" s="1"/>
  <c r="C31" i="2"/>
  <c r="G7" i="2"/>
  <c r="BA146" i="4" l="1"/>
  <c r="E13" i="3" s="1"/>
  <c r="K139" i="4"/>
  <c r="BA154" i="4"/>
  <c r="E14" i="3" s="1"/>
  <c r="BD174" i="4"/>
  <c r="H18" i="3" s="1"/>
  <c r="BD78" i="4"/>
  <c r="H8" i="3" s="1"/>
  <c r="BB139" i="4"/>
  <c r="F12" i="3" s="1"/>
  <c r="G195" i="4"/>
  <c r="BD139" i="4"/>
  <c r="H12" i="3" s="1"/>
  <c r="G146" i="4"/>
  <c r="G174" i="4"/>
  <c r="G15" i="2"/>
  <c r="K78" i="4"/>
  <c r="BE195" i="4"/>
  <c r="I19" i="3" s="1"/>
  <c r="I21" i="3"/>
  <c r="C21" i="2" s="1"/>
  <c r="G22" i="2"/>
  <c r="G21" i="3"/>
  <c r="C18" i="2" s="1"/>
  <c r="BB174" i="4"/>
  <c r="F18" i="3" s="1"/>
  <c r="BB197" i="4"/>
  <c r="BB199" i="4" s="1"/>
  <c r="F20" i="3" s="1"/>
  <c r="K154" i="4"/>
  <c r="BB195" i="4"/>
  <c r="F19" i="3" s="1"/>
  <c r="G78" i="4"/>
  <c r="BA71" i="4"/>
  <c r="BA78" i="4" s="1"/>
  <c r="E8" i="3" s="1"/>
  <c r="G139" i="4"/>
  <c r="BA110" i="4"/>
  <c r="BA139" i="4" s="1"/>
  <c r="E12" i="3" s="1"/>
  <c r="G165" i="4"/>
  <c r="BA159" i="4"/>
  <c r="BA165" i="4" s="1"/>
  <c r="E16" i="3" s="1"/>
  <c r="BD154" i="4"/>
  <c r="H14" i="3" s="1"/>
  <c r="K174" i="4"/>
  <c r="BA195" i="4"/>
  <c r="E19" i="3" s="1"/>
  <c r="G95" i="4"/>
  <c r="G154" i="4"/>
  <c r="H21" i="3" l="1"/>
  <c r="C17" i="2" s="1"/>
  <c r="E21" i="3"/>
  <c r="C15" i="2" s="1"/>
  <c r="F21" i="3"/>
  <c r="C16" i="2" s="1"/>
  <c r="C19" i="2" l="1"/>
  <c r="C22" i="2" s="1"/>
  <c r="C23" i="2" s="1"/>
  <c r="F30" i="2" s="1"/>
  <c r="F31" i="2" s="1"/>
  <c r="F34" i="2" s="1"/>
</calcChain>
</file>

<file path=xl/sharedStrings.xml><?xml version="1.0" encoding="utf-8"?>
<sst xmlns="http://schemas.openxmlformats.org/spreadsheetml/2006/main" count="588" uniqueCount="336">
  <si>
    <t xml:space="preserve"> </t>
  </si>
  <si>
    <t>Stavba :</t>
  </si>
  <si>
    <t>Základ pro DPH</t>
  </si>
  <si>
    <t>%</t>
  </si>
  <si>
    <t>HSV</t>
  </si>
  <si>
    <t>PSV</t>
  </si>
  <si>
    <t>Dodávka</t>
  </si>
  <si>
    <t>Montáž</t>
  </si>
  <si>
    <t>HZS</t>
  </si>
  <si>
    <t>Rozpočet</t>
  </si>
  <si>
    <t xml:space="preserve">JKSO </t>
  </si>
  <si>
    <t>Objekt</t>
  </si>
  <si>
    <t xml:space="preserve">SKP </t>
  </si>
  <si>
    <t>Měrná jednotka</t>
  </si>
  <si>
    <t>Stavba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</si>
  <si>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</si>
  <si>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</si>
  <si>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</si>
  <si>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</si>
  <si>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</si>
  <si>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</si>
  <si>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</si>
  <si>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</si>
  <si>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</si>
  <si>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</si>
  <si>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</si>
  <si>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</si>
  <si>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</si>
  <si>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</si>
  <si>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</si>
  <si>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</si>
  <si>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</si>
  <si>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</si>
  <si>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</si>
  <si>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</si>
  <si>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</si>
  <si>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</si>
  <si>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</si>
  <si>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</si>
  <si>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</si>
  <si>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</si>
  <si>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</si>
  <si>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</si>
  <si>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</si>
  <si>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</si>
  <si>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</si>
  <si>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</si>
  <si>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</si>
  <si>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</si>
  <si>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</si>
  <si>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</si>
  <si>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Poznámka :</t>
  </si>
  <si>
    <t>Rozpočet :</t>
  </si>
  <si>
    <t>Objekt :</t>
  </si>
  <si>
    <t>REKAPITULACE  STAVEBNÍCH  DÍLŮ</t>
  </si>
  <si>
    <t>Stavební díl</t>
  </si>
  <si>
    <t>CELKEM  OBJEKT</t>
  </si>
  <si>
    <t>VEDLEJŠÍ ROZPOČTOVÉ  NÁKLADY</t>
  </si>
  <si>
    <t>Název VRN</t>
  </si>
  <si>
    <t>Kč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</si>
  <si>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</si>
  <si>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</si>
  <si>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</si>
  <si>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</si>
  <si>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</si>
  <si>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</si>
  <si>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</si>
  <si>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</si>
  <si>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</si>
  <si>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</si>
  <si>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</si>
  <si>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</si>
  <si>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</si>
  <si>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</si>
  <si>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Díl:</t>
  </si>
  <si>
    <t>1</t>
  </si>
  <si>
    <t>Zemní práce</t>
  </si>
  <si>
    <t>ks</t>
  </si>
  <si>
    <t>Celkem za</t>
  </si>
  <si>
    <t>SLEPÝ ROZPOČET</t>
  </si>
  <si>
    <t>Slepý rozpočet</t>
  </si>
  <si>
    <t>2023/066</t>
  </si>
  <si>
    <t>Víceúčelové hřiště s umělým povrchem 477-Varvažov</t>
  </si>
  <si>
    <t>2023/066 Víceúčelové hřiště s umělým povrchem 477-Varvažov</t>
  </si>
  <si>
    <t>SO01</t>
  </si>
  <si>
    <t>SO01 Víceúčelové hřiště s umělým povrchem 477-Varvažov</t>
  </si>
  <si>
    <t>1 Zemní práce</t>
  </si>
  <si>
    <t>121101101R00</t>
  </si>
  <si>
    <t xml:space="preserve">Sejmutí ornice s přemístěním do 50 m </t>
  </si>
  <si>
    <t>m3</t>
  </si>
  <si>
    <t>745,00*0,20</t>
  </si>
  <si>
    <t>131301102R00</t>
  </si>
  <si>
    <t xml:space="preserve">Hloubení nezapažených jam v hor.4 do 1000 m3 </t>
  </si>
  <si>
    <t>hřiště:0,19*(18,48*36,82+3,44*1,20*2)</t>
  </si>
  <si>
    <t>vyrovnání svahov.pozemku:24,00*(1,00+0,00)/2*19,00</t>
  </si>
  <si>
    <t>vsak:(6,00+7,00)/2*(3,00+4,00)/2*1,30</t>
  </si>
  <si>
    <t>131301109R00</t>
  </si>
  <si>
    <t xml:space="preserve">Příplatek za lepivost - hloubení nezap.jam v hor.4 </t>
  </si>
  <si>
    <t>132301101R00</t>
  </si>
  <si>
    <t xml:space="preserve">Hloubení rýh šířky do 60 cm v hor.4 do 100 m3 </t>
  </si>
  <si>
    <t>drenáž:0,17*0,30*(18,50*19+6,00+1,60+3,65+40,020)</t>
  </si>
  <si>
    <t>betonová dlažba:0,17*(45,16+75,08)*0,40</t>
  </si>
  <si>
    <t>obrubníky:0,20*0,20*(45,16+75,08+2,00*2)</t>
  </si>
  <si>
    <t>přístupový chodník:2,46*2,00*0,17</t>
  </si>
  <si>
    <t>132301109R00</t>
  </si>
  <si>
    <t xml:space="preserve">Příplatek za lepivost - hloubení rýh 60 cm v hor.4 </t>
  </si>
  <si>
    <t>133301101R00</t>
  </si>
  <si>
    <t xml:space="preserve">Hloubení šachet v hor.4 do 100 m3 </t>
  </si>
  <si>
    <t>sloupky oplocení:0,30*0,30*1,10*(14*2+8*2+8)</t>
  </si>
  <si>
    <t>pouzdro sloupky siť:0,70*0,70*0,90*2</t>
  </si>
  <si>
    <t>162207111R00</t>
  </si>
  <si>
    <t xml:space="preserve">Vodorovné přemístění výkopku hor. 1-4 do 50 m </t>
  </si>
  <si>
    <t>167101102R00</t>
  </si>
  <si>
    <t xml:space="preserve">Nakládání výkopku z hor.1-4 v množství nad 100 m3 </t>
  </si>
  <si>
    <t>171102103R00</t>
  </si>
  <si>
    <t xml:space="preserve">Uložení sypaniny do násypů, zhutn, na 100% PS </t>
  </si>
  <si>
    <t>hřiště:24,00*(1,00+0,00)/2*19,00</t>
  </si>
  <si>
    <t>180401211R00</t>
  </si>
  <si>
    <t xml:space="preserve">Založení trávníku lučního výsevem v rovině </t>
  </si>
  <si>
    <t>m2</t>
  </si>
  <si>
    <t>745,00</t>
  </si>
  <si>
    <t>181006114R00</t>
  </si>
  <si>
    <t xml:space="preserve">Rozprostření zemin v rov./sklonu 1:5, tl. do 30 cm </t>
  </si>
  <si>
    <t>24,00*19,00</t>
  </si>
  <si>
    <t>181101102R00</t>
  </si>
  <si>
    <t xml:space="preserve">Úprava pláně v zářezech v hor. 1-4, se zhutněním </t>
  </si>
  <si>
    <t>sloupky oplocení:0,30*0,30*(14*2+8*2+8)</t>
  </si>
  <si>
    <t>pouzdro sloupky siť:0,70*0,70*2</t>
  </si>
  <si>
    <t>drenáž:0,30*(18,50*19+6,00+1,60+3,65+40,020)</t>
  </si>
  <si>
    <t>betonová chodník:0,40*(45,16+75,08)</t>
  </si>
  <si>
    <t>hřiště:(18,48*36,82+3,44*1,20*2)</t>
  </si>
  <si>
    <t>vsak:6,00*3,00</t>
  </si>
  <si>
    <t>obrubník:0,20*(45,16+75,08)</t>
  </si>
  <si>
    <t>úprava okolo hřiště:19,00*1,20*2+1,20*1,20*4</t>
  </si>
  <si>
    <t>17,22*(1,20+0,20)/2*2*2</t>
  </si>
  <si>
    <t>181101123R00</t>
  </si>
  <si>
    <t xml:space="preserve">Úprava pozemku s rozpoj. a přehrn. hor.1,2 do 60 m </t>
  </si>
  <si>
    <t>24,00*19,00*(1,00+0,00)/2</t>
  </si>
  <si>
    <t>181301113R00</t>
  </si>
  <si>
    <t xml:space="preserve">Rozprostření ornice, rovina, tl.15-20 cm,nad 500m2 </t>
  </si>
  <si>
    <t>182201101R00</t>
  </si>
  <si>
    <t xml:space="preserve">Svahování násypů </t>
  </si>
  <si>
    <t>19,00*1,20*2+1,20*1,20*4</t>
  </si>
  <si>
    <t>00572400</t>
  </si>
  <si>
    <t>Směs travní parková I. běžná zátěž PROFI</t>
  </si>
  <si>
    <t>kg</t>
  </si>
  <si>
    <t>1004,9006/50</t>
  </si>
  <si>
    <t>100</t>
  </si>
  <si>
    <t>vybavení sportoviště</t>
  </si>
  <si>
    <t>100 vybavení sportoviště</t>
  </si>
  <si>
    <t>01</t>
  </si>
  <si>
    <t>Hliníková branka 3000/2000 malá kopaná z hliníkového profilu 80/80mm,síťové podpěry</t>
  </si>
  <si>
    <t>02</t>
  </si>
  <si>
    <t xml:space="preserve">Závěsný basketbalový koš s odrazovou deskou </t>
  </si>
  <si>
    <t>04</t>
  </si>
  <si>
    <t xml:space="preserve">Sloupky se sítí na volejbal,nohejbal </t>
  </si>
  <si>
    <t>kpl</t>
  </si>
  <si>
    <t>05</t>
  </si>
  <si>
    <t xml:space="preserve">Sloupky se sítí na tenis,síť,páska </t>
  </si>
  <si>
    <t>07</t>
  </si>
  <si>
    <t xml:space="preserve">Montáž závěsného koše s odrazovou deskou </t>
  </si>
  <si>
    <t>08</t>
  </si>
  <si>
    <t xml:space="preserve">doprava vybavení sportoviště </t>
  </si>
  <si>
    <t>09</t>
  </si>
  <si>
    <t>pouzdro pro hrací prvky,volejbal,tenis D+M 114/4/400 mm-4+víčka na pouzdra</t>
  </si>
  <si>
    <t>2</t>
  </si>
  <si>
    <t>Základy,zvláštní zakládání</t>
  </si>
  <si>
    <t>2 Základy,zvláštní zakládání</t>
  </si>
  <si>
    <t>212792112R00</t>
  </si>
  <si>
    <t xml:space="preserve">Montáž trativodů z flexibilních trubek, lože tl. 5 </t>
  </si>
  <si>
    <t>m</t>
  </si>
  <si>
    <t>DN 100:18,50*19</t>
  </si>
  <si>
    <t>DN 125:(6,00+1,60+3,65+40,020)</t>
  </si>
  <si>
    <t>275313611R00</t>
  </si>
  <si>
    <t xml:space="preserve">Beton základových patek prostý C 16/20 </t>
  </si>
  <si>
    <t>univerzální pouzdra:0,70*0,70*0,90*2</t>
  </si>
  <si>
    <t>oplocení:0,30*0,30*1,10*(8*2+14*2+8)</t>
  </si>
  <si>
    <t>28611223.A</t>
  </si>
  <si>
    <t>Trubka PVC drenážní flexibilní d 100 mm</t>
  </si>
  <si>
    <t>DN 100:(18,50*19)*1,10</t>
  </si>
  <si>
    <t>28611224.A</t>
  </si>
  <si>
    <t>Trubka PVC drenážní flexibilní d 125 mm</t>
  </si>
  <si>
    <t>DN 125:(6,00+1,60+3,65+40,020)*1,10</t>
  </si>
  <si>
    <t>3</t>
  </si>
  <si>
    <t>Svislé a kompletní konstrukce</t>
  </si>
  <si>
    <t>3 Svislé a kompletní konstrukce</t>
  </si>
  <si>
    <t>338171112R00</t>
  </si>
  <si>
    <t xml:space="preserve">Osazení sloupků plot.ocelových do 6 m,zabet.C25/30 </t>
  </si>
  <si>
    <t>kus</t>
  </si>
  <si>
    <t>sloupky:8*2+14*2</t>
  </si>
  <si>
    <t>vzpěry:8</t>
  </si>
  <si>
    <t>4</t>
  </si>
  <si>
    <t>4 Zemní práce</t>
  </si>
  <si>
    <t>451572111R00</t>
  </si>
  <si>
    <t xml:space="preserve">Lože pod potrubí z kameniva těženého 0 - 4 mm </t>
  </si>
  <si>
    <t>drenáž:(18,50*19+6,00+1,60+3,65+40,020)*0,30*0,05</t>
  </si>
  <si>
    <t>457531111R00</t>
  </si>
  <si>
    <t>Filtr.vrstvy z nezhut.kam. hrubého drcen. 16-32 mm 32-63mm</t>
  </si>
  <si>
    <t>drenáž 16-32mm:(18,50*19+1,60+3,65+40,02)*0,30*0,15</t>
  </si>
  <si>
    <t>vsak 32-63mm:(7,00+6,00)/2*(4,00+3,00)/2*1,60</t>
  </si>
  <si>
    <t>457971111R00</t>
  </si>
  <si>
    <t xml:space="preserve">Zřízení vrstvy z geotextilie skl.do 1:5, š. do 3 m </t>
  </si>
  <si>
    <t>drenáž:(18,50*19+1,60+3,65+40,020)*0,50</t>
  </si>
  <si>
    <t>vsak:(6,00*3,00+7,00*4,00+1,80*6,00*2+1,80*3,00*2)</t>
  </si>
  <si>
    <t>69366199</t>
  </si>
  <si>
    <t>Geotextilie  300 g/m2 š. 200cm 100% PP</t>
  </si>
  <si>
    <t>drenáž:(18,50*19+1,60+3,65+40,020)*0,50*1,10</t>
  </si>
  <si>
    <t>vsak:(6,00*3,00+7,00*4,00+1,80*6,00*2+1,80*3,00*2)*1,10</t>
  </si>
  <si>
    <t>5</t>
  </si>
  <si>
    <t>Komunikace</t>
  </si>
  <si>
    <t>5 Komunikace</t>
  </si>
  <si>
    <t>564211112R00</t>
  </si>
  <si>
    <t>Kladecí vrstva pod dlažbu a povrch 0-4mm tl. 20mm kamenný prach</t>
  </si>
  <si>
    <t>betonová dlažba:0,40*(7,56+1,60+4,26+1,60+7,56)*2</t>
  </si>
  <si>
    <t>0,40*(36,74+0,40+0,40)*2</t>
  </si>
  <si>
    <t>přístupový chodník:2,45*2,00</t>
  </si>
  <si>
    <t>564521111R00</t>
  </si>
  <si>
    <t>Zřízení podkladu kamenivo drcené 4/8mm tl.30mm</t>
  </si>
  <si>
    <t>564731111R00</t>
  </si>
  <si>
    <t xml:space="preserve">Podklad z kameniva drceného vel.8-16 mm,tl. 10 cm </t>
  </si>
  <si>
    <t>564761111R00</t>
  </si>
  <si>
    <t xml:space="preserve">Podklad z kameniva drceného vel.32-63 mm,tl. 20 cm </t>
  </si>
  <si>
    <t>564831111R00</t>
  </si>
  <si>
    <t>Podklad ze štěrkodrti po zhutnění tloušťky 10 cm 0-32mm</t>
  </si>
  <si>
    <t>(18,48*36,82+3,44*1,20*2)</t>
  </si>
  <si>
    <t>564861111R00</t>
  </si>
  <si>
    <t>Podklad ze štěrkodrti po zhutnění tloušťky 20 cm 16-32mm</t>
  </si>
  <si>
    <t>596215021R00</t>
  </si>
  <si>
    <t xml:space="preserve">Kladení zámkové dlažby tl. 6 cm do drtě tl. 4 cm </t>
  </si>
  <si>
    <t>596811111R00</t>
  </si>
  <si>
    <t xml:space="preserve">Kladení dlaždic kom.pro pěší, lože z kameniva těž. </t>
  </si>
  <si>
    <t>59245340</t>
  </si>
  <si>
    <t>Dlaždice betonová 40x40x5,8 cm šedá</t>
  </si>
  <si>
    <t>betonová dlažba:0,40*(7,56+1,60+4,26+1,60+7,56)*2*1,10</t>
  </si>
  <si>
    <t>0,40*(36,74+0,40+0,40)*2*1,10</t>
  </si>
  <si>
    <t>59248011</t>
  </si>
  <si>
    <t>Dlažba zámková BEST KLASIKO 60mm</t>
  </si>
  <si>
    <t>přístupový chodník chodník:2,45*2,00*1,08</t>
  </si>
  <si>
    <t>8</t>
  </si>
  <si>
    <t>Trubní vedení</t>
  </si>
  <si>
    <t>8 Trubní vedení</t>
  </si>
  <si>
    <t>871373121RT2</t>
  </si>
  <si>
    <t>D+M DN300 pouzdra pro sloupky dl.800mm včetně dodávky trub</t>
  </si>
  <si>
    <t>sloupky oplocení:14*2+8*2+8</t>
  </si>
  <si>
    <t>D+M odvodnění univerzálních pouzder DN40 dl.500mm</t>
  </si>
  <si>
    <t>Dodávka a montáž chránička DN150 dl.500mm</t>
  </si>
  <si>
    <t>univerzální pouzdra:2</t>
  </si>
  <si>
    <t>91</t>
  </si>
  <si>
    <t>Doplňující práce na komunikaci</t>
  </si>
  <si>
    <t>91 Doplňující práce na komunikaci</t>
  </si>
  <si>
    <t>916561111R00</t>
  </si>
  <si>
    <t xml:space="preserve">Osazení obrubníků do lože z B 12,5 s opěrou </t>
  </si>
  <si>
    <t>(36,74*2+0,40*2*2+7,56*2+1,20*2*2+4,26*2+7,56*2+2,00*2)</t>
  </si>
  <si>
    <t>918101111R00</t>
  </si>
  <si>
    <t xml:space="preserve">Lože pod obrubníky nebo obruby dlažeb z B 12,5 </t>
  </si>
  <si>
    <t>(36,74*2+0,40*2*2+7,56*2+1,20*2*2+4,26*2+7,56*2+2,00*2)*0,20*0,20</t>
  </si>
  <si>
    <t>59248536</t>
  </si>
  <si>
    <t>Obrubník BEST LINEA výška250/1000/80mm-přírodní</t>
  </si>
  <si>
    <t>(36,74*2+0,40*2*2+7,56*2+1,20*2*2+4,26*2+7,56*2+2,00*2)*1,10</t>
  </si>
  <si>
    <t>99</t>
  </si>
  <si>
    <t>Přesun hmot</t>
  </si>
  <si>
    <t>99 Přesun hmot</t>
  </si>
  <si>
    <t>998223011R00</t>
  </si>
  <si>
    <t>Přesun hmot, pozemní komunikace, kryt dlážděný sportovní povrchy,živičné povrchy</t>
  </si>
  <si>
    <t>t</t>
  </si>
  <si>
    <t>PT</t>
  </si>
  <si>
    <t>povrchy sporovního hřiště</t>
  </si>
  <si>
    <t>PT povrchy sporovního hřiště</t>
  </si>
  <si>
    <t xml:space="preserve">lajnování PUR  povrchu </t>
  </si>
  <si>
    <t>mb</t>
  </si>
  <si>
    <t>24,60*4+12,00*3</t>
  </si>
  <si>
    <t>20,00*2+11,00*5+11,00</t>
  </si>
  <si>
    <t>D+M umělý,venkovní,vpichovaný multifunkční povrch tl.12mm barva</t>
  </si>
  <si>
    <t>specifikace v projektové dokumentaci:18,48*36,82</t>
  </si>
  <si>
    <t>3,44*1,20*2</t>
  </si>
  <si>
    <t>711</t>
  </si>
  <si>
    <t>Izolace proti vodě</t>
  </si>
  <si>
    <t>711 Izolace proti vodě</t>
  </si>
  <si>
    <t>711111001RZ1</t>
  </si>
  <si>
    <t>Izolace proti vlhkosti vodor. nátěr ALP za studena 1x nátěr - včetně dodávky penetračního laku ALP</t>
  </si>
  <si>
    <t>univerzální pouzdra:0,70*0,70*2</t>
  </si>
  <si>
    <t>762</t>
  </si>
  <si>
    <t>Konstrukce tesařské</t>
  </si>
  <si>
    <t>762 Konstrukce tesařské</t>
  </si>
  <si>
    <t>762123110RT2</t>
  </si>
  <si>
    <t>Montáž konstrukce stěn z fošen, do 100 cm2 včetně dodávky řeziva, fošny 180 x 40 mm</t>
  </si>
  <si>
    <t>(2,52*3*2*2+2,46*14+2,46*16)</t>
  </si>
  <si>
    <t>998762102R00</t>
  </si>
  <si>
    <t xml:space="preserve">Přesun hmot pro tesařské konstrukce, výšky do 12 m </t>
  </si>
  <si>
    <t>767</t>
  </si>
  <si>
    <t>Konstrukce zámečnické</t>
  </si>
  <si>
    <t>767 Konstrukce zámečnické</t>
  </si>
  <si>
    <t>767914130R00</t>
  </si>
  <si>
    <t>Montáž ochranné sítě včetně vypnutí +dodávka úchytů sítě</t>
  </si>
  <si>
    <t>4,00*(2,52*3*2*2+2,46*15*2+3,44*2)</t>
  </si>
  <si>
    <t>011</t>
  </si>
  <si>
    <t xml:space="preserve">Sloupek tr.76x3,6mm L 5,80 </t>
  </si>
  <si>
    <t>14*2+8*2</t>
  </si>
  <si>
    <t>013</t>
  </si>
  <si>
    <t xml:space="preserve">Vzpěra tr 79/3,6 mm L 3800 </t>
  </si>
  <si>
    <t>020</t>
  </si>
  <si>
    <t xml:space="preserve">Napínací drát </t>
  </si>
  <si>
    <t>(18,60*2+36,90*2)*5</t>
  </si>
  <si>
    <t>021</t>
  </si>
  <si>
    <t xml:space="preserve">Vázací drát </t>
  </si>
  <si>
    <t>4,00*(14*2+8*2+8)</t>
  </si>
  <si>
    <t>027</t>
  </si>
  <si>
    <t>Montáž branky,vrat na ocel. sloupky včetně pomocných prací</t>
  </si>
  <si>
    <t>028</t>
  </si>
  <si>
    <t xml:space="preserve">Režie, lešení </t>
  </si>
  <si>
    <t>D+M ocelové páskoviny pro uchycení fošen</t>
  </si>
  <si>
    <t>1,00*(18,60*2+36,90*2)</t>
  </si>
  <si>
    <t xml:space="preserve">D+M ocelové lanko </t>
  </si>
  <si>
    <t>(18,60*2+36,90*2)*2</t>
  </si>
  <si>
    <t>R01</t>
  </si>
  <si>
    <t>Dodávka ochranné sítě 45 průměr 4mm z polyetylénu+úchyty sítě</t>
  </si>
  <si>
    <t>4,00*(18,60*2+36,90*2)*1,10</t>
  </si>
  <si>
    <t>R02</t>
  </si>
  <si>
    <t>Vstupní dvoukřídlová brána 2300x2500, včetně dřevěné výplně,zámku,kování,klika</t>
  </si>
  <si>
    <t>998767102R00</t>
  </si>
  <si>
    <t xml:space="preserve">Přesun hmot pro zámečnické konstr., výšky do 12 m </t>
  </si>
  <si>
    <t>783</t>
  </si>
  <si>
    <t>Nátěry</t>
  </si>
  <si>
    <t>783 Nátěry</t>
  </si>
  <si>
    <t>783726830R00</t>
  </si>
  <si>
    <t>Nátěr lazurovací tesařských konstr včetně základního nátěru</t>
  </si>
  <si>
    <t>(2,52*3*2*2+2,46*14+2,46*16)*1,00*2</t>
  </si>
  <si>
    <t>Vytýčení inženýrských sítí</t>
  </si>
  <si>
    <t>Geodetické zaměření stavby</t>
  </si>
  <si>
    <t>Zaměřenmí skutečného stavu</t>
  </si>
  <si>
    <t>Mimostaveništní doprava</t>
  </si>
  <si>
    <t>Zařízení staveniště</t>
  </si>
  <si>
    <t>Provoz investora</t>
  </si>
  <si>
    <t>Kompletační činnost (IČD)</t>
  </si>
  <si>
    <t>Rezerva rozpočtu</t>
  </si>
  <si>
    <t>Dle výběrového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</si>
</sst>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/mm/yy"/>
    <numFmt numFmtId="166" formatCode="#,##0\ &quot;Kč&quot;"/>
    <numFmt numFmtId="167" formatCode="0.00000"/>
  </numFmts>
  <fonts count="19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3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6" fillId="0" borderId="0" xfId="0" applyFont="1"/>
    <xf numFmtId="4" fontId="1" fillId="0" borderId="0" xfId="0" applyNumberFormat="1" applyFont="1"/>
    <xf numFmtId="0" fontId="3" fillId="0" borderId="0" xfId="0" applyFont="1" applyBorder="1"/>
    <xf numFmtId="0" fontId="2" fillId="0" borderId="9" xfId="0" applyFont="1" applyBorder="1" applyAlignment="1">
      <alignment horizontal="centerContinuous" vertical="top"/>
    </xf>
    <xf numFmtId="0" fontId="1" fillId="0" borderId="9" xfId="0" applyFont="1" applyBorder="1" applyAlignment="1">
      <alignment horizontal="centerContinuous"/>
    </xf>
    <xf numFmtId="0" fontId="6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left"/>
    </xf>
    <xf numFmtId="0" fontId="3" fillId="0" borderId="17" xfId="0" applyFont="1" applyBorder="1"/>
    <xf numFmtId="49" fontId="3" fillId="0" borderId="23" xfId="0" applyNumberFormat="1" applyFont="1" applyBorder="1" applyAlignment="1">
      <alignment horizontal="left"/>
    </xf>
    <xf numFmtId="0" fontId="1" fillId="0" borderId="24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13" xfId="0" applyFont="1" applyBorder="1"/>
    <xf numFmtId="0" fontId="3" fillId="0" borderId="25" xfId="0" applyFont="1" applyBorder="1" applyAlignment="1">
      <alignment horizontal="left"/>
    </xf>
    <xf numFmtId="0" fontId="6" fillId="0" borderId="24" xfId="0" applyFont="1" applyBorder="1"/>
    <xf numFmtId="49" fontId="3" fillId="0" borderId="25" xfId="0" applyNumberFormat="1" applyFont="1" applyBorder="1" applyAlignment="1">
      <alignment horizontal="left"/>
    </xf>
    <xf numFmtId="49" fontId="6" fillId="2" borderId="24" xfId="0" applyNumberFormat="1" applyFont="1" applyFill="1" applyBorder="1"/>
    <xf numFmtId="49" fontId="1" fillId="2" borderId="3" xfId="0" applyNumberFormat="1" applyFont="1" applyFill="1" applyBorder="1"/>
    <xf numFmtId="0" fontId="6" fillId="2" borderId="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0" borderId="13" xfId="0" applyFont="1" applyFill="1" applyBorder="1"/>
    <xf numFmtId="3" fontId="3" fillId="0" borderId="25" xfId="0" applyNumberFormat="1" applyFont="1" applyBorder="1" applyAlignment="1">
      <alignment horizontal="left"/>
    </xf>
    <xf numFmtId="0" fontId="1" fillId="0" borderId="0" xfId="0" applyFont="1" applyFill="1"/>
    <xf numFmtId="49" fontId="6" fillId="2" borderId="26" xfId="0" applyNumberFormat="1" applyFont="1" applyFill="1" applyBorder="1"/>
    <xf numFmtId="49" fontId="1" fillId="2" borderId="5" xfId="0" applyNumberFormat="1" applyFont="1" applyFill="1" applyBorder="1"/>
    <xf numFmtId="0" fontId="6" fillId="2" borderId="0" xfId="0" applyFont="1" applyFill="1" applyBorder="1"/>
    <xf numFmtId="0" fontId="1" fillId="2" borderId="0" xfId="0" applyFont="1" applyFill="1" applyBorder="1"/>
    <xf numFmtId="49" fontId="3" fillId="0" borderId="13" xfId="0" applyNumberFormat="1" applyFont="1" applyBorder="1" applyAlignment="1">
      <alignment horizontal="left"/>
    </xf>
    <xf numFmtId="0" fontId="3" fillId="0" borderId="27" xfId="0" applyFont="1" applyBorder="1"/>
    <xf numFmtId="0" fontId="3" fillId="0" borderId="13" xfId="0" applyNumberFormat="1" applyFont="1" applyBorder="1"/>
    <xf numFmtId="0" fontId="3" fillId="0" borderId="28" xfId="0" applyNumberFormat="1" applyFont="1" applyBorder="1" applyAlignment="1">
      <alignment horizontal="left"/>
    </xf>
    <xf numFmtId="0" fontId="1" fillId="0" borderId="0" xfId="0" applyNumberFormat="1" applyFont="1" applyBorder="1"/>
    <xf numFmtId="0" fontId="1" fillId="0" borderId="0" xfId="0" applyNumberFormat="1" applyFont="1"/>
    <xf numFmtId="0" fontId="3" fillId="0" borderId="28" xfId="0" applyFont="1" applyBorder="1" applyAlignment="1">
      <alignment horizontal="left"/>
    </xf>
    <xf numFmtId="0" fontId="1" fillId="0" borderId="0" xfId="0" applyFont="1" applyBorder="1"/>
    <xf numFmtId="0" fontId="3" fillId="0" borderId="13" xfId="0" applyFont="1" applyFill="1" applyBorder="1" applyAlignment="1"/>
    <xf numFmtId="0" fontId="3" fillId="0" borderId="28" xfId="0" applyFont="1" applyFill="1" applyBorder="1" applyAlignment="1"/>
    <xf numFmtId="0" fontId="1" fillId="0" borderId="0" xfId="0" applyFont="1" applyFill="1" applyBorder="1" applyAlignment="1"/>
    <xf numFmtId="0" fontId="3" fillId="0" borderId="13" xfId="0" applyFont="1" applyBorder="1" applyAlignment="1"/>
    <xf numFmtId="0" fontId="3" fillId="0" borderId="28" xfId="0" applyFont="1" applyBorder="1" applyAlignment="1"/>
    <xf numFmtId="3" fontId="1" fillId="0" borderId="0" xfId="0" applyNumberFormat="1" applyFont="1"/>
    <xf numFmtId="0" fontId="3" fillId="0" borderId="24" xfId="0" applyFont="1" applyBorder="1"/>
    <xf numFmtId="0" fontId="3" fillId="0" borderId="17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2" fillId="0" borderId="30" xfId="0" applyFont="1" applyBorder="1" applyAlignment="1">
      <alignment horizontal="centerContinuous" vertical="center"/>
    </xf>
    <xf numFmtId="0" fontId="5" fillId="0" borderId="31" xfId="0" applyFont="1" applyBorder="1" applyAlignment="1">
      <alignment horizontal="centerContinuous" vertical="center"/>
    </xf>
    <xf numFmtId="0" fontId="1" fillId="0" borderId="31" xfId="0" applyFont="1" applyBorder="1" applyAlignment="1">
      <alignment horizontal="centerContinuous" vertical="center"/>
    </xf>
    <xf numFmtId="0" fontId="1" fillId="0" borderId="32" xfId="0" applyFont="1" applyBorder="1" applyAlignment="1">
      <alignment horizontal="centerContinuous" vertical="center"/>
    </xf>
    <xf numFmtId="0" fontId="6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centerContinuous"/>
    </xf>
    <xf numFmtId="0" fontId="6" fillId="2" borderId="11" xfId="0" applyFont="1" applyFill="1" applyBorder="1" applyAlignment="1">
      <alignment horizontal="centerContinuous"/>
    </xf>
    <xf numFmtId="0" fontId="1" fillId="2" borderId="11" xfId="0" applyFont="1" applyFill="1" applyBorder="1" applyAlignment="1">
      <alignment horizontal="centerContinuous"/>
    </xf>
    <xf numFmtId="0" fontId="1" fillId="0" borderId="34" xfId="0" applyFont="1" applyBorder="1"/>
    <xf numFmtId="0" fontId="1" fillId="0" borderId="19" xfId="0" applyFont="1" applyBorder="1"/>
    <xf numFmtId="3" fontId="1" fillId="0" borderId="23" xfId="0" applyNumberFormat="1" applyFont="1" applyBorder="1"/>
    <xf numFmtId="0" fontId="1" fillId="0" borderId="20" xfId="0" applyFont="1" applyBorder="1"/>
    <xf numFmtId="3" fontId="1" fillId="0" borderId="22" xfId="0" applyNumberFormat="1" applyFont="1" applyBorder="1"/>
    <xf numFmtId="0" fontId="1" fillId="0" borderId="21" xfId="0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35" xfId="0" applyFont="1" applyBorder="1"/>
    <xf numFmtId="0" fontId="1" fillId="0" borderId="19" xfId="0" applyFont="1" applyBorder="1" applyAlignment="1">
      <alignment shrinkToFit="1"/>
    </xf>
    <xf numFmtId="0" fontId="1" fillId="0" borderId="36" xfId="0" applyFont="1" applyBorder="1"/>
    <xf numFmtId="0" fontId="1" fillId="0" borderId="26" xfId="0" applyFont="1" applyBorder="1"/>
    <xf numFmtId="3" fontId="1" fillId="0" borderId="39" xfId="0" applyNumberFormat="1" applyFont="1" applyBorder="1"/>
    <xf numFmtId="0" fontId="1" fillId="0" borderId="37" xfId="0" applyFont="1" applyBorder="1"/>
    <xf numFmtId="3" fontId="1" fillId="0" borderId="40" xfId="0" applyNumberFormat="1" applyFont="1" applyBorder="1"/>
    <xf numFmtId="0" fontId="1" fillId="0" borderId="38" xfId="0" applyFont="1" applyBorder="1"/>
    <xf numFmtId="0" fontId="6" fillId="2" borderId="20" xfId="0" applyFont="1" applyFill="1" applyBorder="1"/>
    <xf numFmtId="0" fontId="6" fillId="2" borderId="22" xfId="0" applyFont="1" applyFill="1" applyBorder="1"/>
    <xf numFmtId="0" fontId="6" fillId="2" borderId="21" xfId="0" applyFont="1" applyFill="1" applyBorder="1"/>
    <xf numFmtId="0" fontId="6" fillId="2" borderId="41" xfId="0" applyFont="1" applyFill="1" applyBorder="1"/>
    <xf numFmtId="0" fontId="6" fillId="2" borderId="42" xfId="0" applyFont="1" applyFill="1" applyBorder="1"/>
    <xf numFmtId="0" fontId="1" fillId="0" borderId="5" xfId="0" applyFont="1" applyBorder="1"/>
    <xf numFmtId="0" fontId="1" fillId="0" borderId="4" xfId="0" applyFont="1" applyBorder="1"/>
    <xf numFmtId="0" fontId="1" fillId="0" borderId="43" xfId="0" applyFont="1" applyBorder="1"/>
    <xf numFmtId="0" fontId="1" fillId="0" borderId="0" xfId="0" applyFont="1" applyBorder="1" applyAlignment="1">
      <alignment horizontal="right"/>
    </xf>
    <xf numFmtId="165" fontId="1" fillId="0" borderId="0" xfId="0" applyNumberFormat="1" applyFont="1" applyBorder="1"/>
    <xf numFmtId="0" fontId="1" fillId="0" borderId="0" xfId="0" applyFont="1" applyFill="1" applyBorder="1"/>
    <xf numFmtId="0" fontId="1" fillId="0" borderId="16" xfId="0" applyFont="1" applyBorder="1"/>
    <xf numFmtId="0" fontId="1" fillId="0" borderId="18" xfId="0" applyFont="1" applyBorder="1"/>
    <xf numFmtId="0" fontId="1" fillId="0" borderId="44" xfId="0" applyFont="1" applyBorder="1"/>
    <xf numFmtId="0" fontId="1" fillId="0" borderId="7" xfId="0" applyFont="1" applyBorder="1"/>
    <xf numFmtId="164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2" xfId="0" applyFont="1" applyBorder="1"/>
    <xf numFmtId="164" fontId="1" fillId="0" borderId="3" xfId="0" applyNumberFormat="1" applyFont="1" applyBorder="1" applyAlignment="1">
      <alignment horizontal="right"/>
    </xf>
    <xf numFmtId="0" fontId="5" fillId="2" borderId="37" xfId="0" applyFont="1" applyFill="1" applyBorder="1"/>
    <xf numFmtId="0" fontId="5" fillId="2" borderId="40" xfId="0" applyFont="1" applyFill="1" applyBorder="1"/>
    <xf numFmtId="0" fontId="5" fillId="2" borderId="38" xfId="0" applyFont="1" applyFill="1" applyBorder="1"/>
    <xf numFmtId="0" fontId="5" fillId="0" borderId="0" xfId="0" applyFont="1"/>
    <xf numFmtId="0" fontId="1" fillId="0" borderId="0" xfId="0" applyFont="1" applyAlignment="1">
      <alignment vertical="justify"/>
    </xf>
    <xf numFmtId="0" fontId="6" fillId="0" borderId="49" xfId="1" applyFont="1" applyBorder="1"/>
    <xf numFmtId="0" fontId="1" fillId="0" borderId="49" xfId="1" applyFont="1" applyBorder="1"/>
    <xf numFmtId="0" fontId="1" fillId="0" borderId="49" xfId="1" applyFont="1" applyBorder="1" applyAlignment="1">
      <alignment horizontal="right"/>
    </xf>
    <xf numFmtId="0" fontId="1" fillId="0" borderId="50" xfId="1" applyFont="1" applyBorder="1"/>
    <xf numFmtId="0" fontId="1" fillId="0" borderId="49" xfId="0" applyNumberFormat="1" applyFont="1" applyBorder="1" applyAlignment="1">
      <alignment horizontal="left"/>
    </xf>
    <xf numFmtId="0" fontId="1" fillId="0" borderId="51" xfId="0" applyNumberFormat="1" applyFont="1" applyBorder="1"/>
    <xf numFmtId="0" fontId="6" fillId="0" borderId="54" xfId="1" applyFont="1" applyBorder="1"/>
    <xf numFmtId="0" fontId="1" fillId="0" borderId="54" xfId="1" applyFont="1" applyBorder="1"/>
    <xf numFmtId="0" fontId="1" fillId="0" borderId="54" xfId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6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3" fontId="1" fillId="0" borderId="43" xfId="0" applyNumberFormat="1" applyFont="1" applyBorder="1"/>
    <xf numFmtId="0" fontId="6" fillId="2" borderId="10" xfId="0" applyFont="1" applyFill="1" applyBorder="1"/>
    <xf numFmtId="0" fontId="6" fillId="2" borderId="11" xfId="0" applyFont="1" applyFill="1" applyBorder="1"/>
    <xf numFmtId="3" fontId="6" fillId="2" borderId="33" xfId="0" applyNumberFormat="1" applyFont="1" applyFill="1" applyBorder="1"/>
    <xf numFmtId="3" fontId="6" fillId="2" borderId="12" xfId="0" applyNumberFormat="1" applyFont="1" applyFill="1" applyBorder="1"/>
    <xf numFmtId="3" fontId="6" fillId="2" borderId="57" xfId="0" applyNumberFormat="1" applyFont="1" applyFill="1" applyBorder="1"/>
    <xf numFmtId="3" fontId="6" fillId="2" borderId="58" xfId="0" applyNumberFormat="1" applyFont="1" applyFill="1" applyBorder="1"/>
    <xf numFmtId="3" fontId="2" fillId="0" borderId="0" xfId="0" applyNumberFormat="1" applyFont="1" applyAlignment="1">
      <alignment horizontal="centerContinuous"/>
    </xf>
    <xf numFmtId="0" fontId="1" fillId="2" borderId="42" xfId="0" applyFont="1" applyFill="1" applyBorder="1"/>
    <xf numFmtId="0" fontId="6" fillId="2" borderId="60" xfId="0" applyFont="1" applyFill="1" applyBorder="1" applyAlignment="1">
      <alignment horizontal="right"/>
    </xf>
    <xf numFmtId="0" fontId="6" fillId="2" borderId="22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center"/>
    </xf>
    <xf numFmtId="4" fontId="4" fillId="2" borderId="22" xfId="0" applyNumberFormat="1" applyFont="1" applyFill="1" applyBorder="1" applyAlignment="1">
      <alignment horizontal="right"/>
    </xf>
    <xf numFmtId="4" fontId="4" fillId="2" borderId="42" xfId="0" applyNumberFormat="1" applyFont="1" applyFill="1" applyBorder="1" applyAlignment="1">
      <alignment horizontal="right"/>
    </xf>
    <xf numFmtId="0" fontId="1" fillId="0" borderId="29" xfId="0" applyFont="1" applyBorder="1"/>
    <xf numFmtId="3" fontId="1" fillId="0" borderId="35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4" fontId="1" fillId="0" borderId="19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2" borderId="37" xfId="0" applyFont="1" applyFill="1" applyBorder="1"/>
    <xf numFmtId="0" fontId="6" fillId="2" borderId="40" xfId="0" applyFont="1" applyFill="1" applyBorder="1"/>
    <xf numFmtId="0" fontId="1" fillId="2" borderId="40" xfId="0" applyFont="1" applyFill="1" applyBorder="1"/>
    <xf numFmtId="4" fontId="1" fillId="2" borderId="46" xfId="0" applyNumberFormat="1" applyFont="1" applyFill="1" applyBorder="1"/>
    <xf numFmtId="4" fontId="1" fillId="2" borderId="37" xfId="0" applyNumberFormat="1" applyFont="1" applyFill="1" applyBorder="1"/>
    <xf numFmtId="4" fontId="1" fillId="2" borderId="40" xfId="0" applyNumberFormat="1" applyFont="1" applyFill="1" applyBorder="1"/>
    <xf numFmtId="3" fontId="3" fillId="0" borderId="0" xfId="0" applyNumberFormat="1" applyFont="1"/>
    <xf numFmtId="4" fontId="3" fillId="0" borderId="0" xfId="0" applyNumberFormat="1" applyFont="1"/>
    <xf numFmtId="0" fontId="1" fillId="0" borderId="0" xfId="1" applyFont="1"/>
    <xf numFmtId="0" fontId="10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right"/>
    </xf>
    <xf numFmtId="0" fontId="3" fillId="0" borderId="50" xfId="1" applyFont="1" applyBorder="1" applyAlignment="1">
      <alignment horizontal="right"/>
    </xf>
    <xf numFmtId="0" fontId="1" fillId="0" borderId="49" xfId="1" applyFont="1" applyBorder="1" applyAlignment="1">
      <alignment horizontal="left"/>
    </xf>
    <xf numFmtId="0" fontId="1" fillId="0" borderId="51" xfId="1" applyFont="1" applyBorder="1"/>
    <xf numFmtId="0" fontId="3" fillId="0" borderId="0" xfId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3" fillId="2" borderId="13" xfId="1" applyNumberFormat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 wrapText="1"/>
    </xf>
    <xf numFmtId="0" fontId="6" fillId="0" borderId="15" xfId="1" applyFont="1" applyBorder="1" applyAlignment="1">
      <alignment horizontal="center"/>
    </xf>
    <xf numFmtId="49" fontId="6" fillId="0" borderId="15" xfId="1" applyNumberFormat="1" applyFont="1" applyBorder="1" applyAlignment="1">
      <alignment horizontal="left"/>
    </xf>
    <xf numFmtId="0" fontId="6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2" xfId="1" applyNumberFormat="1" applyFont="1" applyBorder="1" applyAlignment="1">
      <alignment horizontal="right"/>
    </xf>
    <xf numFmtId="0" fontId="1" fillId="0" borderId="3" xfId="1" applyNumberFormat="1" applyFont="1" applyBorder="1"/>
    <xf numFmtId="0" fontId="1" fillId="0" borderId="6" xfId="1" applyNumberFormat="1" applyFont="1" applyFill="1" applyBorder="1"/>
    <xf numFmtId="0" fontId="1" fillId="0" borderId="8" xfId="1" applyNumberFormat="1" applyFont="1" applyFill="1" applyBorder="1"/>
    <xf numFmtId="0" fontId="1" fillId="0" borderId="6" xfId="1" applyFont="1" applyFill="1" applyBorder="1"/>
    <xf numFmtId="0" fontId="1" fillId="0" borderId="8" xfId="1" applyFont="1" applyFill="1" applyBorder="1"/>
    <xf numFmtId="0" fontId="12" fillId="0" borderId="0" xfId="1" applyFont="1"/>
    <xf numFmtId="0" fontId="7" fillId="0" borderId="14" xfId="1" applyFont="1" applyBorder="1" applyAlignment="1">
      <alignment horizontal="center" vertical="top"/>
    </xf>
    <xf numFmtId="49" fontId="7" fillId="0" borderId="14" xfId="1" applyNumberFormat="1" applyFont="1" applyBorder="1" applyAlignment="1">
      <alignment horizontal="left" vertical="top"/>
    </xf>
    <xf numFmtId="0" fontId="7" fillId="0" borderId="14" xfId="1" applyFont="1" applyBorder="1" applyAlignment="1">
      <alignment vertical="top" wrapText="1"/>
    </xf>
    <xf numFmtId="49" fontId="7" fillId="0" borderId="14" xfId="1" applyNumberFormat="1" applyFont="1" applyBorder="1" applyAlignment="1">
      <alignment horizontal="center" shrinkToFit="1"/>
    </xf>
    <xf numFmtId="4" fontId="7" fillId="0" borderId="14" xfId="1" applyNumberFormat="1" applyFont="1" applyBorder="1" applyAlignment="1">
      <alignment horizontal="right"/>
    </xf>
    <xf numFmtId="4" fontId="7" fillId="0" borderId="14" xfId="1" applyNumberFormat="1" applyFont="1" applyBorder="1"/>
    <xf numFmtId="167" fontId="7" fillId="0" borderId="14" xfId="1" applyNumberFormat="1" applyFont="1" applyBorder="1"/>
    <xf numFmtId="4" fontId="7" fillId="0" borderId="8" xfId="1" applyNumberFormat="1" applyFont="1" applyBorder="1"/>
    <xf numFmtId="0" fontId="3" fillId="0" borderId="15" xfId="1" applyFont="1" applyBorder="1" applyAlignment="1">
      <alignment horizontal="center"/>
    </xf>
    <xf numFmtId="4" fontId="1" fillId="0" borderId="5" xfId="1" applyNumberFormat="1" applyFont="1" applyBorder="1"/>
    <xf numFmtId="0" fontId="13" fillId="0" borderId="0" xfId="1" applyFont="1" applyAlignment="1">
      <alignment wrapText="1"/>
    </xf>
    <xf numFmtId="49" fontId="3" fillId="0" borderId="15" xfId="1" applyNumberFormat="1" applyFont="1" applyBorder="1" applyAlignment="1">
      <alignment horizontal="right"/>
    </xf>
    <xf numFmtId="4" fontId="14" fillId="3" borderId="63" xfId="1" applyNumberFormat="1" applyFont="1" applyFill="1" applyBorder="1" applyAlignment="1">
      <alignment horizontal="right" wrapText="1"/>
    </xf>
    <xf numFmtId="0" fontId="14" fillId="3" borderId="4" xfId="1" applyFont="1" applyFill="1" applyBorder="1" applyAlignment="1">
      <alignment horizontal="left" wrapText="1"/>
    </xf>
    <xf numFmtId="0" fontId="14" fillId="0" borderId="5" xfId="0" applyFont="1" applyBorder="1" applyAlignment="1">
      <alignment horizontal="right"/>
    </xf>
    <xf numFmtId="0" fontId="1" fillId="0" borderId="4" xfId="1" applyFont="1" applyBorder="1"/>
    <xf numFmtId="0" fontId="1" fillId="0" borderId="0" xfId="1" applyFont="1" applyBorder="1"/>
    <xf numFmtId="0" fontId="1" fillId="2" borderId="13" xfId="1" applyFont="1" applyFill="1" applyBorder="1" applyAlignment="1">
      <alignment horizontal="center"/>
    </xf>
    <xf numFmtId="49" fontId="16" fillId="2" borderId="13" xfId="1" applyNumberFormat="1" applyFont="1" applyFill="1" applyBorder="1" applyAlignment="1">
      <alignment horizontal="left"/>
    </xf>
    <xf numFmtId="0" fontId="16" fillId="2" borderId="1" xfId="1" applyFont="1" applyFill="1" applyBorder="1"/>
    <xf numFmtId="0" fontId="1" fillId="2" borderId="2" xfId="1" applyFont="1" applyFill="1" applyBorder="1" applyAlignment="1">
      <alignment horizontal="center"/>
    </xf>
    <xf numFmtId="4" fontId="1" fillId="2" borderId="2" xfId="1" applyNumberFormat="1" applyFont="1" applyFill="1" applyBorder="1" applyAlignment="1">
      <alignment horizontal="right"/>
    </xf>
    <xf numFmtId="4" fontId="1" fillId="2" borderId="3" xfId="1" applyNumberFormat="1" applyFont="1" applyFill="1" applyBorder="1" applyAlignment="1">
      <alignment horizontal="right"/>
    </xf>
    <xf numFmtId="4" fontId="6" fillId="2" borderId="13" xfId="1" applyNumberFormat="1" applyFont="1" applyFill="1" applyBorder="1"/>
    <xf numFmtId="0" fontId="1" fillId="2" borderId="2" xfId="1" applyFont="1" applyFill="1" applyBorder="1"/>
    <xf numFmtId="4" fontId="6" fillId="2" borderId="3" xfId="1" applyNumberFormat="1" applyFont="1" applyFill="1" applyBorder="1"/>
    <xf numFmtId="3" fontId="1" fillId="0" borderId="0" xfId="1" applyNumberFormat="1" applyFont="1"/>
    <xf numFmtId="0" fontId="17" fillId="0" borderId="0" xfId="1" applyFont="1" applyAlignment="1"/>
    <xf numFmtId="0" fontId="18" fillId="0" borderId="0" xfId="1" applyFont="1" applyBorder="1"/>
    <xf numFmtId="3" fontId="18" fillId="0" borderId="0" xfId="1" applyNumberFormat="1" applyFont="1" applyBorder="1" applyAlignment="1">
      <alignment horizontal="right"/>
    </xf>
    <xf numFmtId="4" fontId="18" fillId="0" borderId="0" xfId="1" applyNumberFormat="1" applyFont="1" applyBorder="1"/>
    <xf numFmtId="0" fontId="17" fillId="0" borderId="0" xfId="1" applyFont="1" applyBorder="1" applyAlignment="1"/>
    <xf numFmtId="0" fontId="1" fillId="0" borderId="0" xfId="1" applyFont="1" applyBorder="1" applyAlignment="1">
      <alignment horizontal="right"/>
    </xf>
    <xf numFmtId="49" fontId="3" fillId="0" borderId="26" xfId="0" applyNumberFormat="1" applyFont="1" applyBorder="1"/>
    <xf numFmtId="3" fontId="1" fillId="0" borderId="5" xfId="0" applyNumberFormat="1" applyFont="1" applyBorder="1"/>
    <xf numFmtId="3" fontId="1" fillId="0" borderId="15" xfId="0" applyNumberFormat="1" applyFont="1" applyBorder="1"/>
    <xf numFmtId="3" fontId="1" fillId="0" borderId="59" xfId="0" applyNumberFormat="1" applyFont="1" applyBorder="1"/>
    <xf numFmtId="0" fontId="1" fillId="0" borderId="37" xfId="0" applyFont="1" applyBorder="1" applyAlignment="1">
      <alignment horizontal="center" shrinkToFit="1"/>
    </xf>
    <xf numFmtId="0" fontId="1" fillId="0" borderId="38" xfId="0" applyFont="1" applyBorder="1" applyAlignment="1">
      <alignment horizontal="center" shrinkToFit="1"/>
    </xf>
    <xf numFmtId="0" fontId="3" fillId="0" borderId="1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166" fontId="1" fillId="0" borderId="1" xfId="0" applyNumberFormat="1" applyFont="1" applyBorder="1" applyAlignment="1">
      <alignment horizontal="right" indent="2"/>
    </xf>
    <xf numFmtId="166" fontId="1" fillId="0" borderId="28" xfId="0" applyNumberFormat="1" applyFont="1" applyBorder="1" applyAlignment="1">
      <alignment horizontal="right" indent="2"/>
    </xf>
    <xf numFmtId="166" fontId="5" fillId="2" borderId="45" xfId="0" applyNumberFormat="1" applyFont="1" applyFill="1" applyBorder="1" applyAlignment="1">
      <alignment horizontal="right" indent="2"/>
    </xf>
    <xf numFmtId="166" fontId="5" fillId="2" borderId="46" xfId="0" applyNumberFormat="1" applyFont="1" applyFill="1" applyBorder="1" applyAlignment="1">
      <alignment horizontal="right" indent="2"/>
    </xf>
    <xf numFmtId="0" fontId="7" fillId="0" borderId="0" xfId="0" applyFont="1" applyAlignment="1">
      <alignment horizontal="left" vertical="top" wrapText="1"/>
    </xf>
    <xf numFmtId="0" fontId="1" fillId="0" borderId="47" xfId="1" applyFont="1" applyBorder="1" applyAlignment="1">
      <alignment horizontal="center"/>
    </xf>
    <xf numFmtId="0" fontId="1" fillId="0" borderId="48" xfId="1" applyFont="1" applyBorder="1" applyAlignment="1">
      <alignment horizontal="center"/>
    </xf>
    <xf numFmtId="0" fontId="1" fillId="0" borderId="52" xfId="1" applyFont="1" applyBorder="1" applyAlignment="1">
      <alignment horizontal="center"/>
    </xf>
    <xf numFmtId="0" fontId="1" fillId="0" borderId="53" xfId="1" applyFont="1" applyBorder="1" applyAlignment="1">
      <alignment horizontal="center"/>
    </xf>
    <xf numFmtId="0" fontId="1" fillId="0" borderId="55" xfId="1" applyFont="1" applyBorder="1" applyAlignment="1">
      <alignment horizontal="left"/>
    </xf>
    <xf numFmtId="0" fontId="1" fillId="0" borderId="54" xfId="1" applyFont="1" applyBorder="1" applyAlignment="1">
      <alignment horizontal="left"/>
    </xf>
    <xf numFmtId="0" fontId="1" fillId="0" borderId="56" xfId="1" applyFont="1" applyBorder="1" applyAlignment="1">
      <alignment horizontal="left"/>
    </xf>
    <xf numFmtId="3" fontId="6" fillId="2" borderId="40" xfId="0" applyNumberFormat="1" applyFont="1" applyFill="1" applyBorder="1" applyAlignment="1">
      <alignment horizontal="right"/>
    </xf>
    <xf numFmtId="3" fontId="6" fillId="2" borderId="46" xfId="0" applyNumberFormat="1" applyFont="1" applyFill="1" applyBorder="1" applyAlignment="1">
      <alignment horizontal="right"/>
    </xf>
    <xf numFmtId="0" fontId="9" fillId="0" borderId="0" xfId="1" applyFont="1" applyAlignment="1">
      <alignment horizontal="center"/>
    </xf>
    <xf numFmtId="49" fontId="1" fillId="0" borderId="52" xfId="1" applyNumberFormat="1" applyFont="1" applyBorder="1" applyAlignment="1">
      <alignment horizontal="center"/>
    </xf>
    <xf numFmtId="0" fontId="1" fillId="0" borderId="55" xfId="1" applyFont="1" applyBorder="1" applyAlignment="1">
      <alignment horizontal="center" shrinkToFit="1"/>
    </xf>
    <xf numFmtId="0" fontId="1" fillId="0" borderId="54" xfId="1" applyFont="1" applyBorder="1" applyAlignment="1">
      <alignment horizontal="center" shrinkToFit="1"/>
    </xf>
    <xf numFmtId="0" fontId="1" fillId="0" borderId="56" xfId="1" applyFont="1" applyBorder="1" applyAlignment="1">
      <alignment horizontal="center" shrinkToFit="1"/>
    </xf>
    <xf numFmtId="49" fontId="14" fillId="3" borderId="61" xfId="1" applyNumberFormat="1" applyFont="1" applyFill="1" applyBorder="1" applyAlignment="1">
      <alignment horizontal="left" wrapText="1"/>
    </xf>
    <xf numFmtId="49" fontId="15" fillId="0" borderId="62" xfId="0" applyNumberFormat="1" applyFont="1" applyBorder="1" applyAlignment="1">
      <alignment horizontal="left" wrapTex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1"/>
  <sheetViews>
    <sheetView tabSelected="1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6" t="s">
        <v>79</v>
      </c>
      <c r="B1" s="7"/>
      <c r="C1" s="7"/>
      <c r="D1" s="7"/>
      <c r="E1" s="7"/>
      <c r="F1" s="7"/>
      <c r="G1" s="7"/>
    </row>
    <row r="2" spans="1:57" ht="12.75" customHeight="1" x14ac:dyDescent="0.2">
      <c r="A2" s="8" t="s">
        <v>9</v>
      </c>
      <c r="B2" s="9"/>
      <c r="C2" s="10" t="s">
        <v>84</v>
      </c>
      <c r="D2" s="10" t="s">
        <v>82</v>
      </c>
      <c r="E2" s="9"/>
      <c r="F2" s="11" t="s">
        <v>10</v>
      </c>
      <c r="G2" s="12"/>
    </row>
    <row r="3" spans="1:57" ht="3" hidden="1" customHeight="1" x14ac:dyDescent="0.2">
      <c r="A3" s="13"/>
      <c r="B3" s="14"/>
      <c r="C3" s="15"/>
      <c r="D3" s="15"/>
      <c r="E3" s="14"/>
      <c r="F3" s="16"/>
      <c r="G3" s="17"/>
    </row>
    <row r="4" spans="1:57" ht="12" customHeight="1" x14ac:dyDescent="0.2">
      <c r="A4" s="18" t="s">
        <v>11</v>
      </c>
      <c r="B4" s="14"/>
      <c r="C4" s="15"/>
      <c r="D4" s="15"/>
      <c r="E4" s="14"/>
      <c r="F4" s="16" t="s">
        <v>12</v>
      </c>
      <c r="G4" s="19"/>
    </row>
    <row r="5" spans="1:57" ht="12.95" customHeight="1" x14ac:dyDescent="0.2">
      <c r="A5" s="20" t="s">
        <v>84</v>
      </c>
      <c r="B5" s="21"/>
      <c r="C5" s="22" t="s">
        <v>82</v>
      </c>
      <c r="D5" s="23"/>
      <c r="E5" s="24"/>
      <c r="F5" s="16" t="s">
        <v>13</v>
      </c>
      <c r="G5" s="17"/>
    </row>
    <row r="6" spans="1:57" ht="12.95" customHeight="1" x14ac:dyDescent="0.2">
      <c r="A6" s="18" t="s">
        <v>14</v>
      </c>
      <c r="B6" s="14"/>
      <c r="C6" s="15"/>
      <c r="D6" s="15"/>
      <c r="E6" s="14"/>
      <c r="F6" s="25" t="s">
        <v>15</v>
      </c>
      <c r="G6" s="26"/>
      <c r="O6" s="27"/>
    </row>
    <row r="7" spans="1:57" ht="12.95" customHeight="1" x14ac:dyDescent="0.2">
      <c r="A7" s="28" t="s">
        <v>81</v>
      </c>
      <c r="B7" s="29"/>
      <c r="C7" s="30" t="s">
        <v>82</v>
      </c>
      <c r="D7" s="31"/>
      <c r="E7" s="31"/>
      <c r="F7" s="32" t="s">
        <v>16</v>
      </c>
      <c r="G7" s="26">
        <f>IF(G6=0,,ROUND((F30+F32)/G6,1))</f>
        <v>0</v>
      </c>
    </row>
    <row r="8" spans="1:57" x14ac:dyDescent="0.2">
      <c r="A8" s="33" t="s">
        <v>17</v>
      </c>
      <c r="B8" s="16"/>
      <c r="C8" s="209"/>
      <c r="D8" s="209"/>
      <c r="E8" s="210"/>
      <c r="F8" s="34" t="s">
        <v>18</v>
      </c>
      <c r="G8" s="35"/>
      <c r="H8" s="36"/>
      <c r="I8" s="37"/>
    </row>
    <row r="9" spans="1:57" x14ac:dyDescent="0.2">
      <c r="A9" s="33" t="s">
        <v>19</v>
      </c>
      <c r="B9" s="16"/>
      <c r="C9" s="209"/>
      <c r="D9" s="209"/>
      <c r="E9" s="210"/>
      <c r="F9" s="16"/>
      <c r="G9" s="38"/>
      <c r="H9" s="39"/>
    </row>
    <row r="10" spans="1:57" x14ac:dyDescent="0.2">
      <c r="A10" s="33" t="s">
        <v>20</v>
      </c>
      <c r="B10" s="16"/>
      <c r="C10" s="209"/>
      <c r="D10" s="209"/>
      <c r="E10" s="209"/>
      <c r="F10" s="40"/>
      <c r="G10" s="41"/>
      <c r="H10" s="42"/>
    </row>
    <row r="11" spans="1:57" ht="13.5" customHeight="1" x14ac:dyDescent="0.2">
      <c r="A11" s="33" t="s">
        <v>21</v>
      </c>
      <c r="B11" s="16"/>
      <c r="C11" s="209" t="s">
        <v>335</v>
      </c>
      <c r="D11" s="209"/>
      <c r="E11" s="209"/>
      <c r="F11" s="43" t="s">
        <v>22</v>
      </c>
      <c r="G11" s="44"/>
      <c r="H11" s="39"/>
      <c r="BA11" s="45"/>
      <c r="BB11" s="45"/>
      <c r="BC11" s="45"/>
      <c r="BD11" s="45"/>
      <c r="BE11" s="45"/>
    </row>
    <row r="12" spans="1:57" ht="12.75" customHeight="1" x14ac:dyDescent="0.2">
      <c r="A12" s="46" t="s">
        <v>23</v>
      </c>
      <c r="B12" s="14"/>
      <c r="C12" s="211"/>
      <c r="D12" s="211"/>
      <c r="E12" s="211"/>
      <c r="F12" s="47" t="s">
        <v>24</v>
      </c>
      <c r="G12" s="48"/>
      <c r="H12" s="39"/>
    </row>
    <row r="13" spans="1:57" ht="28.5" customHeight="1" thickBot="1" x14ac:dyDescent="0.25">
      <c r="A13" s="49" t="s">
        <v>25</v>
      </c>
      <c r="B13" s="50"/>
      <c r="C13" s="50"/>
      <c r="D13" s="50"/>
      <c r="E13" s="51"/>
      <c r="F13" s="51"/>
      <c r="G13" s="52"/>
      <c r="H13" s="39"/>
    </row>
    <row r="14" spans="1:57" ht="17.25" customHeight="1" thickBot="1" x14ac:dyDescent="0.25">
      <c r="A14" s="53" t="s">
        <v>26</v>
      </c>
      <c r="B14" s="54"/>
      <c r="C14" s="55"/>
      <c r="D14" s="56" t="s">
        <v>27</v>
      </c>
      <c r="E14" s="57"/>
      <c r="F14" s="57"/>
      <c r="G14" s="55"/>
    </row>
    <row r="15" spans="1:57" ht="15.95" customHeight="1" x14ac:dyDescent="0.2">
      <c r="A15" s="58"/>
      <c r="B15" s="59" t="s">
        <v>28</v>
      </c>
      <c r="C15" s="60">
        <f>'SO01 SO01 Rek'!E21</f>
        <v>0</v>
      </c>
      <c r="D15" s="61" t="str">
        <f>'SO01 SO01 Rek'!A26</f>
        <v>Vytýčení inženýrských sítí</v>
      </c>
      <c r="E15" s="62"/>
      <c r="F15" s="63"/>
      <c r="G15" s="60">
        <f>'SO01 SO01 Rek'!I26</f>
        <v>0</v>
      </c>
    </row>
    <row r="16" spans="1:57" ht="15.95" customHeight="1" x14ac:dyDescent="0.2">
      <c r="A16" s="58" t="s">
        <v>29</v>
      </c>
      <c r="B16" s="59" t="s">
        <v>30</v>
      </c>
      <c r="C16" s="60">
        <f>'SO01 SO01 Rek'!F21</f>
        <v>0</v>
      </c>
      <c r="D16" s="13" t="str">
        <f>'SO01 SO01 Rek'!A27</f>
        <v>Geodetické zaměření stavby</v>
      </c>
      <c r="E16" s="64"/>
      <c r="F16" s="65"/>
      <c r="G16" s="60">
        <f>'SO01 SO01 Rek'!I27</f>
        <v>0</v>
      </c>
    </row>
    <row r="17" spans="1:7" ht="15.95" customHeight="1" x14ac:dyDescent="0.2">
      <c r="A17" s="58" t="s">
        <v>31</v>
      </c>
      <c r="B17" s="59" t="s">
        <v>32</v>
      </c>
      <c r="C17" s="60">
        <f>'SO01 SO01 Rek'!H21</f>
        <v>0</v>
      </c>
      <c r="D17" s="13" t="str">
        <f>'SO01 SO01 Rek'!A28</f>
        <v>Zaměřenmí skutečného stavu</v>
      </c>
      <c r="E17" s="64"/>
      <c r="F17" s="65"/>
      <c r="G17" s="60">
        <f>'SO01 SO01 Rek'!I28</f>
        <v>0</v>
      </c>
    </row>
    <row r="18" spans="1:7" ht="15.95" customHeight="1" x14ac:dyDescent="0.2">
      <c r="A18" s="66" t="s">
        <v>33</v>
      </c>
      <c r="B18" s="67" t="s">
        <v>34</v>
      </c>
      <c r="C18" s="60">
        <f>'SO01 SO01 Rek'!G21</f>
        <v>0</v>
      </c>
      <c r="D18" s="13" t="str">
        <f>'SO01 SO01 Rek'!A29</f>
        <v>Mimostaveništní doprava</v>
      </c>
      <c r="E18" s="64"/>
      <c r="F18" s="65"/>
      <c r="G18" s="60">
        <f>'SO01 SO01 Rek'!I29</f>
        <v>0</v>
      </c>
    </row>
    <row r="19" spans="1:7" ht="15.95" customHeight="1" x14ac:dyDescent="0.2">
      <c r="A19" s="68" t="s">
        <v>35</v>
      </c>
      <c r="B19" s="59"/>
      <c r="C19" s="60">
        <f>SUM(C15:C18)</f>
        <v>0</v>
      </c>
      <c r="D19" s="13" t="str">
        <f>'SO01 SO01 Rek'!A30</f>
        <v>Zařízení staveniště</v>
      </c>
      <c r="E19" s="64"/>
      <c r="F19" s="65"/>
      <c r="G19" s="60">
        <f>'SO01 SO01 Rek'!I30</f>
        <v>0</v>
      </c>
    </row>
    <row r="20" spans="1:7" ht="15.95" customHeight="1" x14ac:dyDescent="0.2">
      <c r="A20" s="68"/>
      <c r="B20" s="59"/>
      <c r="C20" s="60"/>
      <c r="D20" s="13" t="str">
        <f>'SO01 SO01 Rek'!A31</f>
        <v>Provoz investora</v>
      </c>
      <c r="E20" s="64"/>
      <c r="F20" s="65"/>
      <c r="G20" s="60">
        <f>'SO01 SO01 Rek'!I31</f>
        <v>0</v>
      </c>
    </row>
    <row r="21" spans="1:7" ht="15.95" customHeight="1" x14ac:dyDescent="0.2">
      <c r="A21" s="68" t="s">
        <v>8</v>
      </c>
      <c r="B21" s="59"/>
      <c r="C21" s="60">
        <f>'SO01 SO01 Rek'!I21</f>
        <v>0</v>
      </c>
      <c r="D21" s="13" t="str">
        <f>'SO01 SO01 Rek'!A32</f>
        <v>Kompletační činnost (IČD)</v>
      </c>
      <c r="E21" s="64"/>
      <c r="F21" s="65"/>
      <c r="G21" s="60">
        <f>'SO01 SO01 Rek'!I32</f>
        <v>0</v>
      </c>
    </row>
    <row r="22" spans="1:7" ht="15.95" customHeight="1" x14ac:dyDescent="0.2">
      <c r="A22" s="69" t="s">
        <v>36</v>
      </c>
      <c r="B22" s="39"/>
      <c r="C22" s="60">
        <f>C19+C21</f>
        <v>0</v>
      </c>
      <c r="D22" s="13" t="s">
        <v>37</v>
      </c>
      <c r="E22" s="64"/>
      <c r="F22" s="65"/>
      <c r="G22" s="60">
        <f>G23-SUM(G15:G21)</f>
        <v>0</v>
      </c>
    </row>
    <row r="23" spans="1:7" ht="15.95" customHeight="1" thickBot="1" x14ac:dyDescent="0.25">
      <c r="A23" s="207" t="s">
        <v>38</v>
      </c>
      <c r="B23" s="208"/>
      <c r="C23" s="70">
        <f>C22+G23</f>
        <v>0</v>
      </c>
      <c r="D23" s="71" t="s">
        <v>39</v>
      </c>
      <c r="E23" s="72"/>
      <c r="F23" s="73"/>
      <c r="G23" s="60">
        <f>'SO01 SO01 Rek'!H34</f>
        <v>0</v>
      </c>
    </row>
    <row r="24" spans="1:7" x14ac:dyDescent="0.2">
      <c r="A24" s="74" t="s">
        <v>40</v>
      </c>
      <c r="B24" s="75"/>
      <c r="C24" s="76"/>
      <c r="D24" s="75" t="s">
        <v>41</v>
      </c>
      <c r="E24" s="75"/>
      <c r="F24" s="77" t="s">
        <v>42</v>
      </c>
      <c r="G24" s="78"/>
    </row>
    <row r="25" spans="1:7" x14ac:dyDescent="0.2">
      <c r="A25" s="69" t="s">
        <v>43</v>
      </c>
      <c r="B25" s="39"/>
      <c r="C25" s="79"/>
      <c r="D25" s="39" t="s">
        <v>43</v>
      </c>
      <c r="F25" s="80" t="s">
        <v>43</v>
      </c>
      <c r="G25" s="81"/>
    </row>
    <row r="26" spans="1:7" ht="37.5" customHeight="1" x14ac:dyDescent="0.2">
      <c r="A26" s="69" t="s">
        <v>44</v>
      </c>
      <c r="B26" s="82"/>
      <c r="C26" s="79"/>
      <c r="D26" s="39" t="s">
        <v>44</v>
      </c>
      <c r="F26" s="80" t="s">
        <v>44</v>
      </c>
      <c r="G26" s="81"/>
    </row>
    <row r="27" spans="1:7" x14ac:dyDescent="0.2">
      <c r="A27" s="69"/>
      <c r="B27" s="83"/>
      <c r="C27" s="79"/>
      <c r="D27" s="39"/>
      <c r="F27" s="80"/>
      <c r="G27" s="81"/>
    </row>
    <row r="28" spans="1:7" x14ac:dyDescent="0.2">
      <c r="A28" s="69" t="s">
        <v>45</v>
      </c>
      <c r="B28" s="39"/>
      <c r="C28" s="79"/>
      <c r="D28" s="80" t="s">
        <v>46</v>
      </c>
      <c r="E28" s="79"/>
      <c r="F28" s="84" t="s">
        <v>46</v>
      </c>
      <c r="G28" s="81"/>
    </row>
    <row r="29" spans="1:7" ht="69" customHeight="1" x14ac:dyDescent="0.2">
      <c r="A29" s="69"/>
      <c r="B29" s="39"/>
      <c r="C29" s="85"/>
      <c r="D29" s="86"/>
      <c r="E29" s="85"/>
      <c r="F29" s="39"/>
      <c r="G29" s="81"/>
    </row>
    <row r="30" spans="1:7" x14ac:dyDescent="0.2">
      <c r="A30" s="87" t="s">
        <v>2</v>
      </c>
      <c r="B30" s="88"/>
      <c r="C30" s="89">
        <v>21</v>
      </c>
      <c r="D30" s="88" t="s">
        <v>47</v>
      </c>
      <c r="E30" s="90"/>
      <c r="F30" s="213">
        <f>C23-F32</f>
        <v>0</v>
      </c>
      <c r="G30" s="214"/>
    </row>
    <row r="31" spans="1:7" x14ac:dyDescent="0.2">
      <c r="A31" s="87" t="s">
        <v>48</v>
      </c>
      <c r="B31" s="88"/>
      <c r="C31" s="89">
        <f>C30</f>
        <v>21</v>
      </c>
      <c r="D31" s="88" t="s">
        <v>49</v>
      </c>
      <c r="E31" s="90"/>
      <c r="F31" s="213">
        <f>ROUND(PRODUCT(F30,C31/100),0)</f>
        <v>0</v>
      </c>
      <c r="G31" s="214"/>
    </row>
    <row r="32" spans="1:7" x14ac:dyDescent="0.2">
      <c r="A32" s="87" t="s">
        <v>2</v>
      </c>
      <c r="B32" s="88"/>
      <c r="C32" s="89">
        <v>0</v>
      </c>
      <c r="D32" s="88" t="s">
        <v>49</v>
      </c>
      <c r="E32" s="90"/>
      <c r="F32" s="213">
        <v>0</v>
      </c>
      <c r="G32" s="214"/>
    </row>
    <row r="33" spans="1:8" x14ac:dyDescent="0.2">
      <c r="A33" s="87" t="s">
        <v>48</v>
      </c>
      <c r="B33" s="91"/>
      <c r="C33" s="92">
        <f>C32</f>
        <v>0</v>
      </c>
      <c r="D33" s="88" t="s">
        <v>49</v>
      </c>
      <c r="E33" s="65"/>
      <c r="F33" s="213">
        <f>ROUND(PRODUCT(F32,C33/100),0)</f>
        <v>0</v>
      </c>
      <c r="G33" s="214"/>
    </row>
    <row r="34" spans="1:8" s="96" customFormat="1" ht="19.5" customHeight="1" thickBot="1" x14ac:dyDescent="0.3">
      <c r="A34" s="93" t="s">
        <v>50</v>
      </c>
      <c r="B34" s="94"/>
      <c r="C34" s="94"/>
      <c r="D34" s="94"/>
      <c r="E34" s="95"/>
      <c r="F34" s="215">
        <f>ROUND(SUM(F30:F33),0)</f>
        <v>0</v>
      </c>
      <c r="G34" s="216"/>
    </row>
    <row r="36" spans="1:8" x14ac:dyDescent="0.2">
      <c r="A36" s="2" t="s">
        <v>51</v>
      </c>
      <c r="B36" s="2"/>
      <c r="C36" s="2"/>
      <c r="D36" s="2"/>
      <c r="E36" s="2"/>
      <c r="F36" s="2"/>
      <c r="G36" s="2"/>
      <c r="H36" s="1" t="s">
        <v>0</v>
      </c>
    </row>
    <row r="37" spans="1:8" ht="14.25" customHeight="1" x14ac:dyDescent="0.2">
      <c r="A37" s="2"/>
      <c r="B37" s="217"/>
      <c r="C37" s="217"/>
      <c r="D37" s="217"/>
      <c r="E37" s="217"/>
      <c r="F37" s="217"/>
      <c r="G37" s="217"/>
      <c r="H37" s="1" t="s">
        <v>0</v>
      </c>
    </row>
    <row r="38" spans="1:8" ht="12.75" customHeight="1" x14ac:dyDescent="0.2">
      <c r="A38" s="97"/>
      <c r="B38" s="217"/>
      <c r="C38" s="217"/>
      <c r="D38" s="217"/>
      <c r="E38" s="217"/>
      <c r="F38" s="217"/>
      <c r="G38" s="217"/>
      <c r="H38" s="1" t="s">
        <v>0</v>
      </c>
    </row>
    <row r="39" spans="1:8" x14ac:dyDescent="0.2">
      <c r="A39" s="97"/>
      <c r="B39" s="217"/>
      <c r="C39" s="217"/>
      <c r="D39" s="217"/>
      <c r="E39" s="217"/>
      <c r="F39" s="217"/>
      <c r="G39" s="217"/>
      <c r="H39" s="1" t="s">
        <v>0</v>
      </c>
    </row>
    <row r="40" spans="1:8" x14ac:dyDescent="0.2">
      <c r="A40" s="97"/>
      <c r="B40" s="217"/>
      <c r="C40" s="217"/>
      <c r="D40" s="217"/>
      <c r="E40" s="217"/>
      <c r="F40" s="217"/>
      <c r="G40" s="217"/>
      <c r="H40" s="1" t="s">
        <v>0</v>
      </c>
    </row>
    <row r="41" spans="1:8" x14ac:dyDescent="0.2">
      <c r="A41" s="97"/>
      <c r="B41" s="217"/>
      <c r="C41" s="217"/>
      <c r="D41" s="217"/>
      <c r="E41" s="217"/>
      <c r="F41" s="217"/>
      <c r="G41" s="217"/>
      <c r="H41" s="1" t="s">
        <v>0</v>
      </c>
    </row>
    <row r="42" spans="1:8" x14ac:dyDescent="0.2">
      <c r="A42" s="97"/>
      <c r="B42" s="217"/>
      <c r="C42" s="217"/>
      <c r="D42" s="217"/>
      <c r="E42" s="217"/>
      <c r="F42" s="217"/>
      <c r="G42" s="217"/>
      <c r="H42" s="1" t="s">
        <v>0</v>
      </c>
    </row>
    <row r="43" spans="1:8" x14ac:dyDescent="0.2">
      <c r="A43" s="97"/>
      <c r="B43" s="217"/>
      <c r="C43" s="217"/>
      <c r="D43" s="217"/>
      <c r="E43" s="217"/>
      <c r="F43" s="217"/>
      <c r="G43" s="217"/>
      <c r="H43" s="1" t="s">
        <v>0</v>
      </c>
    </row>
    <row r="44" spans="1:8" ht="12.75" customHeight="1" x14ac:dyDescent="0.2">
      <c r="A44" s="97"/>
      <c r="B44" s="217"/>
      <c r="C44" s="217"/>
      <c r="D44" s="217"/>
      <c r="E44" s="217"/>
      <c r="F44" s="217"/>
      <c r="G44" s="217"/>
      <c r="H44" s="1" t="s">
        <v>0</v>
      </c>
    </row>
    <row r="45" spans="1:8" ht="12.75" customHeight="1" x14ac:dyDescent="0.2">
      <c r="A45" s="97"/>
      <c r="B45" s="217"/>
      <c r="C45" s="217"/>
      <c r="D45" s="217"/>
      <c r="E45" s="217"/>
      <c r="F45" s="217"/>
      <c r="G45" s="217"/>
      <c r="H45" s="1" t="s">
        <v>0</v>
      </c>
    </row>
    <row r="46" spans="1:8" x14ac:dyDescent="0.2">
      <c r="B46" s="212"/>
      <c r="C46" s="212"/>
      <c r="D46" s="212"/>
      <c r="E46" s="212"/>
      <c r="F46" s="212"/>
      <c r="G46" s="212"/>
    </row>
    <row r="47" spans="1:8" x14ac:dyDescent="0.2">
      <c r="B47" s="212"/>
      <c r="C47" s="212"/>
      <c r="D47" s="212"/>
      <c r="E47" s="212"/>
      <c r="F47" s="212"/>
      <c r="G47" s="212"/>
    </row>
    <row r="48" spans="1:8" x14ac:dyDescent="0.2">
      <c r="B48" s="212"/>
      <c r="C48" s="212"/>
      <c r="D48" s="212"/>
      <c r="E48" s="212"/>
      <c r="F48" s="212"/>
      <c r="G48" s="212"/>
    </row>
    <row r="49" spans="2:7" x14ac:dyDescent="0.2">
      <c r="B49" s="212"/>
      <c r="C49" s="212"/>
      <c r="D49" s="212"/>
      <c r="E49" s="212"/>
      <c r="F49" s="212"/>
      <c r="G49" s="212"/>
    </row>
    <row r="50" spans="2:7" x14ac:dyDescent="0.2">
      <c r="B50" s="212"/>
      <c r="C50" s="212"/>
      <c r="D50" s="212"/>
      <c r="E50" s="212"/>
      <c r="F50" s="212"/>
      <c r="G50" s="212"/>
    </row>
    <row r="51" spans="2:7" x14ac:dyDescent="0.2">
      <c r="B51" s="212"/>
      <c r="C51" s="212"/>
      <c r="D51" s="212"/>
      <c r="E51" s="212"/>
      <c r="F51" s="212"/>
      <c r="G51" s="212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85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9" ht="13.5" thickTop="1" x14ac:dyDescent="0.2">
      <c r="A1" s="218" t="s">
        <v>1</v>
      </c>
      <c r="B1" s="219"/>
      <c r="C1" s="98" t="s">
        <v>83</v>
      </c>
      <c r="D1" s="99"/>
      <c r="E1" s="100"/>
      <c r="F1" s="99"/>
      <c r="G1" s="101" t="s">
        <v>52</v>
      </c>
      <c r="H1" s="102" t="s">
        <v>84</v>
      </c>
      <c r="I1" s="103"/>
    </row>
    <row r="2" spans="1:9" ht="13.5" thickBot="1" x14ac:dyDescent="0.25">
      <c r="A2" s="220" t="s">
        <v>53</v>
      </c>
      <c r="B2" s="221"/>
      <c r="C2" s="104" t="s">
        <v>85</v>
      </c>
      <c r="D2" s="105"/>
      <c r="E2" s="106"/>
      <c r="F2" s="105"/>
      <c r="G2" s="222" t="s">
        <v>82</v>
      </c>
      <c r="H2" s="223"/>
      <c r="I2" s="224"/>
    </row>
    <row r="3" spans="1:9" ht="13.5" thickTop="1" x14ac:dyDescent="0.2">
      <c r="F3" s="39"/>
    </row>
    <row r="4" spans="1:9" ht="19.5" customHeight="1" x14ac:dyDescent="0.25">
      <c r="A4" s="107" t="s">
        <v>54</v>
      </c>
      <c r="B4" s="108"/>
      <c r="C4" s="108"/>
      <c r="D4" s="108"/>
      <c r="E4" s="109"/>
      <c r="F4" s="108"/>
      <c r="G4" s="108"/>
      <c r="H4" s="108"/>
      <c r="I4" s="108"/>
    </row>
    <row r="5" spans="1:9" ht="13.5" thickBot="1" x14ac:dyDescent="0.25"/>
    <row r="6" spans="1:9" s="39" customFormat="1" ht="13.5" thickBot="1" x14ac:dyDescent="0.25">
      <c r="A6" s="110"/>
      <c r="B6" s="111" t="s">
        <v>55</v>
      </c>
      <c r="C6" s="111"/>
      <c r="D6" s="112"/>
      <c r="E6" s="113" t="s">
        <v>4</v>
      </c>
      <c r="F6" s="114" t="s">
        <v>5</v>
      </c>
      <c r="G6" s="114" t="s">
        <v>6</v>
      </c>
      <c r="H6" s="114" t="s">
        <v>7</v>
      </c>
      <c r="I6" s="115" t="s">
        <v>8</v>
      </c>
    </row>
    <row r="7" spans="1:9" s="39" customFormat="1" x14ac:dyDescent="0.2">
      <c r="A7" s="203" t="str">
        <f>'SO01 SO01 Pol'!B7</f>
        <v>1</v>
      </c>
      <c r="B7" s="5" t="str">
        <f>'SO01 SO01 Pol'!C7</f>
        <v>Zemní práce</v>
      </c>
      <c r="D7" s="116"/>
      <c r="E7" s="204">
        <f>'SO01 SO01 Pol'!BA69</f>
        <v>0</v>
      </c>
      <c r="F7" s="205">
        <f>'SO01 SO01 Pol'!BB69</f>
        <v>0</v>
      </c>
      <c r="G7" s="205">
        <f>'SO01 SO01 Pol'!BC69</f>
        <v>0</v>
      </c>
      <c r="H7" s="205">
        <f>'SO01 SO01 Pol'!BD69</f>
        <v>0</v>
      </c>
      <c r="I7" s="206">
        <f>'SO01 SO01 Pol'!BE69</f>
        <v>0</v>
      </c>
    </row>
    <row r="8" spans="1:9" s="39" customFormat="1" x14ac:dyDescent="0.2">
      <c r="A8" s="203" t="str">
        <f>'SO01 SO01 Pol'!B70</f>
        <v>100</v>
      </c>
      <c r="B8" s="5" t="str">
        <f>'SO01 SO01 Pol'!C70</f>
        <v>vybavení sportoviště</v>
      </c>
      <c r="D8" s="116"/>
      <c r="E8" s="204">
        <f>'SO01 SO01 Pol'!BA78</f>
        <v>0</v>
      </c>
      <c r="F8" s="205">
        <f>'SO01 SO01 Pol'!BB78</f>
        <v>0</v>
      </c>
      <c r="G8" s="205">
        <f>'SO01 SO01 Pol'!BC78</f>
        <v>0</v>
      </c>
      <c r="H8" s="205">
        <f>'SO01 SO01 Pol'!BD78</f>
        <v>0</v>
      </c>
      <c r="I8" s="206">
        <f>'SO01 SO01 Pol'!BE78</f>
        <v>0</v>
      </c>
    </row>
    <row r="9" spans="1:9" s="39" customFormat="1" x14ac:dyDescent="0.2">
      <c r="A9" s="203" t="str">
        <f>'SO01 SO01 Pol'!B79</f>
        <v>2</v>
      </c>
      <c r="B9" s="5" t="str">
        <f>'SO01 SO01 Pol'!C79</f>
        <v>Základy,zvláštní zakládání</v>
      </c>
      <c r="D9" s="116"/>
      <c r="E9" s="204">
        <f>'SO01 SO01 Pol'!BA90</f>
        <v>0</v>
      </c>
      <c r="F9" s="205">
        <f>'SO01 SO01 Pol'!BB90</f>
        <v>0</v>
      </c>
      <c r="G9" s="205">
        <f>'SO01 SO01 Pol'!BC90</f>
        <v>0</v>
      </c>
      <c r="H9" s="205">
        <f>'SO01 SO01 Pol'!BD90</f>
        <v>0</v>
      </c>
      <c r="I9" s="206">
        <f>'SO01 SO01 Pol'!BE90</f>
        <v>0</v>
      </c>
    </row>
    <row r="10" spans="1:9" s="39" customFormat="1" x14ac:dyDescent="0.2">
      <c r="A10" s="203" t="str">
        <f>'SO01 SO01 Pol'!B91</f>
        <v>3</v>
      </c>
      <c r="B10" s="5" t="str">
        <f>'SO01 SO01 Pol'!C91</f>
        <v>Svislé a kompletní konstrukce</v>
      </c>
      <c r="D10" s="116"/>
      <c r="E10" s="204">
        <f>'SO01 SO01 Pol'!BA95</f>
        <v>0</v>
      </c>
      <c r="F10" s="205">
        <f>'SO01 SO01 Pol'!BB95</f>
        <v>0</v>
      </c>
      <c r="G10" s="205">
        <f>'SO01 SO01 Pol'!BC95</f>
        <v>0</v>
      </c>
      <c r="H10" s="205">
        <f>'SO01 SO01 Pol'!BD95</f>
        <v>0</v>
      </c>
      <c r="I10" s="206">
        <f>'SO01 SO01 Pol'!BE95</f>
        <v>0</v>
      </c>
    </row>
    <row r="11" spans="1:9" s="39" customFormat="1" x14ac:dyDescent="0.2">
      <c r="A11" s="203" t="str">
        <f>'SO01 SO01 Pol'!B96</f>
        <v>4</v>
      </c>
      <c r="B11" s="5" t="str">
        <f>'SO01 SO01 Pol'!C96</f>
        <v>Zemní práce</v>
      </c>
      <c r="D11" s="116"/>
      <c r="E11" s="204">
        <f>'SO01 SO01 Pol'!BA108</f>
        <v>0</v>
      </c>
      <c r="F11" s="205">
        <f>'SO01 SO01 Pol'!BB108</f>
        <v>0</v>
      </c>
      <c r="G11" s="205">
        <f>'SO01 SO01 Pol'!BC108</f>
        <v>0</v>
      </c>
      <c r="H11" s="205">
        <f>'SO01 SO01 Pol'!BD108</f>
        <v>0</v>
      </c>
      <c r="I11" s="206">
        <f>'SO01 SO01 Pol'!BE108</f>
        <v>0</v>
      </c>
    </row>
    <row r="12" spans="1:9" s="39" customFormat="1" x14ac:dyDescent="0.2">
      <c r="A12" s="203" t="str">
        <f>'SO01 SO01 Pol'!B109</f>
        <v>5</v>
      </c>
      <c r="B12" s="5" t="str">
        <f>'SO01 SO01 Pol'!C109</f>
        <v>Komunikace</v>
      </c>
      <c r="D12" s="116"/>
      <c r="E12" s="204">
        <f>'SO01 SO01 Pol'!BA139</f>
        <v>0</v>
      </c>
      <c r="F12" s="205">
        <f>'SO01 SO01 Pol'!BB139</f>
        <v>0</v>
      </c>
      <c r="G12" s="205">
        <f>'SO01 SO01 Pol'!BC139</f>
        <v>0</v>
      </c>
      <c r="H12" s="205">
        <f>'SO01 SO01 Pol'!BD139</f>
        <v>0</v>
      </c>
      <c r="I12" s="206">
        <f>'SO01 SO01 Pol'!BE139</f>
        <v>0</v>
      </c>
    </row>
    <row r="13" spans="1:9" s="39" customFormat="1" x14ac:dyDescent="0.2">
      <c r="A13" s="203" t="str">
        <f>'SO01 SO01 Pol'!B140</f>
        <v>8</v>
      </c>
      <c r="B13" s="5" t="str">
        <f>'SO01 SO01 Pol'!C140</f>
        <v>Trubní vedení</v>
      </c>
      <c r="D13" s="116"/>
      <c r="E13" s="204">
        <f>'SO01 SO01 Pol'!BA146</f>
        <v>0</v>
      </c>
      <c r="F13" s="205">
        <f>'SO01 SO01 Pol'!BB146</f>
        <v>0</v>
      </c>
      <c r="G13" s="205">
        <f>'SO01 SO01 Pol'!BC146</f>
        <v>0</v>
      </c>
      <c r="H13" s="205">
        <f>'SO01 SO01 Pol'!BD146</f>
        <v>0</v>
      </c>
      <c r="I13" s="206">
        <f>'SO01 SO01 Pol'!BE146</f>
        <v>0</v>
      </c>
    </row>
    <row r="14" spans="1:9" s="39" customFormat="1" x14ac:dyDescent="0.2">
      <c r="A14" s="203" t="str">
        <f>'SO01 SO01 Pol'!B147</f>
        <v>91</v>
      </c>
      <c r="B14" s="5" t="str">
        <f>'SO01 SO01 Pol'!C147</f>
        <v>Doplňující práce na komunikaci</v>
      </c>
      <c r="D14" s="116"/>
      <c r="E14" s="204">
        <f>'SO01 SO01 Pol'!BA154</f>
        <v>0</v>
      </c>
      <c r="F14" s="205">
        <f>'SO01 SO01 Pol'!BB154</f>
        <v>0</v>
      </c>
      <c r="G14" s="205">
        <f>'SO01 SO01 Pol'!BC154</f>
        <v>0</v>
      </c>
      <c r="H14" s="205">
        <f>'SO01 SO01 Pol'!BD154</f>
        <v>0</v>
      </c>
      <c r="I14" s="206">
        <f>'SO01 SO01 Pol'!BE154</f>
        <v>0</v>
      </c>
    </row>
    <row r="15" spans="1:9" s="39" customFormat="1" x14ac:dyDescent="0.2">
      <c r="A15" s="203" t="str">
        <f>'SO01 SO01 Pol'!B155</f>
        <v>99</v>
      </c>
      <c r="B15" s="5" t="str">
        <f>'SO01 SO01 Pol'!C155</f>
        <v>Přesun hmot</v>
      </c>
      <c r="D15" s="116"/>
      <c r="E15" s="204">
        <f>'SO01 SO01 Pol'!BA157</f>
        <v>0</v>
      </c>
      <c r="F15" s="205">
        <f>'SO01 SO01 Pol'!BB157</f>
        <v>0</v>
      </c>
      <c r="G15" s="205">
        <f>'SO01 SO01 Pol'!BC157</f>
        <v>0</v>
      </c>
      <c r="H15" s="205">
        <f>'SO01 SO01 Pol'!BD157</f>
        <v>0</v>
      </c>
      <c r="I15" s="206">
        <f>'SO01 SO01 Pol'!BE157</f>
        <v>0</v>
      </c>
    </row>
    <row r="16" spans="1:9" s="39" customFormat="1" x14ac:dyDescent="0.2">
      <c r="A16" s="203" t="str">
        <f>'SO01 SO01 Pol'!B158</f>
        <v>PT</v>
      </c>
      <c r="B16" s="5" t="str">
        <f>'SO01 SO01 Pol'!C158</f>
        <v>povrchy sporovního hřiště</v>
      </c>
      <c r="D16" s="116"/>
      <c r="E16" s="204">
        <f>'SO01 SO01 Pol'!BA165</f>
        <v>0</v>
      </c>
      <c r="F16" s="205">
        <f>'SO01 SO01 Pol'!BB165</f>
        <v>0</v>
      </c>
      <c r="G16" s="205">
        <f>'SO01 SO01 Pol'!BC165</f>
        <v>0</v>
      </c>
      <c r="H16" s="205">
        <f>'SO01 SO01 Pol'!BD165</f>
        <v>0</v>
      </c>
      <c r="I16" s="206">
        <f>'SO01 SO01 Pol'!BE165</f>
        <v>0</v>
      </c>
    </row>
    <row r="17" spans="1:57" s="39" customFormat="1" x14ac:dyDescent="0.2">
      <c r="A17" s="203" t="str">
        <f>'SO01 SO01 Pol'!B166</f>
        <v>711</v>
      </c>
      <c r="B17" s="5" t="str">
        <f>'SO01 SO01 Pol'!C166</f>
        <v>Izolace proti vodě</v>
      </c>
      <c r="D17" s="116"/>
      <c r="E17" s="204">
        <f>'SO01 SO01 Pol'!BA169</f>
        <v>0</v>
      </c>
      <c r="F17" s="205">
        <f>'SO01 SO01 Pol'!BB169</f>
        <v>0</v>
      </c>
      <c r="G17" s="205">
        <f>'SO01 SO01 Pol'!BC169</f>
        <v>0</v>
      </c>
      <c r="H17" s="205">
        <f>'SO01 SO01 Pol'!BD169</f>
        <v>0</v>
      </c>
      <c r="I17" s="206">
        <f>'SO01 SO01 Pol'!BE169</f>
        <v>0</v>
      </c>
    </row>
    <row r="18" spans="1:57" s="39" customFormat="1" x14ac:dyDescent="0.2">
      <c r="A18" s="203" t="str">
        <f>'SO01 SO01 Pol'!B170</f>
        <v>762</v>
      </c>
      <c r="B18" s="5" t="str">
        <f>'SO01 SO01 Pol'!C170</f>
        <v>Konstrukce tesařské</v>
      </c>
      <c r="D18" s="116"/>
      <c r="E18" s="204">
        <f>'SO01 SO01 Pol'!BA174</f>
        <v>0</v>
      </c>
      <c r="F18" s="205">
        <f>'SO01 SO01 Pol'!BB174</f>
        <v>0</v>
      </c>
      <c r="G18" s="205">
        <f>'SO01 SO01 Pol'!BC174</f>
        <v>0</v>
      </c>
      <c r="H18" s="205">
        <f>'SO01 SO01 Pol'!BD174</f>
        <v>0</v>
      </c>
      <c r="I18" s="206">
        <f>'SO01 SO01 Pol'!BE174</f>
        <v>0</v>
      </c>
    </row>
    <row r="19" spans="1:57" s="39" customFormat="1" x14ac:dyDescent="0.2">
      <c r="A19" s="203" t="str">
        <f>'SO01 SO01 Pol'!B175</f>
        <v>767</v>
      </c>
      <c r="B19" s="5" t="str">
        <f>'SO01 SO01 Pol'!C175</f>
        <v>Konstrukce zámečnické</v>
      </c>
      <c r="D19" s="116"/>
      <c r="E19" s="204">
        <f>'SO01 SO01 Pol'!BA195</f>
        <v>0</v>
      </c>
      <c r="F19" s="205">
        <f>'SO01 SO01 Pol'!BB195</f>
        <v>0</v>
      </c>
      <c r="G19" s="205">
        <f>'SO01 SO01 Pol'!BC195</f>
        <v>0</v>
      </c>
      <c r="H19" s="205">
        <f>'SO01 SO01 Pol'!BD195</f>
        <v>0</v>
      </c>
      <c r="I19" s="206">
        <f>'SO01 SO01 Pol'!BE195</f>
        <v>0</v>
      </c>
    </row>
    <row r="20" spans="1:57" s="39" customFormat="1" ht="13.5" thickBot="1" x14ac:dyDescent="0.25">
      <c r="A20" s="203" t="str">
        <f>'SO01 SO01 Pol'!B196</f>
        <v>783</v>
      </c>
      <c r="B20" s="5" t="str">
        <f>'SO01 SO01 Pol'!C196</f>
        <v>Nátěry</v>
      </c>
      <c r="D20" s="116"/>
      <c r="E20" s="204">
        <f>'SO01 SO01 Pol'!BA199</f>
        <v>0</v>
      </c>
      <c r="F20" s="205">
        <f>'SO01 SO01 Pol'!BB199</f>
        <v>0</v>
      </c>
      <c r="G20" s="205">
        <f>'SO01 SO01 Pol'!BC199</f>
        <v>0</v>
      </c>
      <c r="H20" s="205">
        <f>'SO01 SO01 Pol'!BD199</f>
        <v>0</v>
      </c>
      <c r="I20" s="206">
        <f>'SO01 SO01 Pol'!BE199</f>
        <v>0</v>
      </c>
    </row>
    <row r="21" spans="1:57" s="3" customFormat="1" ht="13.5" thickBot="1" x14ac:dyDescent="0.25">
      <c r="A21" s="117"/>
      <c r="B21" s="118" t="s">
        <v>56</v>
      </c>
      <c r="C21" s="118"/>
      <c r="D21" s="119"/>
      <c r="E21" s="120">
        <f>SUM(E7:E20)</f>
        <v>0</v>
      </c>
      <c r="F21" s="121">
        <f>SUM(F7:F20)</f>
        <v>0</v>
      </c>
      <c r="G21" s="121">
        <f>SUM(G7:G20)</f>
        <v>0</v>
      </c>
      <c r="H21" s="121">
        <f>SUM(H7:H20)</f>
        <v>0</v>
      </c>
      <c r="I21" s="122">
        <f>SUM(I7:I20)</f>
        <v>0</v>
      </c>
    </row>
    <row r="22" spans="1:57" x14ac:dyDescent="0.2">
      <c r="A22" s="39"/>
      <c r="B22" s="39"/>
      <c r="C22" s="39"/>
      <c r="D22" s="39"/>
      <c r="E22" s="39"/>
      <c r="F22" s="39"/>
      <c r="G22" s="39"/>
      <c r="H22" s="39"/>
      <c r="I22" s="39"/>
    </row>
    <row r="23" spans="1:57" ht="19.5" customHeight="1" x14ac:dyDescent="0.25">
      <c r="A23" s="108" t="s">
        <v>57</v>
      </c>
      <c r="B23" s="108"/>
      <c r="C23" s="108"/>
      <c r="D23" s="108"/>
      <c r="E23" s="108"/>
      <c r="F23" s="108"/>
      <c r="G23" s="123"/>
      <c r="H23" s="108"/>
      <c r="I23" s="108"/>
      <c r="BA23" s="45"/>
      <c r="BB23" s="45"/>
      <c r="BC23" s="45"/>
      <c r="BD23" s="45"/>
      <c r="BE23" s="45"/>
    </row>
    <row r="24" spans="1:57" ht="13.5" thickBot="1" x14ac:dyDescent="0.25"/>
    <row r="25" spans="1:57" x14ac:dyDescent="0.2">
      <c r="A25" s="74" t="s">
        <v>58</v>
      </c>
      <c r="B25" s="75"/>
      <c r="C25" s="75"/>
      <c r="D25" s="124"/>
      <c r="E25" s="125" t="s">
        <v>59</v>
      </c>
      <c r="F25" s="126" t="s">
        <v>3</v>
      </c>
      <c r="G25" s="127" t="s">
        <v>60</v>
      </c>
      <c r="H25" s="128"/>
      <c r="I25" s="129" t="s">
        <v>59</v>
      </c>
    </row>
    <row r="26" spans="1:57" x14ac:dyDescent="0.2">
      <c r="A26" s="68" t="s">
        <v>327</v>
      </c>
      <c r="B26" s="59"/>
      <c r="C26" s="59"/>
      <c r="D26" s="130"/>
      <c r="E26" s="131"/>
      <c r="F26" s="132"/>
      <c r="G26" s="133">
        <v>0</v>
      </c>
      <c r="H26" s="134"/>
      <c r="I26" s="135">
        <f t="shared" ref="I26:I33" si="0">E26+F26*G26/100</f>
        <v>0</v>
      </c>
      <c r="BA26" s="1">
        <v>0</v>
      </c>
    </row>
    <row r="27" spans="1:57" x14ac:dyDescent="0.2">
      <c r="A27" s="68" t="s">
        <v>328</v>
      </c>
      <c r="B27" s="59"/>
      <c r="C27" s="59"/>
      <c r="D27" s="130"/>
      <c r="E27" s="131"/>
      <c r="F27" s="132"/>
      <c r="G27" s="133">
        <v>0</v>
      </c>
      <c r="H27" s="134"/>
      <c r="I27" s="135">
        <f t="shared" si="0"/>
        <v>0</v>
      </c>
      <c r="BA27" s="1">
        <v>0</v>
      </c>
    </row>
    <row r="28" spans="1:57" x14ac:dyDescent="0.2">
      <c r="A28" s="68" t="s">
        <v>329</v>
      </c>
      <c r="B28" s="59"/>
      <c r="C28" s="59"/>
      <c r="D28" s="130"/>
      <c r="E28" s="131"/>
      <c r="F28" s="132"/>
      <c r="G28" s="133">
        <v>0</v>
      </c>
      <c r="H28" s="134"/>
      <c r="I28" s="135">
        <f t="shared" si="0"/>
        <v>0</v>
      </c>
      <c r="BA28" s="1">
        <v>0</v>
      </c>
    </row>
    <row r="29" spans="1:57" x14ac:dyDescent="0.2">
      <c r="A29" s="68" t="s">
        <v>330</v>
      </c>
      <c r="B29" s="59"/>
      <c r="C29" s="59"/>
      <c r="D29" s="130"/>
      <c r="E29" s="131"/>
      <c r="F29" s="132"/>
      <c r="G29" s="133">
        <v>0</v>
      </c>
      <c r="H29" s="134"/>
      <c r="I29" s="135">
        <f t="shared" si="0"/>
        <v>0</v>
      </c>
      <c r="BA29" s="1">
        <v>0</v>
      </c>
    </row>
    <row r="30" spans="1:57" x14ac:dyDescent="0.2">
      <c r="A30" s="68" t="s">
        <v>331</v>
      </c>
      <c r="B30" s="59"/>
      <c r="C30" s="59"/>
      <c r="D30" s="130"/>
      <c r="E30" s="131"/>
      <c r="F30" s="132"/>
      <c r="G30" s="133">
        <v>0</v>
      </c>
      <c r="H30" s="134"/>
      <c r="I30" s="135">
        <f t="shared" si="0"/>
        <v>0</v>
      </c>
      <c r="BA30" s="1">
        <v>1</v>
      </c>
    </row>
    <row r="31" spans="1:57" x14ac:dyDescent="0.2">
      <c r="A31" s="68" t="s">
        <v>332</v>
      </c>
      <c r="B31" s="59"/>
      <c r="C31" s="59"/>
      <c r="D31" s="130"/>
      <c r="E31" s="131"/>
      <c r="F31" s="132"/>
      <c r="G31" s="133">
        <v>0</v>
      </c>
      <c r="H31" s="134"/>
      <c r="I31" s="135">
        <f t="shared" si="0"/>
        <v>0</v>
      </c>
      <c r="BA31" s="1">
        <v>1</v>
      </c>
    </row>
    <row r="32" spans="1:57" x14ac:dyDescent="0.2">
      <c r="A32" s="68" t="s">
        <v>333</v>
      </c>
      <c r="B32" s="59"/>
      <c r="C32" s="59"/>
      <c r="D32" s="130"/>
      <c r="E32" s="131"/>
      <c r="F32" s="132"/>
      <c r="G32" s="133">
        <v>0</v>
      </c>
      <c r="H32" s="134"/>
      <c r="I32" s="135">
        <f t="shared" si="0"/>
        <v>0</v>
      </c>
      <c r="BA32" s="1">
        <v>2</v>
      </c>
    </row>
    <row r="33" spans="1:53" x14ac:dyDescent="0.2">
      <c r="A33" s="68" t="s">
        <v>334</v>
      </c>
      <c r="B33" s="59"/>
      <c r="C33" s="59"/>
      <c r="D33" s="130"/>
      <c r="E33" s="131"/>
      <c r="F33" s="132"/>
      <c r="G33" s="133">
        <v>0</v>
      </c>
      <c r="H33" s="134"/>
      <c r="I33" s="135">
        <f t="shared" si="0"/>
        <v>0</v>
      </c>
      <c r="BA33" s="1">
        <v>2</v>
      </c>
    </row>
    <row r="34" spans="1:53" ht="13.5" thickBot="1" x14ac:dyDescent="0.25">
      <c r="A34" s="136"/>
      <c r="B34" s="137" t="s">
        <v>61</v>
      </c>
      <c r="C34" s="138"/>
      <c r="D34" s="139"/>
      <c r="E34" s="140"/>
      <c r="F34" s="141"/>
      <c r="G34" s="141"/>
      <c r="H34" s="225">
        <f>SUM(I26:I33)</f>
        <v>0</v>
      </c>
      <c r="I34" s="226"/>
    </row>
    <row r="36" spans="1:53" x14ac:dyDescent="0.2">
      <c r="B36" s="3"/>
      <c r="F36" s="142"/>
      <c r="G36" s="143"/>
      <c r="H36" s="143"/>
      <c r="I36" s="4"/>
    </row>
    <row r="37" spans="1:53" x14ac:dyDescent="0.2">
      <c r="F37" s="142"/>
      <c r="G37" s="143"/>
      <c r="H37" s="143"/>
      <c r="I37" s="4"/>
    </row>
    <row r="38" spans="1:53" x14ac:dyDescent="0.2">
      <c r="F38" s="142"/>
      <c r="G38" s="143"/>
      <c r="H38" s="143"/>
      <c r="I38" s="4"/>
    </row>
    <row r="39" spans="1:53" x14ac:dyDescent="0.2">
      <c r="F39" s="142"/>
      <c r="G39" s="143"/>
      <c r="H39" s="143"/>
      <c r="I39" s="4"/>
    </row>
    <row r="40" spans="1:53" x14ac:dyDescent="0.2">
      <c r="F40" s="142"/>
      <c r="G40" s="143"/>
      <c r="H40" s="143"/>
      <c r="I40" s="4"/>
    </row>
    <row r="41" spans="1:53" x14ac:dyDescent="0.2">
      <c r="F41" s="142"/>
      <c r="G41" s="143"/>
      <c r="H41" s="143"/>
      <c r="I41" s="4"/>
    </row>
    <row r="42" spans="1:53" x14ac:dyDescent="0.2">
      <c r="F42" s="142"/>
      <c r="G42" s="143"/>
      <c r="H42" s="143"/>
      <c r="I42" s="4"/>
    </row>
    <row r="43" spans="1:53" x14ac:dyDescent="0.2">
      <c r="F43" s="142"/>
      <c r="G43" s="143"/>
      <c r="H43" s="143"/>
      <c r="I43" s="4"/>
    </row>
    <row r="44" spans="1:53" x14ac:dyDescent="0.2">
      <c r="F44" s="142"/>
      <c r="G44" s="143"/>
      <c r="H44" s="143"/>
      <c r="I44" s="4"/>
    </row>
    <row r="45" spans="1:53" x14ac:dyDescent="0.2">
      <c r="F45" s="142"/>
      <c r="G45" s="143"/>
      <c r="H45" s="143"/>
      <c r="I45" s="4"/>
    </row>
    <row r="46" spans="1:53" x14ac:dyDescent="0.2">
      <c r="F46" s="142"/>
      <c r="G46" s="143"/>
      <c r="H46" s="143"/>
      <c r="I46" s="4"/>
    </row>
    <row r="47" spans="1:53" x14ac:dyDescent="0.2">
      <c r="F47" s="142"/>
      <c r="G47" s="143"/>
      <c r="H47" s="143"/>
      <c r="I47" s="4"/>
    </row>
    <row r="48" spans="1:53" x14ac:dyDescent="0.2">
      <c r="F48" s="142"/>
      <c r="G48" s="143"/>
      <c r="H48" s="143"/>
      <c r="I48" s="4"/>
    </row>
    <row r="49" spans="6:9" x14ac:dyDescent="0.2">
      <c r="F49" s="142"/>
      <c r="G49" s="143"/>
      <c r="H49" s="143"/>
      <c r="I49" s="4"/>
    </row>
    <row r="50" spans="6:9" x14ac:dyDescent="0.2">
      <c r="F50" s="142"/>
      <c r="G50" s="143"/>
      <c r="H50" s="143"/>
      <c r="I50" s="4"/>
    </row>
    <row r="51" spans="6:9" x14ac:dyDescent="0.2">
      <c r="F51" s="142"/>
      <c r="G51" s="143"/>
      <c r="H51" s="143"/>
      <c r="I51" s="4"/>
    </row>
    <row r="52" spans="6:9" x14ac:dyDescent="0.2">
      <c r="F52" s="142"/>
      <c r="G52" s="143"/>
      <c r="H52" s="143"/>
      <c r="I52" s="4"/>
    </row>
    <row r="53" spans="6:9" x14ac:dyDescent="0.2">
      <c r="F53" s="142"/>
      <c r="G53" s="143"/>
      <c r="H53" s="143"/>
      <c r="I53" s="4"/>
    </row>
    <row r="54" spans="6:9" x14ac:dyDescent="0.2">
      <c r="F54" s="142"/>
      <c r="G54" s="143"/>
      <c r="H54" s="143"/>
      <c r="I54" s="4"/>
    </row>
    <row r="55" spans="6:9" x14ac:dyDescent="0.2">
      <c r="F55" s="142"/>
      <c r="G55" s="143"/>
      <c r="H55" s="143"/>
      <c r="I55" s="4"/>
    </row>
    <row r="56" spans="6:9" x14ac:dyDescent="0.2">
      <c r="F56" s="142"/>
      <c r="G56" s="143"/>
      <c r="H56" s="143"/>
      <c r="I56" s="4"/>
    </row>
    <row r="57" spans="6:9" x14ac:dyDescent="0.2">
      <c r="F57" s="142"/>
      <c r="G57" s="143"/>
      <c r="H57" s="143"/>
      <c r="I57" s="4"/>
    </row>
    <row r="58" spans="6:9" x14ac:dyDescent="0.2">
      <c r="F58" s="142"/>
      <c r="G58" s="143"/>
      <c r="H58" s="143"/>
      <c r="I58" s="4"/>
    </row>
    <row r="59" spans="6:9" x14ac:dyDescent="0.2">
      <c r="F59" s="142"/>
      <c r="G59" s="143"/>
      <c r="H59" s="143"/>
      <c r="I59" s="4"/>
    </row>
    <row r="60" spans="6:9" x14ac:dyDescent="0.2">
      <c r="F60" s="142"/>
      <c r="G60" s="143"/>
      <c r="H60" s="143"/>
      <c r="I60" s="4"/>
    </row>
    <row r="61" spans="6:9" x14ac:dyDescent="0.2">
      <c r="F61" s="142"/>
      <c r="G61" s="143"/>
      <c r="H61" s="143"/>
      <c r="I61" s="4"/>
    </row>
    <row r="62" spans="6:9" x14ac:dyDescent="0.2">
      <c r="F62" s="142"/>
      <c r="G62" s="143"/>
      <c r="H62" s="143"/>
      <c r="I62" s="4"/>
    </row>
    <row r="63" spans="6:9" x14ac:dyDescent="0.2">
      <c r="F63" s="142"/>
      <c r="G63" s="143"/>
      <c r="H63" s="143"/>
      <c r="I63" s="4"/>
    </row>
    <row r="64" spans="6:9" x14ac:dyDescent="0.2">
      <c r="F64" s="142"/>
      <c r="G64" s="143"/>
      <c r="H64" s="143"/>
      <c r="I64" s="4"/>
    </row>
    <row r="65" spans="6:9" x14ac:dyDescent="0.2">
      <c r="F65" s="142"/>
      <c r="G65" s="143"/>
      <c r="H65" s="143"/>
      <c r="I65" s="4"/>
    </row>
    <row r="66" spans="6:9" x14ac:dyDescent="0.2">
      <c r="F66" s="142"/>
      <c r="G66" s="143"/>
      <c r="H66" s="143"/>
      <c r="I66" s="4"/>
    </row>
    <row r="67" spans="6:9" x14ac:dyDescent="0.2">
      <c r="F67" s="142"/>
      <c r="G67" s="143"/>
      <c r="H67" s="143"/>
      <c r="I67" s="4"/>
    </row>
    <row r="68" spans="6:9" x14ac:dyDescent="0.2">
      <c r="F68" s="142"/>
      <c r="G68" s="143"/>
      <c r="H68" s="143"/>
      <c r="I68" s="4"/>
    </row>
    <row r="69" spans="6:9" x14ac:dyDescent="0.2">
      <c r="F69" s="142"/>
      <c r="G69" s="143"/>
      <c r="H69" s="143"/>
      <c r="I69" s="4"/>
    </row>
    <row r="70" spans="6:9" x14ac:dyDescent="0.2">
      <c r="F70" s="142"/>
      <c r="G70" s="143"/>
      <c r="H70" s="143"/>
      <c r="I70" s="4"/>
    </row>
    <row r="71" spans="6:9" x14ac:dyDescent="0.2">
      <c r="F71" s="142"/>
      <c r="G71" s="143"/>
      <c r="H71" s="143"/>
      <c r="I71" s="4"/>
    </row>
    <row r="72" spans="6:9" x14ac:dyDescent="0.2">
      <c r="F72" s="142"/>
      <c r="G72" s="143"/>
      <c r="H72" s="143"/>
      <c r="I72" s="4"/>
    </row>
    <row r="73" spans="6:9" x14ac:dyDescent="0.2">
      <c r="F73" s="142"/>
      <c r="G73" s="143"/>
      <c r="H73" s="143"/>
      <c r="I73" s="4"/>
    </row>
    <row r="74" spans="6:9" x14ac:dyDescent="0.2">
      <c r="F74" s="142"/>
      <c r="G74" s="143"/>
      <c r="H74" s="143"/>
      <c r="I74" s="4"/>
    </row>
    <row r="75" spans="6:9" x14ac:dyDescent="0.2">
      <c r="F75" s="142"/>
      <c r="G75" s="143"/>
      <c r="H75" s="143"/>
      <c r="I75" s="4"/>
    </row>
    <row r="76" spans="6:9" x14ac:dyDescent="0.2">
      <c r="F76" s="142"/>
      <c r="G76" s="143"/>
      <c r="H76" s="143"/>
      <c r="I76" s="4"/>
    </row>
    <row r="77" spans="6:9" x14ac:dyDescent="0.2">
      <c r="F77" s="142"/>
      <c r="G77" s="143"/>
      <c r="H77" s="143"/>
      <c r="I77" s="4"/>
    </row>
    <row r="78" spans="6:9" x14ac:dyDescent="0.2">
      <c r="F78" s="142"/>
      <c r="G78" s="143"/>
      <c r="H78" s="143"/>
      <c r="I78" s="4"/>
    </row>
    <row r="79" spans="6:9" x14ac:dyDescent="0.2">
      <c r="F79" s="142"/>
      <c r="G79" s="143"/>
      <c r="H79" s="143"/>
      <c r="I79" s="4"/>
    </row>
    <row r="80" spans="6:9" x14ac:dyDescent="0.2">
      <c r="F80" s="142"/>
      <c r="G80" s="143"/>
      <c r="H80" s="143"/>
      <c r="I80" s="4"/>
    </row>
    <row r="81" spans="6:9" x14ac:dyDescent="0.2">
      <c r="F81" s="142"/>
      <c r="G81" s="143"/>
      <c r="H81" s="143"/>
      <c r="I81" s="4"/>
    </row>
    <row r="82" spans="6:9" x14ac:dyDescent="0.2">
      <c r="F82" s="142"/>
      <c r="G82" s="143"/>
      <c r="H82" s="143"/>
      <c r="I82" s="4"/>
    </row>
    <row r="83" spans="6:9" x14ac:dyDescent="0.2">
      <c r="F83" s="142"/>
      <c r="G83" s="143"/>
      <c r="H83" s="143"/>
      <c r="I83" s="4"/>
    </row>
    <row r="84" spans="6:9" x14ac:dyDescent="0.2">
      <c r="F84" s="142"/>
      <c r="G84" s="143"/>
      <c r="H84" s="143"/>
      <c r="I84" s="4"/>
    </row>
    <row r="85" spans="6:9" x14ac:dyDescent="0.2">
      <c r="F85" s="142"/>
      <c r="G85" s="143"/>
      <c r="H85" s="143"/>
      <c r="I85" s="4"/>
    </row>
  </sheetData>
  <mergeCells count="4">
    <mergeCell ref="A1:B1"/>
    <mergeCell ref="A2:B2"/>
    <mergeCell ref="G2:I2"/>
    <mergeCell ref="H34:I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B272"/>
  <sheetViews>
    <sheetView showGridLines="0" showZeros="0" zoomScaleSheetLayoutView="100" workbookViewId="0">
      <selection activeCell="J1" sqref="J1:J65536 K1:K65536"/>
    </sheetView>
  </sheetViews>
  <sheetFormatPr defaultRowHeight="12.75" x14ac:dyDescent="0.2"/>
  <cols>
    <col min="1" max="1" width="4.42578125" style="144" customWidth="1"/>
    <col min="2" max="2" width="11.5703125" style="144" customWidth="1"/>
    <col min="3" max="3" width="40.42578125" style="144" customWidth="1"/>
    <col min="4" max="4" width="5.5703125" style="144" customWidth="1"/>
    <col min="5" max="5" width="8.5703125" style="152" customWidth="1"/>
    <col min="6" max="6" width="9.85546875" style="144" customWidth="1"/>
    <col min="7" max="7" width="13.85546875" style="144" customWidth="1"/>
    <col min="8" max="8" width="11.7109375" style="144" hidden="1" customWidth="1"/>
    <col min="9" max="9" width="11.5703125" style="144" hidden="1" customWidth="1"/>
    <col min="10" max="10" width="11" style="144" hidden="1" customWidth="1"/>
    <col min="11" max="11" width="10.42578125" style="144" hidden="1" customWidth="1"/>
    <col min="12" max="12" width="75.42578125" style="144" customWidth="1"/>
    <col min="13" max="13" width="45.28515625" style="144" customWidth="1"/>
    <col min="14" max="16384" width="9.140625" style="144"/>
  </cols>
  <sheetData>
    <row r="1" spans="1:80" ht="15.75" x14ac:dyDescent="0.25">
      <c r="A1" s="227" t="s">
        <v>80</v>
      </c>
      <c r="B1" s="227"/>
      <c r="C1" s="227"/>
      <c r="D1" s="227"/>
      <c r="E1" s="227"/>
      <c r="F1" s="227"/>
      <c r="G1" s="227"/>
    </row>
    <row r="2" spans="1:80" ht="14.25" customHeight="1" thickBot="1" x14ac:dyDescent="0.25">
      <c r="B2" s="145"/>
      <c r="C2" s="146"/>
      <c r="D2" s="146"/>
      <c r="E2" s="147"/>
      <c r="F2" s="146"/>
      <c r="G2" s="146"/>
    </row>
    <row r="3" spans="1:80" ht="13.5" thickTop="1" x14ac:dyDescent="0.2">
      <c r="A3" s="218" t="s">
        <v>1</v>
      </c>
      <c r="B3" s="219"/>
      <c r="C3" s="98" t="s">
        <v>83</v>
      </c>
      <c r="D3" s="99"/>
      <c r="E3" s="148" t="s">
        <v>62</v>
      </c>
      <c r="F3" s="149" t="str">
        <f>'SO01 SO01 Rek'!H1</f>
        <v>SO01</v>
      </c>
      <c r="G3" s="150"/>
    </row>
    <row r="4" spans="1:80" ht="13.5" thickBot="1" x14ac:dyDescent="0.25">
      <c r="A4" s="228" t="s">
        <v>53</v>
      </c>
      <c r="B4" s="221"/>
      <c r="C4" s="104" t="s">
        <v>85</v>
      </c>
      <c r="D4" s="105"/>
      <c r="E4" s="229" t="str">
        <f>'SO01 SO01 Rek'!G2</f>
        <v>Víceúčelové hřiště s umělým povrchem 477-Varvažov</v>
      </c>
      <c r="F4" s="230"/>
      <c r="G4" s="231"/>
    </row>
    <row r="5" spans="1:80" ht="13.5" thickTop="1" x14ac:dyDescent="0.2">
      <c r="A5" s="151"/>
      <c r="G5" s="153"/>
    </row>
    <row r="6" spans="1:80" ht="27" customHeight="1" x14ac:dyDescent="0.2">
      <c r="A6" s="154" t="s">
        <v>63</v>
      </c>
      <c r="B6" s="155" t="s">
        <v>64</v>
      </c>
      <c r="C6" s="155" t="s">
        <v>65</v>
      </c>
      <c r="D6" s="155" t="s">
        <v>66</v>
      </c>
      <c r="E6" s="156" t="s">
        <v>67</v>
      </c>
      <c r="F6" s="155" t="s">
        <v>68</v>
      </c>
      <c r="G6" s="157" t="s">
        <v>69</v>
      </c>
      <c r="H6" s="158" t="s">
        <v>70</v>
      </c>
      <c r="I6" s="158" t="s">
        <v>71</v>
      </c>
      <c r="J6" s="158" t="s">
        <v>72</v>
      </c>
      <c r="K6" s="158" t="s">
        <v>73</v>
      </c>
    </row>
    <row r="7" spans="1:80" x14ac:dyDescent="0.2">
      <c r="A7" s="159" t="s">
        <v>74</v>
      </c>
      <c r="B7" s="160" t="s">
        <v>75</v>
      </c>
      <c r="C7" s="161" t="s">
        <v>76</v>
      </c>
      <c r="D7" s="162"/>
      <c r="E7" s="163"/>
      <c r="F7" s="163"/>
      <c r="G7" s="164"/>
      <c r="H7" s="165"/>
      <c r="I7" s="166"/>
      <c r="J7" s="167"/>
      <c r="K7" s="168"/>
      <c r="O7" s="169">
        <v>1</v>
      </c>
    </row>
    <row r="8" spans="1:80" x14ac:dyDescent="0.2">
      <c r="A8" s="170">
        <v>1</v>
      </c>
      <c r="B8" s="171" t="s">
        <v>87</v>
      </c>
      <c r="C8" s="172" t="s">
        <v>88</v>
      </c>
      <c r="D8" s="173" t="s">
        <v>89</v>
      </c>
      <c r="E8" s="174">
        <v>149</v>
      </c>
      <c r="F8" s="174">
        <v>0</v>
      </c>
      <c r="G8" s="175">
        <f>E8*F8</f>
        <v>0</v>
      </c>
      <c r="H8" s="176">
        <v>0</v>
      </c>
      <c r="I8" s="177">
        <f>E8*H8</f>
        <v>0</v>
      </c>
      <c r="J8" s="176">
        <v>0</v>
      </c>
      <c r="K8" s="177">
        <f>E8*J8</f>
        <v>0</v>
      </c>
      <c r="O8" s="169">
        <v>2</v>
      </c>
      <c r="AA8" s="144">
        <v>1</v>
      </c>
      <c r="AB8" s="144">
        <v>1</v>
      </c>
      <c r="AC8" s="144">
        <v>1</v>
      </c>
      <c r="AZ8" s="144">
        <v>1</v>
      </c>
      <c r="BA8" s="144">
        <f>IF(AZ8=1,G8,0)</f>
        <v>0</v>
      </c>
      <c r="BB8" s="144">
        <f>IF(AZ8=2,G8,0)</f>
        <v>0</v>
      </c>
      <c r="BC8" s="144">
        <f>IF(AZ8=3,G8,0)</f>
        <v>0</v>
      </c>
      <c r="BD8" s="144">
        <f>IF(AZ8=4,G8,0)</f>
        <v>0</v>
      </c>
      <c r="BE8" s="144">
        <f>IF(AZ8=5,G8,0)</f>
        <v>0</v>
      </c>
      <c r="CA8" s="169">
        <v>1</v>
      </c>
      <c r="CB8" s="169">
        <v>1</v>
      </c>
    </row>
    <row r="9" spans="1:80" x14ac:dyDescent="0.2">
      <c r="A9" s="178"/>
      <c r="B9" s="181"/>
      <c r="C9" s="232" t="s">
        <v>90</v>
      </c>
      <c r="D9" s="233"/>
      <c r="E9" s="182">
        <v>149</v>
      </c>
      <c r="F9" s="183"/>
      <c r="G9" s="184"/>
      <c r="H9" s="185"/>
      <c r="I9" s="179"/>
      <c r="J9" s="186"/>
      <c r="K9" s="179"/>
      <c r="M9" s="180" t="s">
        <v>90</v>
      </c>
      <c r="O9" s="169"/>
    </row>
    <row r="10" spans="1:80" x14ac:dyDescent="0.2">
      <c r="A10" s="170">
        <v>2</v>
      </c>
      <c r="B10" s="171" t="s">
        <v>91</v>
      </c>
      <c r="C10" s="172" t="s">
        <v>92</v>
      </c>
      <c r="D10" s="173" t="s">
        <v>89</v>
      </c>
      <c r="E10" s="174">
        <v>388.42599999999999</v>
      </c>
      <c r="F10" s="174">
        <v>0</v>
      </c>
      <c r="G10" s="175">
        <f>E10*F10</f>
        <v>0</v>
      </c>
      <c r="H10" s="176">
        <v>0</v>
      </c>
      <c r="I10" s="177">
        <f>E10*H10</f>
        <v>0</v>
      </c>
      <c r="J10" s="176">
        <v>0</v>
      </c>
      <c r="K10" s="177">
        <f>E10*J10</f>
        <v>0</v>
      </c>
      <c r="O10" s="169">
        <v>2</v>
      </c>
      <c r="AA10" s="144">
        <v>1</v>
      </c>
      <c r="AB10" s="144">
        <v>1</v>
      </c>
      <c r="AC10" s="144">
        <v>1</v>
      </c>
      <c r="AZ10" s="144">
        <v>1</v>
      </c>
      <c r="BA10" s="144">
        <f>IF(AZ10=1,G10,0)</f>
        <v>0</v>
      </c>
      <c r="BB10" s="144">
        <f>IF(AZ10=2,G10,0)</f>
        <v>0</v>
      </c>
      <c r="BC10" s="144">
        <f>IF(AZ10=3,G10,0)</f>
        <v>0</v>
      </c>
      <c r="BD10" s="144">
        <f>IF(AZ10=4,G10,0)</f>
        <v>0</v>
      </c>
      <c r="BE10" s="144">
        <f>IF(AZ10=5,G10,0)</f>
        <v>0</v>
      </c>
      <c r="CA10" s="169">
        <v>1</v>
      </c>
      <c r="CB10" s="169">
        <v>1</v>
      </c>
    </row>
    <row r="11" spans="1:80" x14ac:dyDescent="0.2">
      <c r="A11" s="178"/>
      <c r="B11" s="181"/>
      <c r="C11" s="232" t="s">
        <v>93</v>
      </c>
      <c r="D11" s="233"/>
      <c r="E11" s="182">
        <v>130.851</v>
      </c>
      <c r="F11" s="183"/>
      <c r="G11" s="184"/>
      <c r="H11" s="185"/>
      <c r="I11" s="179"/>
      <c r="J11" s="186"/>
      <c r="K11" s="179"/>
      <c r="M11" s="180" t="s">
        <v>93</v>
      </c>
      <c r="O11" s="169"/>
    </row>
    <row r="12" spans="1:80" x14ac:dyDescent="0.2">
      <c r="A12" s="178"/>
      <c r="B12" s="181"/>
      <c r="C12" s="232" t="s">
        <v>94</v>
      </c>
      <c r="D12" s="233"/>
      <c r="E12" s="182">
        <v>228</v>
      </c>
      <c r="F12" s="183"/>
      <c r="G12" s="184"/>
      <c r="H12" s="185"/>
      <c r="I12" s="179"/>
      <c r="J12" s="186"/>
      <c r="K12" s="179"/>
      <c r="M12" s="180" t="s">
        <v>94</v>
      </c>
      <c r="O12" s="169"/>
    </row>
    <row r="13" spans="1:80" x14ac:dyDescent="0.2">
      <c r="A13" s="178"/>
      <c r="B13" s="181"/>
      <c r="C13" s="232" t="s">
        <v>95</v>
      </c>
      <c r="D13" s="233"/>
      <c r="E13" s="182">
        <v>29.574999999999999</v>
      </c>
      <c r="F13" s="183"/>
      <c r="G13" s="184"/>
      <c r="H13" s="185"/>
      <c r="I13" s="179"/>
      <c r="J13" s="186"/>
      <c r="K13" s="179"/>
      <c r="M13" s="180" t="s">
        <v>95</v>
      </c>
      <c r="O13" s="169"/>
    </row>
    <row r="14" spans="1:80" x14ac:dyDescent="0.2">
      <c r="A14" s="170">
        <v>3</v>
      </c>
      <c r="B14" s="171" t="s">
        <v>96</v>
      </c>
      <c r="C14" s="172" t="s">
        <v>97</v>
      </c>
      <c r="D14" s="173" t="s">
        <v>89</v>
      </c>
      <c r="E14" s="174">
        <v>388.42599999999999</v>
      </c>
      <c r="F14" s="174">
        <v>0</v>
      </c>
      <c r="G14" s="175">
        <f>E14*F14</f>
        <v>0</v>
      </c>
      <c r="H14" s="176">
        <v>0</v>
      </c>
      <c r="I14" s="177">
        <f>E14*H14</f>
        <v>0</v>
      </c>
      <c r="J14" s="176">
        <v>0</v>
      </c>
      <c r="K14" s="177">
        <f>E14*J14</f>
        <v>0</v>
      </c>
      <c r="O14" s="169">
        <v>2</v>
      </c>
      <c r="AA14" s="144">
        <v>1</v>
      </c>
      <c r="AB14" s="144">
        <v>1</v>
      </c>
      <c r="AC14" s="144">
        <v>1</v>
      </c>
      <c r="AZ14" s="144">
        <v>1</v>
      </c>
      <c r="BA14" s="144">
        <f>IF(AZ14=1,G14,0)</f>
        <v>0</v>
      </c>
      <c r="BB14" s="144">
        <f>IF(AZ14=2,G14,0)</f>
        <v>0</v>
      </c>
      <c r="BC14" s="144">
        <f>IF(AZ14=3,G14,0)</f>
        <v>0</v>
      </c>
      <c r="BD14" s="144">
        <f>IF(AZ14=4,G14,0)</f>
        <v>0</v>
      </c>
      <c r="BE14" s="144">
        <f>IF(AZ14=5,G14,0)</f>
        <v>0</v>
      </c>
      <c r="CA14" s="169">
        <v>1</v>
      </c>
      <c r="CB14" s="169">
        <v>1</v>
      </c>
    </row>
    <row r="15" spans="1:80" x14ac:dyDescent="0.2">
      <c r="A15" s="170">
        <v>4</v>
      </c>
      <c r="B15" s="171" t="s">
        <v>98</v>
      </c>
      <c r="C15" s="172" t="s">
        <v>99</v>
      </c>
      <c r="D15" s="173" t="s">
        <v>89</v>
      </c>
      <c r="E15" s="174">
        <v>34.523600000000002</v>
      </c>
      <c r="F15" s="174">
        <v>0</v>
      </c>
      <c r="G15" s="175">
        <f>E15*F15</f>
        <v>0</v>
      </c>
      <c r="H15" s="176">
        <v>0</v>
      </c>
      <c r="I15" s="177">
        <f>E15*H15</f>
        <v>0</v>
      </c>
      <c r="J15" s="176">
        <v>0</v>
      </c>
      <c r="K15" s="177">
        <f>E15*J15</f>
        <v>0</v>
      </c>
      <c r="O15" s="169">
        <v>2</v>
      </c>
      <c r="AA15" s="144">
        <v>1</v>
      </c>
      <c r="AB15" s="144">
        <v>1</v>
      </c>
      <c r="AC15" s="144">
        <v>1</v>
      </c>
      <c r="AZ15" s="144">
        <v>1</v>
      </c>
      <c r="BA15" s="144">
        <f>IF(AZ15=1,G15,0)</f>
        <v>0</v>
      </c>
      <c r="BB15" s="144">
        <f>IF(AZ15=2,G15,0)</f>
        <v>0</v>
      </c>
      <c r="BC15" s="144">
        <f>IF(AZ15=3,G15,0)</f>
        <v>0</v>
      </c>
      <c r="BD15" s="144">
        <f>IF(AZ15=4,G15,0)</f>
        <v>0</v>
      </c>
      <c r="BE15" s="144">
        <f>IF(AZ15=5,G15,0)</f>
        <v>0</v>
      </c>
      <c r="CA15" s="169">
        <v>1</v>
      </c>
      <c r="CB15" s="169">
        <v>1</v>
      </c>
    </row>
    <row r="16" spans="1:80" x14ac:dyDescent="0.2">
      <c r="A16" s="178"/>
      <c r="B16" s="181"/>
      <c r="C16" s="232" t="s">
        <v>100</v>
      </c>
      <c r="D16" s="233"/>
      <c r="E16" s="182">
        <v>20.5413</v>
      </c>
      <c r="F16" s="183"/>
      <c r="G16" s="184"/>
      <c r="H16" s="185"/>
      <c r="I16" s="179"/>
      <c r="J16" s="186"/>
      <c r="K16" s="179"/>
      <c r="M16" s="180" t="s">
        <v>100</v>
      </c>
      <c r="O16" s="169"/>
    </row>
    <row r="17" spans="1:80" x14ac:dyDescent="0.2">
      <c r="A17" s="178"/>
      <c r="B17" s="181"/>
      <c r="C17" s="232" t="s">
        <v>101</v>
      </c>
      <c r="D17" s="233"/>
      <c r="E17" s="182">
        <v>8.1762999999999995</v>
      </c>
      <c r="F17" s="183"/>
      <c r="G17" s="184"/>
      <c r="H17" s="185"/>
      <c r="I17" s="179"/>
      <c r="J17" s="186"/>
      <c r="K17" s="179"/>
      <c r="M17" s="180" t="s">
        <v>101</v>
      </c>
      <c r="O17" s="169"/>
    </row>
    <row r="18" spans="1:80" x14ac:dyDescent="0.2">
      <c r="A18" s="178"/>
      <c r="B18" s="181"/>
      <c r="C18" s="232" t="s">
        <v>102</v>
      </c>
      <c r="D18" s="233"/>
      <c r="E18" s="182">
        <v>4.9695999999999998</v>
      </c>
      <c r="F18" s="183"/>
      <c r="G18" s="184"/>
      <c r="H18" s="185"/>
      <c r="I18" s="179"/>
      <c r="J18" s="186"/>
      <c r="K18" s="179"/>
      <c r="M18" s="180" t="s">
        <v>102</v>
      </c>
      <c r="O18" s="169"/>
    </row>
    <row r="19" spans="1:80" x14ac:dyDescent="0.2">
      <c r="A19" s="178"/>
      <c r="B19" s="181"/>
      <c r="C19" s="232" t="s">
        <v>103</v>
      </c>
      <c r="D19" s="233"/>
      <c r="E19" s="182">
        <v>0.83640000000000003</v>
      </c>
      <c r="F19" s="183"/>
      <c r="G19" s="184"/>
      <c r="H19" s="185"/>
      <c r="I19" s="179"/>
      <c r="J19" s="186"/>
      <c r="K19" s="179"/>
      <c r="M19" s="180" t="s">
        <v>103</v>
      </c>
      <c r="O19" s="169"/>
    </row>
    <row r="20" spans="1:80" x14ac:dyDescent="0.2">
      <c r="A20" s="170">
        <v>5</v>
      </c>
      <c r="B20" s="171" t="s">
        <v>104</v>
      </c>
      <c r="C20" s="172" t="s">
        <v>105</v>
      </c>
      <c r="D20" s="173" t="s">
        <v>89</v>
      </c>
      <c r="E20" s="174">
        <v>34.523600000000002</v>
      </c>
      <c r="F20" s="174">
        <v>0</v>
      </c>
      <c r="G20" s="175">
        <f>E20*F20</f>
        <v>0</v>
      </c>
      <c r="H20" s="176">
        <v>0</v>
      </c>
      <c r="I20" s="177">
        <f>E20*H20</f>
        <v>0</v>
      </c>
      <c r="J20" s="176">
        <v>0</v>
      </c>
      <c r="K20" s="177">
        <f>E20*J20</f>
        <v>0</v>
      </c>
      <c r="O20" s="169">
        <v>2</v>
      </c>
      <c r="AA20" s="144">
        <v>1</v>
      </c>
      <c r="AB20" s="144">
        <v>1</v>
      </c>
      <c r="AC20" s="144">
        <v>1</v>
      </c>
      <c r="AZ20" s="144">
        <v>1</v>
      </c>
      <c r="BA20" s="144">
        <f>IF(AZ20=1,G20,0)</f>
        <v>0</v>
      </c>
      <c r="BB20" s="144">
        <f>IF(AZ20=2,G20,0)</f>
        <v>0</v>
      </c>
      <c r="BC20" s="144">
        <f>IF(AZ20=3,G20,0)</f>
        <v>0</v>
      </c>
      <c r="BD20" s="144">
        <f>IF(AZ20=4,G20,0)</f>
        <v>0</v>
      </c>
      <c r="BE20" s="144">
        <f>IF(AZ20=5,G20,0)</f>
        <v>0</v>
      </c>
      <c r="CA20" s="169">
        <v>1</v>
      </c>
      <c r="CB20" s="169">
        <v>1</v>
      </c>
    </row>
    <row r="21" spans="1:80" x14ac:dyDescent="0.2">
      <c r="A21" s="170">
        <v>6</v>
      </c>
      <c r="B21" s="171" t="s">
        <v>106</v>
      </c>
      <c r="C21" s="172" t="s">
        <v>107</v>
      </c>
      <c r="D21" s="173" t="s">
        <v>89</v>
      </c>
      <c r="E21" s="174">
        <v>6.03</v>
      </c>
      <c r="F21" s="174">
        <v>0</v>
      </c>
      <c r="G21" s="175">
        <f>E21*F21</f>
        <v>0</v>
      </c>
      <c r="H21" s="176">
        <v>0</v>
      </c>
      <c r="I21" s="177">
        <f>E21*H21</f>
        <v>0</v>
      </c>
      <c r="J21" s="176">
        <v>0</v>
      </c>
      <c r="K21" s="177">
        <f>E21*J21</f>
        <v>0</v>
      </c>
      <c r="O21" s="169">
        <v>2</v>
      </c>
      <c r="AA21" s="144">
        <v>1</v>
      </c>
      <c r="AB21" s="144">
        <v>1</v>
      </c>
      <c r="AC21" s="144">
        <v>1</v>
      </c>
      <c r="AZ21" s="144">
        <v>1</v>
      </c>
      <c r="BA21" s="144">
        <f>IF(AZ21=1,G21,0)</f>
        <v>0</v>
      </c>
      <c r="BB21" s="144">
        <f>IF(AZ21=2,G21,0)</f>
        <v>0</v>
      </c>
      <c r="BC21" s="144">
        <f>IF(AZ21=3,G21,0)</f>
        <v>0</v>
      </c>
      <c r="BD21" s="144">
        <f>IF(AZ21=4,G21,0)</f>
        <v>0</v>
      </c>
      <c r="BE21" s="144">
        <f>IF(AZ21=5,G21,0)</f>
        <v>0</v>
      </c>
      <c r="CA21" s="169">
        <v>1</v>
      </c>
      <c r="CB21" s="169">
        <v>1</v>
      </c>
    </row>
    <row r="22" spans="1:80" x14ac:dyDescent="0.2">
      <c r="A22" s="178"/>
      <c r="B22" s="181"/>
      <c r="C22" s="232" t="s">
        <v>108</v>
      </c>
      <c r="D22" s="233"/>
      <c r="E22" s="182">
        <v>5.1479999999999997</v>
      </c>
      <c r="F22" s="183"/>
      <c r="G22" s="184"/>
      <c r="H22" s="185"/>
      <c r="I22" s="179"/>
      <c r="J22" s="186"/>
      <c r="K22" s="179"/>
      <c r="M22" s="180" t="s">
        <v>108</v>
      </c>
      <c r="O22" s="169"/>
    </row>
    <row r="23" spans="1:80" x14ac:dyDescent="0.2">
      <c r="A23" s="178"/>
      <c r="B23" s="181"/>
      <c r="C23" s="232" t="s">
        <v>109</v>
      </c>
      <c r="D23" s="233"/>
      <c r="E23" s="182">
        <v>0.88200000000000001</v>
      </c>
      <c r="F23" s="183"/>
      <c r="G23" s="184"/>
      <c r="H23" s="185"/>
      <c r="I23" s="179"/>
      <c r="J23" s="186"/>
      <c r="K23" s="179"/>
      <c r="M23" s="180" t="s">
        <v>109</v>
      </c>
      <c r="O23" s="169"/>
    </row>
    <row r="24" spans="1:80" x14ac:dyDescent="0.2">
      <c r="A24" s="170">
        <v>7</v>
      </c>
      <c r="B24" s="171" t="s">
        <v>110</v>
      </c>
      <c r="C24" s="172" t="s">
        <v>111</v>
      </c>
      <c r="D24" s="173" t="s">
        <v>89</v>
      </c>
      <c r="E24" s="174">
        <v>428.9796</v>
      </c>
      <c r="F24" s="174">
        <v>0</v>
      </c>
      <c r="G24" s="175">
        <f>E24*F24</f>
        <v>0</v>
      </c>
      <c r="H24" s="176">
        <v>0</v>
      </c>
      <c r="I24" s="177">
        <f>E24*H24</f>
        <v>0</v>
      </c>
      <c r="J24" s="176">
        <v>0</v>
      </c>
      <c r="K24" s="177">
        <f>E24*J24</f>
        <v>0</v>
      </c>
      <c r="O24" s="169">
        <v>2</v>
      </c>
      <c r="AA24" s="144">
        <v>1</v>
      </c>
      <c r="AB24" s="144">
        <v>1</v>
      </c>
      <c r="AC24" s="144">
        <v>1</v>
      </c>
      <c r="AZ24" s="144">
        <v>1</v>
      </c>
      <c r="BA24" s="144">
        <f>IF(AZ24=1,G24,0)</f>
        <v>0</v>
      </c>
      <c r="BB24" s="144">
        <f>IF(AZ24=2,G24,0)</f>
        <v>0</v>
      </c>
      <c r="BC24" s="144">
        <f>IF(AZ24=3,G24,0)</f>
        <v>0</v>
      </c>
      <c r="BD24" s="144">
        <f>IF(AZ24=4,G24,0)</f>
        <v>0</v>
      </c>
      <c r="BE24" s="144">
        <f>IF(AZ24=5,G24,0)</f>
        <v>0</v>
      </c>
      <c r="CA24" s="169">
        <v>1</v>
      </c>
      <c r="CB24" s="169">
        <v>1</v>
      </c>
    </row>
    <row r="25" spans="1:80" x14ac:dyDescent="0.2">
      <c r="A25" s="178"/>
      <c r="B25" s="181"/>
      <c r="C25" s="232" t="s">
        <v>108</v>
      </c>
      <c r="D25" s="233"/>
      <c r="E25" s="182">
        <v>5.1479999999999997</v>
      </c>
      <c r="F25" s="183"/>
      <c r="G25" s="184"/>
      <c r="H25" s="185"/>
      <c r="I25" s="179"/>
      <c r="J25" s="186"/>
      <c r="K25" s="179"/>
      <c r="M25" s="180" t="s">
        <v>108</v>
      </c>
      <c r="O25" s="169"/>
    </row>
    <row r="26" spans="1:80" x14ac:dyDescent="0.2">
      <c r="A26" s="178"/>
      <c r="B26" s="181"/>
      <c r="C26" s="232" t="s">
        <v>109</v>
      </c>
      <c r="D26" s="233"/>
      <c r="E26" s="182">
        <v>0.88200000000000001</v>
      </c>
      <c r="F26" s="183"/>
      <c r="G26" s="184"/>
      <c r="H26" s="185"/>
      <c r="I26" s="179"/>
      <c r="J26" s="186"/>
      <c r="K26" s="179"/>
      <c r="M26" s="180" t="s">
        <v>109</v>
      </c>
      <c r="O26" s="169"/>
    </row>
    <row r="27" spans="1:80" x14ac:dyDescent="0.2">
      <c r="A27" s="178"/>
      <c r="B27" s="181"/>
      <c r="C27" s="232" t="s">
        <v>100</v>
      </c>
      <c r="D27" s="233"/>
      <c r="E27" s="182">
        <v>20.5413</v>
      </c>
      <c r="F27" s="183"/>
      <c r="G27" s="184"/>
      <c r="H27" s="185"/>
      <c r="I27" s="179"/>
      <c r="J27" s="186"/>
      <c r="K27" s="179"/>
      <c r="M27" s="180" t="s">
        <v>100</v>
      </c>
      <c r="O27" s="169"/>
    </row>
    <row r="28" spans="1:80" x14ac:dyDescent="0.2">
      <c r="A28" s="178"/>
      <c r="B28" s="181"/>
      <c r="C28" s="232" t="s">
        <v>101</v>
      </c>
      <c r="D28" s="233"/>
      <c r="E28" s="182">
        <v>8.1762999999999995</v>
      </c>
      <c r="F28" s="183"/>
      <c r="G28" s="184"/>
      <c r="H28" s="185"/>
      <c r="I28" s="179"/>
      <c r="J28" s="186"/>
      <c r="K28" s="179"/>
      <c r="M28" s="180" t="s">
        <v>101</v>
      </c>
      <c r="O28" s="169"/>
    </row>
    <row r="29" spans="1:80" x14ac:dyDescent="0.2">
      <c r="A29" s="178"/>
      <c r="B29" s="181"/>
      <c r="C29" s="232" t="s">
        <v>102</v>
      </c>
      <c r="D29" s="233"/>
      <c r="E29" s="182">
        <v>4.9695999999999998</v>
      </c>
      <c r="F29" s="183"/>
      <c r="G29" s="184"/>
      <c r="H29" s="185"/>
      <c r="I29" s="179"/>
      <c r="J29" s="186"/>
      <c r="K29" s="179"/>
      <c r="M29" s="180" t="s">
        <v>102</v>
      </c>
      <c r="O29" s="169"/>
    </row>
    <row r="30" spans="1:80" x14ac:dyDescent="0.2">
      <c r="A30" s="178"/>
      <c r="B30" s="181"/>
      <c r="C30" s="232" t="s">
        <v>103</v>
      </c>
      <c r="D30" s="233"/>
      <c r="E30" s="182">
        <v>0.83640000000000003</v>
      </c>
      <c r="F30" s="183"/>
      <c r="G30" s="184"/>
      <c r="H30" s="185"/>
      <c r="I30" s="179"/>
      <c r="J30" s="186"/>
      <c r="K30" s="179"/>
      <c r="M30" s="180" t="s">
        <v>103</v>
      </c>
      <c r="O30" s="169"/>
    </row>
    <row r="31" spans="1:80" x14ac:dyDescent="0.2">
      <c r="A31" s="178"/>
      <c r="B31" s="181"/>
      <c r="C31" s="232" t="s">
        <v>93</v>
      </c>
      <c r="D31" s="233"/>
      <c r="E31" s="182">
        <v>130.851</v>
      </c>
      <c r="F31" s="183"/>
      <c r="G31" s="184"/>
      <c r="H31" s="185"/>
      <c r="I31" s="179"/>
      <c r="J31" s="186"/>
      <c r="K31" s="179"/>
      <c r="M31" s="180" t="s">
        <v>93</v>
      </c>
      <c r="O31" s="169"/>
    </row>
    <row r="32" spans="1:80" x14ac:dyDescent="0.2">
      <c r="A32" s="178"/>
      <c r="B32" s="181"/>
      <c r="C32" s="232" t="s">
        <v>94</v>
      </c>
      <c r="D32" s="233"/>
      <c r="E32" s="182">
        <v>228</v>
      </c>
      <c r="F32" s="183"/>
      <c r="G32" s="184"/>
      <c r="H32" s="185"/>
      <c r="I32" s="179"/>
      <c r="J32" s="186"/>
      <c r="K32" s="179"/>
      <c r="M32" s="180" t="s">
        <v>94</v>
      </c>
      <c r="O32" s="169"/>
    </row>
    <row r="33" spans="1:80" x14ac:dyDescent="0.2">
      <c r="A33" s="178"/>
      <c r="B33" s="181"/>
      <c r="C33" s="232" t="s">
        <v>95</v>
      </c>
      <c r="D33" s="233"/>
      <c r="E33" s="182">
        <v>29.574999999999999</v>
      </c>
      <c r="F33" s="183"/>
      <c r="G33" s="184"/>
      <c r="H33" s="185"/>
      <c r="I33" s="179"/>
      <c r="J33" s="186"/>
      <c r="K33" s="179"/>
      <c r="M33" s="180" t="s">
        <v>95</v>
      </c>
      <c r="O33" s="169"/>
    </row>
    <row r="34" spans="1:80" x14ac:dyDescent="0.2">
      <c r="A34" s="170">
        <v>8</v>
      </c>
      <c r="B34" s="171" t="s">
        <v>112</v>
      </c>
      <c r="C34" s="172" t="s">
        <v>113</v>
      </c>
      <c r="D34" s="173" t="s">
        <v>89</v>
      </c>
      <c r="E34" s="174">
        <v>428.9796</v>
      </c>
      <c r="F34" s="174">
        <v>0</v>
      </c>
      <c r="G34" s="175">
        <f>E34*F34</f>
        <v>0</v>
      </c>
      <c r="H34" s="176">
        <v>0</v>
      </c>
      <c r="I34" s="177">
        <f>E34*H34</f>
        <v>0</v>
      </c>
      <c r="J34" s="176">
        <v>0</v>
      </c>
      <c r="K34" s="177">
        <f>E34*J34</f>
        <v>0</v>
      </c>
      <c r="O34" s="169">
        <v>2</v>
      </c>
      <c r="AA34" s="144">
        <v>1</v>
      </c>
      <c r="AB34" s="144">
        <v>1</v>
      </c>
      <c r="AC34" s="144">
        <v>1</v>
      </c>
      <c r="AZ34" s="144">
        <v>1</v>
      </c>
      <c r="BA34" s="144">
        <f>IF(AZ34=1,G34,0)</f>
        <v>0</v>
      </c>
      <c r="BB34" s="144">
        <f>IF(AZ34=2,G34,0)</f>
        <v>0</v>
      </c>
      <c r="BC34" s="144">
        <f>IF(AZ34=3,G34,0)</f>
        <v>0</v>
      </c>
      <c r="BD34" s="144">
        <f>IF(AZ34=4,G34,0)</f>
        <v>0</v>
      </c>
      <c r="BE34" s="144">
        <f>IF(AZ34=5,G34,0)</f>
        <v>0</v>
      </c>
      <c r="CA34" s="169">
        <v>1</v>
      </c>
      <c r="CB34" s="169">
        <v>1</v>
      </c>
    </row>
    <row r="35" spans="1:80" x14ac:dyDescent="0.2">
      <c r="A35" s="178"/>
      <c r="B35" s="181"/>
      <c r="C35" s="232" t="s">
        <v>108</v>
      </c>
      <c r="D35" s="233"/>
      <c r="E35" s="182">
        <v>5.1479999999999997</v>
      </c>
      <c r="F35" s="183"/>
      <c r="G35" s="184"/>
      <c r="H35" s="185"/>
      <c r="I35" s="179"/>
      <c r="J35" s="186"/>
      <c r="K35" s="179"/>
      <c r="M35" s="180" t="s">
        <v>108</v>
      </c>
      <c r="O35" s="169"/>
    </row>
    <row r="36" spans="1:80" x14ac:dyDescent="0.2">
      <c r="A36" s="178"/>
      <c r="B36" s="181"/>
      <c r="C36" s="232" t="s">
        <v>109</v>
      </c>
      <c r="D36" s="233"/>
      <c r="E36" s="182">
        <v>0.88200000000000001</v>
      </c>
      <c r="F36" s="183"/>
      <c r="G36" s="184"/>
      <c r="H36" s="185"/>
      <c r="I36" s="179"/>
      <c r="J36" s="186"/>
      <c r="K36" s="179"/>
      <c r="M36" s="180" t="s">
        <v>109</v>
      </c>
      <c r="O36" s="169"/>
    </row>
    <row r="37" spans="1:80" x14ac:dyDescent="0.2">
      <c r="A37" s="178"/>
      <c r="B37" s="181"/>
      <c r="C37" s="232" t="s">
        <v>100</v>
      </c>
      <c r="D37" s="233"/>
      <c r="E37" s="182">
        <v>20.5413</v>
      </c>
      <c r="F37" s="183"/>
      <c r="G37" s="184"/>
      <c r="H37" s="185"/>
      <c r="I37" s="179"/>
      <c r="J37" s="186"/>
      <c r="K37" s="179"/>
      <c r="M37" s="180" t="s">
        <v>100</v>
      </c>
      <c r="O37" s="169"/>
    </row>
    <row r="38" spans="1:80" x14ac:dyDescent="0.2">
      <c r="A38" s="178"/>
      <c r="B38" s="181"/>
      <c r="C38" s="232" t="s">
        <v>101</v>
      </c>
      <c r="D38" s="233"/>
      <c r="E38" s="182">
        <v>8.1762999999999995</v>
      </c>
      <c r="F38" s="183"/>
      <c r="G38" s="184"/>
      <c r="H38" s="185"/>
      <c r="I38" s="179"/>
      <c r="J38" s="186"/>
      <c r="K38" s="179"/>
      <c r="M38" s="180" t="s">
        <v>101</v>
      </c>
      <c r="O38" s="169"/>
    </row>
    <row r="39" spans="1:80" x14ac:dyDescent="0.2">
      <c r="A39" s="178"/>
      <c r="B39" s="181"/>
      <c r="C39" s="232" t="s">
        <v>102</v>
      </c>
      <c r="D39" s="233"/>
      <c r="E39" s="182">
        <v>4.9695999999999998</v>
      </c>
      <c r="F39" s="183"/>
      <c r="G39" s="184"/>
      <c r="H39" s="185"/>
      <c r="I39" s="179"/>
      <c r="J39" s="186"/>
      <c r="K39" s="179"/>
      <c r="M39" s="180" t="s">
        <v>102</v>
      </c>
      <c r="O39" s="169"/>
    </row>
    <row r="40" spans="1:80" x14ac:dyDescent="0.2">
      <c r="A40" s="178"/>
      <c r="B40" s="181"/>
      <c r="C40" s="232" t="s">
        <v>103</v>
      </c>
      <c r="D40" s="233"/>
      <c r="E40" s="182">
        <v>0.83640000000000003</v>
      </c>
      <c r="F40" s="183"/>
      <c r="G40" s="184"/>
      <c r="H40" s="185"/>
      <c r="I40" s="179"/>
      <c r="J40" s="186"/>
      <c r="K40" s="179"/>
      <c r="M40" s="180" t="s">
        <v>103</v>
      </c>
      <c r="O40" s="169"/>
    </row>
    <row r="41" spans="1:80" x14ac:dyDescent="0.2">
      <c r="A41" s="178"/>
      <c r="B41" s="181"/>
      <c r="C41" s="232" t="s">
        <v>93</v>
      </c>
      <c r="D41" s="233"/>
      <c r="E41" s="182">
        <v>130.851</v>
      </c>
      <c r="F41" s="183"/>
      <c r="G41" s="184"/>
      <c r="H41" s="185"/>
      <c r="I41" s="179"/>
      <c r="J41" s="186"/>
      <c r="K41" s="179"/>
      <c r="M41" s="180" t="s">
        <v>93</v>
      </c>
      <c r="O41" s="169"/>
    </row>
    <row r="42" spans="1:80" x14ac:dyDescent="0.2">
      <c r="A42" s="178"/>
      <c r="B42" s="181"/>
      <c r="C42" s="232" t="s">
        <v>94</v>
      </c>
      <c r="D42" s="233"/>
      <c r="E42" s="182">
        <v>228</v>
      </c>
      <c r="F42" s="183"/>
      <c r="G42" s="184"/>
      <c r="H42" s="185"/>
      <c r="I42" s="179"/>
      <c r="J42" s="186"/>
      <c r="K42" s="179"/>
      <c r="M42" s="180" t="s">
        <v>94</v>
      </c>
      <c r="O42" s="169"/>
    </row>
    <row r="43" spans="1:80" x14ac:dyDescent="0.2">
      <c r="A43" s="178"/>
      <c r="B43" s="181"/>
      <c r="C43" s="232" t="s">
        <v>95</v>
      </c>
      <c r="D43" s="233"/>
      <c r="E43" s="182">
        <v>29.574999999999999</v>
      </c>
      <c r="F43" s="183"/>
      <c r="G43" s="184"/>
      <c r="H43" s="185"/>
      <c r="I43" s="179"/>
      <c r="J43" s="186"/>
      <c r="K43" s="179"/>
      <c r="M43" s="180" t="s">
        <v>95</v>
      </c>
      <c r="O43" s="169"/>
    </row>
    <row r="44" spans="1:80" x14ac:dyDescent="0.2">
      <c r="A44" s="170">
        <v>9</v>
      </c>
      <c r="B44" s="171" t="s">
        <v>114</v>
      </c>
      <c r="C44" s="172" t="s">
        <v>115</v>
      </c>
      <c r="D44" s="173" t="s">
        <v>89</v>
      </c>
      <c r="E44" s="174">
        <v>228</v>
      </c>
      <c r="F44" s="174">
        <v>0</v>
      </c>
      <c r="G44" s="175">
        <f>E44*F44</f>
        <v>0</v>
      </c>
      <c r="H44" s="176">
        <v>0</v>
      </c>
      <c r="I44" s="177">
        <f>E44*H44</f>
        <v>0</v>
      </c>
      <c r="J44" s="176">
        <v>0</v>
      </c>
      <c r="K44" s="177">
        <f>E44*J44</f>
        <v>0</v>
      </c>
      <c r="O44" s="169">
        <v>2</v>
      </c>
      <c r="AA44" s="144">
        <v>1</v>
      </c>
      <c r="AB44" s="144">
        <v>1</v>
      </c>
      <c r="AC44" s="144">
        <v>1</v>
      </c>
      <c r="AZ44" s="144">
        <v>1</v>
      </c>
      <c r="BA44" s="144">
        <f>IF(AZ44=1,G44,0)</f>
        <v>0</v>
      </c>
      <c r="BB44" s="144">
        <f>IF(AZ44=2,G44,0)</f>
        <v>0</v>
      </c>
      <c r="BC44" s="144">
        <f>IF(AZ44=3,G44,0)</f>
        <v>0</v>
      </c>
      <c r="BD44" s="144">
        <f>IF(AZ44=4,G44,0)</f>
        <v>0</v>
      </c>
      <c r="BE44" s="144">
        <f>IF(AZ44=5,G44,0)</f>
        <v>0</v>
      </c>
      <c r="CA44" s="169">
        <v>1</v>
      </c>
      <c r="CB44" s="169">
        <v>1</v>
      </c>
    </row>
    <row r="45" spans="1:80" x14ac:dyDescent="0.2">
      <c r="A45" s="178"/>
      <c r="B45" s="181"/>
      <c r="C45" s="232" t="s">
        <v>116</v>
      </c>
      <c r="D45" s="233"/>
      <c r="E45" s="182">
        <v>228</v>
      </c>
      <c r="F45" s="183"/>
      <c r="G45" s="184"/>
      <c r="H45" s="185"/>
      <c r="I45" s="179"/>
      <c r="J45" s="186"/>
      <c r="K45" s="179"/>
      <c r="M45" s="180" t="s">
        <v>116</v>
      </c>
      <c r="O45" s="169"/>
    </row>
    <row r="46" spans="1:80" x14ac:dyDescent="0.2">
      <c r="A46" s="170">
        <v>10</v>
      </c>
      <c r="B46" s="171" t="s">
        <v>117</v>
      </c>
      <c r="C46" s="172" t="s">
        <v>118</v>
      </c>
      <c r="D46" s="173" t="s">
        <v>119</v>
      </c>
      <c r="E46" s="174">
        <v>745</v>
      </c>
      <c r="F46" s="174">
        <v>0</v>
      </c>
      <c r="G46" s="175">
        <f>E46*F46</f>
        <v>0</v>
      </c>
      <c r="H46" s="176">
        <v>0</v>
      </c>
      <c r="I46" s="177">
        <f>E46*H46</f>
        <v>0</v>
      </c>
      <c r="J46" s="176">
        <v>0</v>
      </c>
      <c r="K46" s="177">
        <f>E46*J46</f>
        <v>0</v>
      </c>
      <c r="O46" s="169">
        <v>2</v>
      </c>
      <c r="AA46" s="144">
        <v>1</v>
      </c>
      <c r="AB46" s="144">
        <v>1</v>
      </c>
      <c r="AC46" s="144">
        <v>1</v>
      </c>
      <c r="AZ46" s="144">
        <v>1</v>
      </c>
      <c r="BA46" s="144">
        <f>IF(AZ46=1,G46,0)</f>
        <v>0</v>
      </c>
      <c r="BB46" s="144">
        <f>IF(AZ46=2,G46,0)</f>
        <v>0</v>
      </c>
      <c r="BC46" s="144">
        <f>IF(AZ46=3,G46,0)</f>
        <v>0</v>
      </c>
      <c r="BD46" s="144">
        <f>IF(AZ46=4,G46,0)</f>
        <v>0</v>
      </c>
      <c r="BE46" s="144">
        <f>IF(AZ46=5,G46,0)</f>
        <v>0</v>
      </c>
      <c r="CA46" s="169">
        <v>1</v>
      </c>
      <c r="CB46" s="169">
        <v>1</v>
      </c>
    </row>
    <row r="47" spans="1:80" x14ac:dyDescent="0.2">
      <c r="A47" s="178"/>
      <c r="B47" s="181"/>
      <c r="C47" s="232" t="s">
        <v>120</v>
      </c>
      <c r="D47" s="233"/>
      <c r="E47" s="182">
        <v>745</v>
      </c>
      <c r="F47" s="183"/>
      <c r="G47" s="184"/>
      <c r="H47" s="185"/>
      <c r="I47" s="179"/>
      <c r="J47" s="186"/>
      <c r="K47" s="179"/>
      <c r="M47" s="180" t="s">
        <v>120</v>
      </c>
      <c r="O47" s="169"/>
    </row>
    <row r="48" spans="1:80" x14ac:dyDescent="0.2">
      <c r="A48" s="170">
        <v>11</v>
      </c>
      <c r="B48" s="171" t="s">
        <v>121</v>
      </c>
      <c r="C48" s="172" t="s">
        <v>122</v>
      </c>
      <c r="D48" s="173" t="s">
        <v>119</v>
      </c>
      <c r="E48" s="174">
        <v>456</v>
      </c>
      <c r="F48" s="174">
        <v>0</v>
      </c>
      <c r="G48" s="175">
        <f>E48*F48</f>
        <v>0</v>
      </c>
      <c r="H48" s="176">
        <v>0</v>
      </c>
      <c r="I48" s="177">
        <f>E48*H48</f>
        <v>0</v>
      </c>
      <c r="J48" s="176">
        <v>0</v>
      </c>
      <c r="K48" s="177">
        <f>E48*J48</f>
        <v>0</v>
      </c>
      <c r="O48" s="169">
        <v>2</v>
      </c>
      <c r="AA48" s="144">
        <v>1</v>
      </c>
      <c r="AB48" s="144">
        <v>1</v>
      </c>
      <c r="AC48" s="144">
        <v>1</v>
      </c>
      <c r="AZ48" s="144">
        <v>1</v>
      </c>
      <c r="BA48" s="144">
        <f>IF(AZ48=1,G48,0)</f>
        <v>0</v>
      </c>
      <c r="BB48" s="144">
        <f>IF(AZ48=2,G48,0)</f>
        <v>0</v>
      </c>
      <c r="BC48" s="144">
        <f>IF(AZ48=3,G48,0)</f>
        <v>0</v>
      </c>
      <c r="BD48" s="144">
        <f>IF(AZ48=4,G48,0)</f>
        <v>0</v>
      </c>
      <c r="BE48" s="144">
        <f>IF(AZ48=5,G48,0)</f>
        <v>0</v>
      </c>
      <c r="CA48" s="169">
        <v>1</v>
      </c>
      <c r="CB48" s="169">
        <v>1</v>
      </c>
    </row>
    <row r="49" spans="1:80" x14ac:dyDescent="0.2">
      <c r="A49" s="178"/>
      <c r="B49" s="181"/>
      <c r="C49" s="232" t="s">
        <v>123</v>
      </c>
      <c r="D49" s="233"/>
      <c r="E49" s="182">
        <v>456</v>
      </c>
      <c r="F49" s="183"/>
      <c r="G49" s="184"/>
      <c r="H49" s="185"/>
      <c r="I49" s="179"/>
      <c r="J49" s="186"/>
      <c r="K49" s="179"/>
      <c r="M49" s="180" t="s">
        <v>123</v>
      </c>
      <c r="O49" s="169"/>
    </row>
    <row r="50" spans="1:80" x14ac:dyDescent="0.2">
      <c r="A50" s="170">
        <v>12</v>
      </c>
      <c r="B50" s="171" t="s">
        <v>124</v>
      </c>
      <c r="C50" s="172" t="s">
        <v>125</v>
      </c>
      <c r="D50" s="173" t="s">
        <v>119</v>
      </c>
      <c r="E50" s="174">
        <v>1004.9006000000001</v>
      </c>
      <c r="F50" s="174">
        <v>0</v>
      </c>
      <c r="G50" s="175">
        <f>E50*F50</f>
        <v>0</v>
      </c>
      <c r="H50" s="176">
        <v>0</v>
      </c>
      <c r="I50" s="177">
        <f>E50*H50</f>
        <v>0</v>
      </c>
      <c r="J50" s="176">
        <v>0</v>
      </c>
      <c r="K50" s="177">
        <f>E50*J50</f>
        <v>0</v>
      </c>
      <c r="O50" s="169">
        <v>2</v>
      </c>
      <c r="AA50" s="144">
        <v>1</v>
      </c>
      <c r="AB50" s="144">
        <v>1</v>
      </c>
      <c r="AC50" s="144">
        <v>1</v>
      </c>
      <c r="AZ50" s="144">
        <v>1</v>
      </c>
      <c r="BA50" s="144">
        <f>IF(AZ50=1,G50,0)</f>
        <v>0</v>
      </c>
      <c r="BB50" s="144">
        <f>IF(AZ50=2,G50,0)</f>
        <v>0</v>
      </c>
      <c r="BC50" s="144">
        <f>IF(AZ50=3,G50,0)</f>
        <v>0</v>
      </c>
      <c r="BD50" s="144">
        <f>IF(AZ50=4,G50,0)</f>
        <v>0</v>
      </c>
      <c r="BE50" s="144">
        <f>IF(AZ50=5,G50,0)</f>
        <v>0</v>
      </c>
      <c r="CA50" s="169">
        <v>1</v>
      </c>
      <c r="CB50" s="169">
        <v>1</v>
      </c>
    </row>
    <row r="51" spans="1:80" x14ac:dyDescent="0.2">
      <c r="A51" s="178"/>
      <c r="B51" s="181"/>
      <c r="C51" s="232" t="s">
        <v>126</v>
      </c>
      <c r="D51" s="233"/>
      <c r="E51" s="182">
        <v>4.68</v>
      </c>
      <c r="F51" s="183"/>
      <c r="G51" s="184"/>
      <c r="H51" s="185"/>
      <c r="I51" s="179"/>
      <c r="J51" s="186"/>
      <c r="K51" s="179"/>
      <c r="M51" s="180" t="s">
        <v>126</v>
      </c>
      <c r="O51" s="169"/>
    </row>
    <row r="52" spans="1:80" x14ac:dyDescent="0.2">
      <c r="A52" s="178"/>
      <c r="B52" s="181"/>
      <c r="C52" s="232" t="s">
        <v>127</v>
      </c>
      <c r="D52" s="233"/>
      <c r="E52" s="182">
        <v>0.98</v>
      </c>
      <c r="F52" s="183"/>
      <c r="G52" s="184"/>
      <c r="H52" s="185"/>
      <c r="I52" s="179"/>
      <c r="J52" s="186"/>
      <c r="K52" s="179"/>
      <c r="M52" s="180" t="s">
        <v>127</v>
      </c>
      <c r="O52" s="169"/>
    </row>
    <row r="53" spans="1:80" x14ac:dyDescent="0.2">
      <c r="A53" s="178"/>
      <c r="B53" s="181"/>
      <c r="C53" s="232" t="s">
        <v>128</v>
      </c>
      <c r="D53" s="233"/>
      <c r="E53" s="182">
        <v>120.831</v>
      </c>
      <c r="F53" s="183"/>
      <c r="G53" s="184"/>
      <c r="H53" s="185"/>
      <c r="I53" s="179"/>
      <c r="J53" s="186"/>
      <c r="K53" s="179"/>
      <c r="M53" s="180" t="s">
        <v>128</v>
      </c>
      <c r="O53" s="169"/>
    </row>
    <row r="54" spans="1:80" x14ac:dyDescent="0.2">
      <c r="A54" s="178"/>
      <c r="B54" s="181"/>
      <c r="C54" s="232" t="s">
        <v>129</v>
      </c>
      <c r="D54" s="233"/>
      <c r="E54" s="182">
        <v>48.095999999999997</v>
      </c>
      <c r="F54" s="183"/>
      <c r="G54" s="184"/>
      <c r="H54" s="185"/>
      <c r="I54" s="179"/>
      <c r="J54" s="186"/>
      <c r="K54" s="179"/>
      <c r="M54" s="180" t="s">
        <v>129</v>
      </c>
      <c r="O54" s="169"/>
    </row>
    <row r="55" spans="1:80" x14ac:dyDescent="0.2">
      <c r="A55" s="178"/>
      <c r="B55" s="181"/>
      <c r="C55" s="232" t="s">
        <v>130</v>
      </c>
      <c r="D55" s="233"/>
      <c r="E55" s="182">
        <v>688.68960000000004</v>
      </c>
      <c r="F55" s="183"/>
      <c r="G55" s="184"/>
      <c r="H55" s="185"/>
      <c r="I55" s="179"/>
      <c r="J55" s="186"/>
      <c r="K55" s="179"/>
      <c r="M55" s="180" t="s">
        <v>130</v>
      </c>
      <c r="O55" s="169"/>
    </row>
    <row r="56" spans="1:80" x14ac:dyDescent="0.2">
      <c r="A56" s="178"/>
      <c r="B56" s="181"/>
      <c r="C56" s="232" t="s">
        <v>131</v>
      </c>
      <c r="D56" s="233"/>
      <c r="E56" s="182">
        <v>18</v>
      </c>
      <c r="F56" s="183"/>
      <c r="G56" s="184"/>
      <c r="H56" s="185"/>
      <c r="I56" s="179"/>
      <c r="J56" s="186"/>
      <c r="K56" s="179"/>
      <c r="M56" s="180" t="s">
        <v>131</v>
      </c>
      <c r="O56" s="169"/>
    </row>
    <row r="57" spans="1:80" x14ac:dyDescent="0.2">
      <c r="A57" s="178"/>
      <c r="B57" s="181"/>
      <c r="C57" s="232" t="s">
        <v>132</v>
      </c>
      <c r="D57" s="233"/>
      <c r="E57" s="182">
        <v>24.047999999999998</v>
      </c>
      <c r="F57" s="183"/>
      <c r="G57" s="184"/>
      <c r="H57" s="185"/>
      <c r="I57" s="179"/>
      <c r="J57" s="186"/>
      <c r="K57" s="179"/>
      <c r="M57" s="180" t="s">
        <v>132</v>
      </c>
      <c r="O57" s="169"/>
    </row>
    <row r="58" spans="1:80" x14ac:dyDescent="0.2">
      <c r="A58" s="178"/>
      <c r="B58" s="181"/>
      <c r="C58" s="232" t="s">
        <v>133</v>
      </c>
      <c r="D58" s="233"/>
      <c r="E58" s="182">
        <v>51.36</v>
      </c>
      <c r="F58" s="183"/>
      <c r="G58" s="184"/>
      <c r="H58" s="185"/>
      <c r="I58" s="179"/>
      <c r="J58" s="186"/>
      <c r="K58" s="179"/>
      <c r="M58" s="180" t="s">
        <v>133</v>
      </c>
      <c r="O58" s="169"/>
    </row>
    <row r="59" spans="1:80" x14ac:dyDescent="0.2">
      <c r="A59" s="178"/>
      <c r="B59" s="181"/>
      <c r="C59" s="232" t="s">
        <v>134</v>
      </c>
      <c r="D59" s="233"/>
      <c r="E59" s="182">
        <v>48.216000000000001</v>
      </c>
      <c r="F59" s="183"/>
      <c r="G59" s="184"/>
      <c r="H59" s="185"/>
      <c r="I59" s="179"/>
      <c r="J59" s="186"/>
      <c r="K59" s="179"/>
      <c r="M59" s="180" t="s">
        <v>134</v>
      </c>
      <c r="O59" s="169"/>
    </row>
    <row r="60" spans="1:80" x14ac:dyDescent="0.2">
      <c r="A60" s="170">
        <v>13</v>
      </c>
      <c r="B60" s="171" t="s">
        <v>135</v>
      </c>
      <c r="C60" s="172" t="s">
        <v>136</v>
      </c>
      <c r="D60" s="173" t="s">
        <v>89</v>
      </c>
      <c r="E60" s="174">
        <v>228</v>
      </c>
      <c r="F60" s="174">
        <v>0</v>
      </c>
      <c r="G60" s="175">
        <f>E60*F60</f>
        <v>0</v>
      </c>
      <c r="H60" s="176">
        <v>0</v>
      </c>
      <c r="I60" s="177">
        <f>E60*H60</f>
        <v>0</v>
      </c>
      <c r="J60" s="176">
        <v>0</v>
      </c>
      <c r="K60" s="177">
        <f>E60*J60</f>
        <v>0</v>
      </c>
      <c r="O60" s="169">
        <v>2</v>
      </c>
      <c r="AA60" s="144">
        <v>1</v>
      </c>
      <c r="AB60" s="144">
        <v>1</v>
      </c>
      <c r="AC60" s="144">
        <v>1</v>
      </c>
      <c r="AZ60" s="144">
        <v>1</v>
      </c>
      <c r="BA60" s="144">
        <f>IF(AZ60=1,G60,0)</f>
        <v>0</v>
      </c>
      <c r="BB60" s="144">
        <f>IF(AZ60=2,G60,0)</f>
        <v>0</v>
      </c>
      <c r="BC60" s="144">
        <f>IF(AZ60=3,G60,0)</f>
        <v>0</v>
      </c>
      <c r="BD60" s="144">
        <f>IF(AZ60=4,G60,0)</f>
        <v>0</v>
      </c>
      <c r="BE60" s="144">
        <f>IF(AZ60=5,G60,0)</f>
        <v>0</v>
      </c>
      <c r="CA60" s="169">
        <v>1</v>
      </c>
      <c r="CB60" s="169">
        <v>1</v>
      </c>
    </row>
    <row r="61" spans="1:80" x14ac:dyDescent="0.2">
      <c r="A61" s="178"/>
      <c r="B61" s="181"/>
      <c r="C61" s="232" t="s">
        <v>137</v>
      </c>
      <c r="D61" s="233"/>
      <c r="E61" s="182">
        <v>228</v>
      </c>
      <c r="F61" s="183"/>
      <c r="G61" s="184"/>
      <c r="H61" s="185"/>
      <c r="I61" s="179"/>
      <c r="J61" s="186"/>
      <c r="K61" s="179"/>
      <c r="M61" s="180" t="s">
        <v>137</v>
      </c>
      <c r="O61" s="169"/>
    </row>
    <row r="62" spans="1:80" x14ac:dyDescent="0.2">
      <c r="A62" s="170">
        <v>14</v>
      </c>
      <c r="B62" s="171" t="s">
        <v>138</v>
      </c>
      <c r="C62" s="172" t="s">
        <v>139</v>
      </c>
      <c r="D62" s="173" t="s">
        <v>119</v>
      </c>
      <c r="E62" s="174">
        <v>745</v>
      </c>
      <c r="F62" s="174">
        <v>0</v>
      </c>
      <c r="G62" s="175">
        <f>E62*F62</f>
        <v>0</v>
      </c>
      <c r="H62" s="176">
        <v>0</v>
      </c>
      <c r="I62" s="177">
        <f>E62*H62</f>
        <v>0</v>
      </c>
      <c r="J62" s="176">
        <v>0</v>
      </c>
      <c r="K62" s="177">
        <f>E62*J62</f>
        <v>0</v>
      </c>
      <c r="O62" s="169">
        <v>2</v>
      </c>
      <c r="AA62" s="144">
        <v>1</v>
      </c>
      <c r="AB62" s="144">
        <v>1</v>
      </c>
      <c r="AC62" s="144">
        <v>1</v>
      </c>
      <c r="AZ62" s="144">
        <v>1</v>
      </c>
      <c r="BA62" s="144">
        <f>IF(AZ62=1,G62,0)</f>
        <v>0</v>
      </c>
      <c r="BB62" s="144">
        <f>IF(AZ62=2,G62,0)</f>
        <v>0</v>
      </c>
      <c r="BC62" s="144">
        <f>IF(AZ62=3,G62,0)</f>
        <v>0</v>
      </c>
      <c r="BD62" s="144">
        <f>IF(AZ62=4,G62,0)</f>
        <v>0</v>
      </c>
      <c r="BE62" s="144">
        <f>IF(AZ62=5,G62,0)</f>
        <v>0</v>
      </c>
      <c r="CA62" s="169">
        <v>1</v>
      </c>
      <c r="CB62" s="169">
        <v>1</v>
      </c>
    </row>
    <row r="63" spans="1:80" x14ac:dyDescent="0.2">
      <c r="A63" s="178"/>
      <c r="B63" s="181"/>
      <c r="C63" s="232" t="s">
        <v>120</v>
      </c>
      <c r="D63" s="233"/>
      <c r="E63" s="182">
        <v>745</v>
      </c>
      <c r="F63" s="183"/>
      <c r="G63" s="184"/>
      <c r="H63" s="185"/>
      <c r="I63" s="179"/>
      <c r="J63" s="186"/>
      <c r="K63" s="179"/>
      <c r="M63" s="180" t="s">
        <v>120</v>
      </c>
      <c r="O63" s="169"/>
    </row>
    <row r="64" spans="1:80" x14ac:dyDescent="0.2">
      <c r="A64" s="170">
        <v>15</v>
      </c>
      <c r="B64" s="171" t="s">
        <v>140</v>
      </c>
      <c r="C64" s="172" t="s">
        <v>141</v>
      </c>
      <c r="D64" s="173" t="s">
        <v>119</v>
      </c>
      <c r="E64" s="174">
        <v>99.575999999999993</v>
      </c>
      <c r="F64" s="174">
        <v>0</v>
      </c>
      <c r="G64" s="175">
        <f>E64*F64</f>
        <v>0</v>
      </c>
      <c r="H64" s="176">
        <v>0</v>
      </c>
      <c r="I64" s="177">
        <f>E64*H64</f>
        <v>0</v>
      </c>
      <c r="J64" s="176">
        <v>0</v>
      </c>
      <c r="K64" s="177">
        <f>E64*J64</f>
        <v>0</v>
      </c>
      <c r="O64" s="169">
        <v>2</v>
      </c>
      <c r="AA64" s="144">
        <v>1</v>
      </c>
      <c r="AB64" s="144">
        <v>1</v>
      </c>
      <c r="AC64" s="144">
        <v>1</v>
      </c>
      <c r="AZ64" s="144">
        <v>1</v>
      </c>
      <c r="BA64" s="144">
        <f>IF(AZ64=1,G64,0)</f>
        <v>0</v>
      </c>
      <c r="BB64" s="144">
        <f>IF(AZ64=2,G64,0)</f>
        <v>0</v>
      </c>
      <c r="BC64" s="144">
        <f>IF(AZ64=3,G64,0)</f>
        <v>0</v>
      </c>
      <c r="BD64" s="144">
        <f>IF(AZ64=4,G64,0)</f>
        <v>0</v>
      </c>
      <c r="BE64" s="144">
        <f>IF(AZ64=5,G64,0)</f>
        <v>0</v>
      </c>
      <c r="CA64" s="169">
        <v>1</v>
      </c>
      <c r="CB64" s="169">
        <v>1</v>
      </c>
    </row>
    <row r="65" spans="1:80" x14ac:dyDescent="0.2">
      <c r="A65" s="178"/>
      <c r="B65" s="181"/>
      <c r="C65" s="232" t="s">
        <v>142</v>
      </c>
      <c r="D65" s="233"/>
      <c r="E65" s="182">
        <v>51.36</v>
      </c>
      <c r="F65" s="183"/>
      <c r="G65" s="184"/>
      <c r="H65" s="185"/>
      <c r="I65" s="179"/>
      <c r="J65" s="186"/>
      <c r="K65" s="179"/>
      <c r="M65" s="180" t="s">
        <v>142</v>
      </c>
      <c r="O65" s="169"/>
    </row>
    <row r="66" spans="1:80" x14ac:dyDescent="0.2">
      <c r="A66" s="178"/>
      <c r="B66" s="181"/>
      <c r="C66" s="232" t="s">
        <v>134</v>
      </c>
      <c r="D66" s="233"/>
      <c r="E66" s="182">
        <v>48.216000000000001</v>
      </c>
      <c r="F66" s="183"/>
      <c r="G66" s="184"/>
      <c r="H66" s="185"/>
      <c r="I66" s="179"/>
      <c r="J66" s="186"/>
      <c r="K66" s="179"/>
      <c r="M66" s="180" t="s">
        <v>134</v>
      </c>
      <c r="O66" s="169"/>
    </row>
    <row r="67" spans="1:80" x14ac:dyDescent="0.2">
      <c r="A67" s="170">
        <v>16</v>
      </c>
      <c r="B67" s="171" t="s">
        <v>143</v>
      </c>
      <c r="C67" s="172" t="s">
        <v>144</v>
      </c>
      <c r="D67" s="173" t="s">
        <v>145</v>
      </c>
      <c r="E67" s="174">
        <v>20.097999999999999</v>
      </c>
      <c r="F67" s="174">
        <v>0</v>
      </c>
      <c r="G67" s="175">
        <f>E67*F67</f>
        <v>0</v>
      </c>
      <c r="H67" s="176">
        <v>1E-3</v>
      </c>
      <c r="I67" s="177">
        <f>E67*H67</f>
        <v>2.0097999999999998E-2</v>
      </c>
      <c r="J67" s="176"/>
      <c r="K67" s="177">
        <f>E67*J67</f>
        <v>0</v>
      </c>
      <c r="O67" s="169">
        <v>2</v>
      </c>
      <c r="AA67" s="144">
        <v>3</v>
      </c>
      <c r="AB67" s="144">
        <v>1</v>
      </c>
      <c r="AC67" s="144">
        <v>572400</v>
      </c>
      <c r="AZ67" s="144">
        <v>1</v>
      </c>
      <c r="BA67" s="144">
        <f>IF(AZ67=1,G67,0)</f>
        <v>0</v>
      </c>
      <c r="BB67" s="144">
        <f>IF(AZ67=2,G67,0)</f>
        <v>0</v>
      </c>
      <c r="BC67" s="144">
        <f>IF(AZ67=3,G67,0)</f>
        <v>0</v>
      </c>
      <c r="BD67" s="144">
        <f>IF(AZ67=4,G67,0)</f>
        <v>0</v>
      </c>
      <c r="BE67" s="144">
        <f>IF(AZ67=5,G67,0)</f>
        <v>0</v>
      </c>
      <c r="CA67" s="169">
        <v>3</v>
      </c>
      <c r="CB67" s="169">
        <v>1</v>
      </c>
    </row>
    <row r="68" spans="1:80" x14ac:dyDescent="0.2">
      <c r="A68" s="178"/>
      <c r="B68" s="181"/>
      <c r="C68" s="232" t="s">
        <v>146</v>
      </c>
      <c r="D68" s="233"/>
      <c r="E68" s="182">
        <v>20.097999999999999</v>
      </c>
      <c r="F68" s="183"/>
      <c r="G68" s="184"/>
      <c r="H68" s="185"/>
      <c r="I68" s="179"/>
      <c r="J68" s="186"/>
      <c r="K68" s="179"/>
      <c r="M68" s="180" t="s">
        <v>146</v>
      </c>
      <c r="O68" s="169"/>
    </row>
    <row r="69" spans="1:80" x14ac:dyDescent="0.2">
      <c r="A69" s="187"/>
      <c r="B69" s="188" t="s">
        <v>78</v>
      </c>
      <c r="C69" s="189" t="s">
        <v>86</v>
      </c>
      <c r="D69" s="190"/>
      <c r="E69" s="191"/>
      <c r="F69" s="192"/>
      <c r="G69" s="193">
        <f>SUM(G7:G68)</f>
        <v>0</v>
      </c>
      <c r="H69" s="194"/>
      <c r="I69" s="195">
        <f>SUM(I7:I68)</f>
        <v>2.0097999999999998E-2</v>
      </c>
      <c r="J69" s="194"/>
      <c r="K69" s="195">
        <f>SUM(K7:K68)</f>
        <v>0</v>
      </c>
      <c r="O69" s="169">
        <v>4</v>
      </c>
      <c r="BA69" s="196">
        <f>SUM(BA7:BA68)</f>
        <v>0</v>
      </c>
      <c r="BB69" s="196">
        <f>SUM(BB7:BB68)</f>
        <v>0</v>
      </c>
      <c r="BC69" s="196">
        <f>SUM(BC7:BC68)</f>
        <v>0</v>
      </c>
      <c r="BD69" s="196">
        <f>SUM(BD7:BD68)</f>
        <v>0</v>
      </c>
      <c r="BE69" s="196">
        <f>SUM(BE7:BE68)</f>
        <v>0</v>
      </c>
    </row>
    <row r="70" spans="1:80" x14ac:dyDescent="0.2">
      <c r="A70" s="159" t="s">
        <v>74</v>
      </c>
      <c r="B70" s="160" t="s">
        <v>147</v>
      </c>
      <c r="C70" s="161" t="s">
        <v>148</v>
      </c>
      <c r="D70" s="162"/>
      <c r="E70" s="163"/>
      <c r="F70" s="163"/>
      <c r="G70" s="164"/>
      <c r="H70" s="165"/>
      <c r="I70" s="166"/>
      <c r="J70" s="167"/>
      <c r="K70" s="168"/>
      <c r="O70" s="169">
        <v>1</v>
      </c>
    </row>
    <row r="71" spans="1:80" ht="22.5" x14ac:dyDescent="0.2">
      <c r="A71" s="170">
        <v>17</v>
      </c>
      <c r="B71" s="171" t="s">
        <v>150</v>
      </c>
      <c r="C71" s="172" t="s">
        <v>151</v>
      </c>
      <c r="D71" s="173" t="s">
        <v>77</v>
      </c>
      <c r="E71" s="174">
        <v>2</v>
      </c>
      <c r="F71" s="174">
        <v>0</v>
      </c>
      <c r="G71" s="175">
        <f t="shared" ref="G71:G77" si="0">E71*F71</f>
        <v>0</v>
      </c>
      <c r="H71" s="176">
        <v>0</v>
      </c>
      <c r="I71" s="177">
        <f t="shared" ref="I71:I77" si="1">E71*H71</f>
        <v>0</v>
      </c>
      <c r="J71" s="176"/>
      <c r="K71" s="177">
        <f t="shared" ref="K71:K77" si="2">E71*J71</f>
        <v>0</v>
      </c>
      <c r="O71" s="169">
        <v>2</v>
      </c>
      <c r="AA71" s="144">
        <v>12</v>
      </c>
      <c r="AB71" s="144">
        <v>0</v>
      </c>
      <c r="AC71" s="144">
        <v>1</v>
      </c>
      <c r="AZ71" s="144">
        <v>1</v>
      </c>
      <c r="BA71" s="144">
        <f t="shared" ref="BA71:BA77" si="3">IF(AZ71=1,G71,0)</f>
        <v>0</v>
      </c>
      <c r="BB71" s="144">
        <f t="shared" ref="BB71:BB77" si="4">IF(AZ71=2,G71,0)</f>
        <v>0</v>
      </c>
      <c r="BC71" s="144">
        <f t="shared" ref="BC71:BC77" si="5">IF(AZ71=3,G71,0)</f>
        <v>0</v>
      </c>
      <c r="BD71" s="144">
        <f t="shared" ref="BD71:BD77" si="6">IF(AZ71=4,G71,0)</f>
        <v>0</v>
      </c>
      <c r="BE71" s="144">
        <f t="shared" ref="BE71:BE77" si="7">IF(AZ71=5,G71,0)</f>
        <v>0</v>
      </c>
      <c r="CA71" s="169">
        <v>12</v>
      </c>
      <c r="CB71" s="169">
        <v>0</v>
      </c>
    </row>
    <row r="72" spans="1:80" x14ac:dyDescent="0.2">
      <c r="A72" s="170">
        <v>18</v>
      </c>
      <c r="B72" s="171" t="s">
        <v>152</v>
      </c>
      <c r="C72" s="172" t="s">
        <v>153</v>
      </c>
      <c r="D72" s="173" t="s">
        <v>77</v>
      </c>
      <c r="E72" s="174">
        <v>2</v>
      </c>
      <c r="F72" s="174">
        <v>0</v>
      </c>
      <c r="G72" s="175">
        <f t="shared" si="0"/>
        <v>0</v>
      </c>
      <c r="H72" s="176">
        <v>0</v>
      </c>
      <c r="I72" s="177">
        <f t="shared" si="1"/>
        <v>0</v>
      </c>
      <c r="J72" s="176"/>
      <c r="K72" s="177">
        <f t="shared" si="2"/>
        <v>0</v>
      </c>
      <c r="O72" s="169">
        <v>2</v>
      </c>
      <c r="AA72" s="144">
        <v>12</v>
      </c>
      <c r="AB72" s="144">
        <v>0</v>
      </c>
      <c r="AC72" s="144">
        <v>2</v>
      </c>
      <c r="AZ72" s="144">
        <v>1</v>
      </c>
      <c r="BA72" s="144">
        <f t="shared" si="3"/>
        <v>0</v>
      </c>
      <c r="BB72" s="144">
        <f t="shared" si="4"/>
        <v>0</v>
      </c>
      <c r="BC72" s="144">
        <f t="shared" si="5"/>
        <v>0</v>
      </c>
      <c r="BD72" s="144">
        <f t="shared" si="6"/>
        <v>0</v>
      </c>
      <c r="BE72" s="144">
        <f t="shared" si="7"/>
        <v>0</v>
      </c>
      <c r="CA72" s="169">
        <v>12</v>
      </c>
      <c r="CB72" s="169">
        <v>0</v>
      </c>
    </row>
    <row r="73" spans="1:80" x14ac:dyDescent="0.2">
      <c r="A73" s="170">
        <v>19</v>
      </c>
      <c r="B73" s="171" t="s">
        <v>154</v>
      </c>
      <c r="C73" s="172" t="s">
        <v>155</v>
      </c>
      <c r="D73" s="173" t="s">
        <v>156</v>
      </c>
      <c r="E73" s="174">
        <v>2</v>
      </c>
      <c r="F73" s="174">
        <v>0</v>
      </c>
      <c r="G73" s="175">
        <f t="shared" si="0"/>
        <v>0</v>
      </c>
      <c r="H73" s="176">
        <v>0</v>
      </c>
      <c r="I73" s="177">
        <f t="shared" si="1"/>
        <v>0</v>
      </c>
      <c r="J73" s="176"/>
      <c r="K73" s="177">
        <f t="shared" si="2"/>
        <v>0</v>
      </c>
      <c r="O73" s="169">
        <v>2</v>
      </c>
      <c r="AA73" s="144">
        <v>12</v>
      </c>
      <c r="AB73" s="144">
        <v>0</v>
      </c>
      <c r="AC73" s="144">
        <v>3</v>
      </c>
      <c r="AZ73" s="144">
        <v>1</v>
      </c>
      <c r="BA73" s="144">
        <f t="shared" si="3"/>
        <v>0</v>
      </c>
      <c r="BB73" s="144">
        <f t="shared" si="4"/>
        <v>0</v>
      </c>
      <c r="BC73" s="144">
        <f t="shared" si="5"/>
        <v>0</v>
      </c>
      <c r="BD73" s="144">
        <f t="shared" si="6"/>
        <v>0</v>
      </c>
      <c r="BE73" s="144">
        <f t="shared" si="7"/>
        <v>0</v>
      </c>
      <c r="CA73" s="169">
        <v>12</v>
      </c>
      <c r="CB73" s="169">
        <v>0</v>
      </c>
    </row>
    <row r="74" spans="1:80" x14ac:dyDescent="0.2">
      <c r="A74" s="170">
        <v>20</v>
      </c>
      <c r="B74" s="171" t="s">
        <v>157</v>
      </c>
      <c r="C74" s="172" t="s">
        <v>158</v>
      </c>
      <c r="D74" s="173" t="s">
        <v>156</v>
      </c>
      <c r="E74" s="174">
        <v>2</v>
      </c>
      <c r="F74" s="174">
        <v>0</v>
      </c>
      <c r="G74" s="175">
        <f t="shared" si="0"/>
        <v>0</v>
      </c>
      <c r="H74" s="176">
        <v>0</v>
      </c>
      <c r="I74" s="177">
        <f t="shared" si="1"/>
        <v>0</v>
      </c>
      <c r="J74" s="176"/>
      <c r="K74" s="177">
        <f t="shared" si="2"/>
        <v>0</v>
      </c>
      <c r="O74" s="169">
        <v>2</v>
      </c>
      <c r="AA74" s="144">
        <v>12</v>
      </c>
      <c r="AB74" s="144">
        <v>0</v>
      </c>
      <c r="AC74" s="144">
        <v>4</v>
      </c>
      <c r="AZ74" s="144">
        <v>1</v>
      </c>
      <c r="BA74" s="144">
        <f t="shared" si="3"/>
        <v>0</v>
      </c>
      <c r="BB74" s="144">
        <f t="shared" si="4"/>
        <v>0</v>
      </c>
      <c r="BC74" s="144">
        <f t="shared" si="5"/>
        <v>0</v>
      </c>
      <c r="BD74" s="144">
        <f t="shared" si="6"/>
        <v>0</v>
      </c>
      <c r="BE74" s="144">
        <f t="shared" si="7"/>
        <v>0</v>
      </c>
      <c r="CA74" s="169">
        <v>12</v>
      </c>
      <c r="CB74" s="169">
        <v>0</v>
      </c>
    </row>
    <row r="75" spans="1:80" x14ac:dyDescent="0.2">
      <c r="A75" s="170">
        <v>21</v>
      </c>
      <c r="B75" s="171" t="s">
        <v>159</v>
      </c>
      <c r="C75" s="172" t="s">
        <v>160</v>
      </c>
      <c r="D75" s="173" t="s">
        <v>77</v>
      </c>
      <c r="E75" s="174">
        <v>2</v>
      </c>
      <c r="F75" s="174">
        <v>0</v>
      </c>
      <c r="G75" s="175">
        <f t="shared" si="0"/>
        <v>0</v>
      </c>
      <c r="H75" s="176">
        <v>0</v>
      </c>
      <c r="I75" s="177">
        <f t="shared" si="1"/>
        <v>0</v>
      </c>
      <c r="J75" s="176"/>
      <c r="K75" s="177">
        <f t="shared" si="2"/>
        <v>0</v>
      </c>
      <c r="O75" s="169">
        <v>2</v>
      </c>
      <c r="AA75" s="144">
        <v>12</v>
      </c>
      <c r="AB75" s="144">
        <v>0</v>
      </c>
      <c r="AC75" s="144">
        <v>5</v>
      </c>
      <c r="AZ75" s="144">
        <v>1</v>
      </c>
      <c r="BA75" s="144">
        <f t="shared" si="3"/>
        <v>0</v>
      </c>
      <c r="BB75" s="144">
        <f t="shared" si="4"/>
        <v>0</v>
      </c>
      <c r="BC75" s="144">
        <f t="shared" si="5"/>
        <v>0</v>
      </c>
      <c r="BD75" s="144">
        <f t="shared" si="6"/>
        <v>0</v>
      </c>
      <c r="BE75" s="144">
        <f t="shared" si="7"/>
        <v>0</v>
      </c>
      <c r="CA75" s="169">
        <v>12</v>
      </c>
      <c r="CB75" s="169">
        <v>0</v>
      </c>
    </row>
    <row r="76" spans="1:80" x14ac:dyDescent="0.2">
      <c r="A76" s="170">
        <v>22</v>
      </c>
      <c r="B76" s="171" t="s">
        <v>161</v>
      </c>
      <c r="C76" s="172" t="s">
        <v>162</v>
      </c>
      <c r="D76" s="173" t="s">
        <v>156</v>
      </c>
      <c r="E76" s="174">
        <v>1</v>
      </c>
      <c r="F76" s="174">
        <v>0</v>
      </c>
      <c r="G76" s="175">
        <f t="shared" si="0"/>
        <v>0</v>
      </c>
      <c r="H76" s="176">
        <v>0</v>
      </c>
      <c r="I76" s="177">
        <f t="shared" si="1"/>
        <v>0</v>
      </c>
      <c r="J76" s="176"/>
      <c r="K76" s="177">
        <f t="shared" si="2"/>
        <v>0</v>
      </c>
      <c r="O76" s="169">
        <v>2</v>
      </c>
      <c r="AA76" s="144">
        <v>12</v>
      </c>
      <c r="AB76" s="144">
        <v>0</v>
      </c>
      <c r="AC76" s="144">
        <v>6</v>
      </c>
      <c r="AZ76" s="144">
        <v>1</v>
      </c>
      <c r="BA76" s="144">
        <f t="shared" si="3"/>
        <v>0</v>
      </c>
      <c r="BB76" s="144">
        <f t="shared" si="4"/>
        <v>0</v>
      </c>
      <c r="BC76" s="144">
        <f t="shared" si="5"/>
        <v>0</v>
      </c>
      <c r="BD76" s="144">
        <f t="shared" si="6"/>
        <v>0</v>
      </c>
      <c r="BE76" s="144">
        <f t="shared" si="7"/>
        <v>0</v>
      </c>
      <c r="CA76" s="169">
        <v>12</v>
      </c>
      <c r="CB76" s="169">
        <v>0</v>
      </c>
    </row>
    <row r="77" spans="1:80" ht="22.5" x14ac:dyDescent="0.2">
      <c r="A77" s="170">
        <v>23</v>
      </c>
      <c r="B77" s="171" t="s">
        <v>163</v>
      </c>
      <c r="C77" s="172" t="s">
        <v>164</v>
      </c>
      <c r="D77" s="173" t="s">
        <v>77</v>
      </c>
      <c r="E77" s="174">
        <v>2</v>
      </c>
      <c r="F77" s="174">
        <v>0</v>
      </c>
      <c r="G77" s="175">
        <f t="shared" si="0"/>
        <v>0</v>
      </c>
      <c r="H77" s="176">
        <v>0</v>
      </c>
      <c r="I77" s="177">
        <f t="shared" si="1"/>
        <v>0</v>
      </c>
      <c r="J77" s="176"/>
      <c r="K77" s="177">
        <f t="shared" si="2"/>
        <v>0</v>
      </c>
      <c r="O77" s="169">
        <v>2</v>
      </c>
      <c r="AA77" s="144">
        <v>12</v>
      </c>
      <c r="AB77" s="144">
        <v>0</v>
      </c>
      <c r="AC77" s="144">
        <v>7</v>
      </c>
      <c r="AZ77" s="144">
        <v>1</v>
      </c>
      <c r="BA77" s="144">
        <f t="shared" si="3"/>
        <v>0</v>
      </c>
      <c r="BB77" s="144">
        <f t="shared" si="4"/>
        <v>0</v>
      </c>
      <c r="BC77" s="144">
        <f t="shared" si="5"/>
        <v>0</v>
      </c>
      <c r="BD77" s="144">
        <f t="shared" si="6"/>
        <v>0</v>
      </c>
      <c r="BE77" s="144">
        <f t="shared" si="7"/>
        <v>0</v>
      </c>
      <c r="CA77" s="169">
        <v>12</v>
      </c>
      <c r="CB77" s="169">
        <v>0</v>
      </c>
    </row>
    <row r="78" spans="1:80" x14ac:dyDescent="0.2">
      <c r="A78" s="187"/>
      <c r="B78" s="188" t="s">
        <v>78</v>
      </c>
      <c r="C78" s="189" t="s">
        <v>149</v>
      </c>
      <c r="D78" s="190"/>
      <c r="E78" s="191"/>
      <c r="F78" s="192"/>
      <c r="G78" s="193">
        <f>SUM(G70:G77)</f>
        <v>0</v>
      </c>
      <c r="H78" s="194"/>
      <c r="I78" s="195">
        <f>SUM(I70:I77)</f>
        <v>0</v>
      </c>
      <c r="J78" s="194"/>
      <c r="K78" s="195">
        <f>SUM(K70:K77)</f>
        <v>0</v>
      </c>
      <c r="O78" s="169">
        <v>4</v>
      </c>
      <c r="BA78" s="196">
        <f>SUM(BA70:BA77)</f>
        <v>0</v>
      </c>
      <c r="BB78" s="196">
        <f>SUM(BB70:BB77)</f>
        <v>0</v>
      </c>
      <c r="BC78" s="196">
        <f>SUM(BC70:BC77)</f>
        <v>0</v>
      </c>
      <c r="BD78" s="196">
        <f>SUM(BD70:BD77)</f>
        <v>0</v>
      </c>
      <c r="BE78" s="196">
        <f>SUM(BE70:BE77)</f>
        <v>0</v>
      </c>
    </row>
    <row r="79" spans="1:80" x14ac:dyDescent="0.2">
      <c r="A79" s="159" t="s">
        <v>74</v>
      </c>
      <c r="B79" s="160" t="s">
        <v>165</v>
      </c>
      <c r="C79" s="161" t="s">
        <v>166</v>
      </c>
      <c r="D79" s="162"/>
      <c r="E79" s="163"/>
      <c r="F79" s="163"/>
      <c r="G79" s="164"/>
      <c r="H79" s="165"/>
      <c r="I79" s="166"/>
      <c r="J79" s="167"/>
      <c r="K79" s="168"/>
      <c r="O79" s="169">
        <v>1</v>
      </c>
    </row>
    <row r="80" spans="1:80" x14ac:dyDescent="0.2">
      <c r="A80" s="170">
        <v>24</v>
      </c>
      <c r="B80" s="171" t="s">
        <v>168</v>
      </c>
      <c r="C80" s="172" t="s">
        <v>169</v>
      </c>
      <c r="D80" s="173" t="s">
        <v>170</v>
      </c>
      <c r="E80" s="174">
        <v>402.77</v>
      </c>
      <c r="F80" s="174">
        <v>0</v>
      </c>
      <c r="G80" s="175">
        <f>E80*F80</f>
        <v>0</v>
      </c>
      <c r="H80" s="176">
        <v>0.22106999999999999</v>
      </c>
      <c r="I80" s="177">
        <f>E80*H80</f>
        <v>89.040363899999988</v>
      </c>
      <c r="J80" s="176">
        <v>0</v>
      </c>
      <c r="K80" s="177">
        <f>E80*J80</f>
        <v>0</v>
      </c>
      <c r="O80" s="169">
        <v>2</v>
      </c>
      <c r="AA80" s="144">
        <v>1</v>
      </c>
      <c r="AB80" s="144">
        <v>1</v>
      </c>
      <c r="AC80" s="144">
        <v>1</v>
      </c>
      <c r="AZ80" s="144">
        <v>1</v>
      </c>
      <c r="BA80" s="144">
        <f>IF(AZ80=1,G80,0)</f>
        <v>0</v>
      </c>
      <c r="BB80" s="144">
        <f>IF(AZ80=2,G80,0)</f>
        <v>0</v>
      </c>
      <c r="BC80" s="144">
        <f>IF(AZ80=3,G80,0)</f>
        <v>0</v>
      </c>
      <c r="BD80" s="144">
        <f>IF(AZ80=4,G80,0)</f>
        <v>0</v>
      </c>
      <c r="BE80" s="144">
        <f>IF(AZ80=5,G80,0)</f>
        <v>0</v>
      </c>
      <c r="CA80" s="169">
        <v>1</v>
      </c>
      <c r="CB80" s="169">
        <v>1</v>
      </c>
    </row>
    <row r="81" spans="1:80" x14ac:dyDescent="0.2">
      <c r="A81" s="178"/>
      <c r="B81" s="181"/>
      <c r="C81" s="232" t="s">
        <v>171</v>
      </c>
      <c r="D81" s="233"/>
      <c r="E81" s="182">
        <v>351.5</v>
      </c>
      <c r="F81" s="183"/>
      <c r="G81" s="184"/>
      <c r="H81" s="185"/>
      <c r="I81" s="179"/>
      <c r="J81" s="186"/>
      <c r="K81" s="179"/>
      <c r="M81" s="180" t="s">
        <v>171</v>
      </c>
      <c r="O81" s="169"/>
    </row>
    <row r="82" spans="1:80" x14ac:dyDescent="0.2">
      <c r="A82" s="178"/>
      <c r="B82" s="181"/>
      <c r="C82" s="232" t="s">
        <v>172</v>
      </c>
      <c r="D82" s="233"/>
      <c r="E82" s="182">
        <v>51.27</v>
      </c>
      <c r="F82" s="183"/>
      <c r="G82" s="184"/>
      <c r="H82" s="185"/>
      <c r="I82" s="179"/>
      <c r="J82" s="186"/>
      <c r="K82" s="179"/>
      <c r="M82" s="180" t="s">
        <v>172</v>
      </c>
      <c r="O82" s="169"/>
    </row>
    <row r="83" spans="1:80" x14ac:dyDescent="0.2">
      <c r="A83" s="170">
        <v>25</v>
      </c>
      <c r="B83" s="171" t="s">
        <v>173</v>
      </c>
      <c r="C83" s="172" t="s">
        <v>174</v>
      </c>
      <c r="D83" s="173" t="s">
        <v>89</v>
      </c>
      <c r="E83" s="174">
        <v>6.03</v>
      </c>
      <c r="F83" s="174">
        <v>0</v>
      </c>
      <c r="G83" s="175">
        <f>E83*F83</f>
        <v>0</v>
      </c>
      <c r="H83" s="176">
        <v>2.5249999999999999</v>
      </c>
      <c r="I83" s="177">
        <f>E83*H83</f>
        <v>15.22575</v>
      </c>
      <c r="J83" s="176">
        <v>0</v>
      </c>
      <c r="K83" s="177">
        <f>E83*J83</f>
        <v>0</v>
      </c>
      <c r="O83" s="169">
        <v>2</v>
      </c>
      <c r="AA83" s="144">
        <v>1</v>
      </c>
      <c r="AB83" s="144">
        <v>1</v>
      </c>
      <c r="AC83" s="144">
        <v>1</v>
      </c>
      <c r="AZ83" s="144">
        <v>1</v>
      </c>
      <c r="BA83" s="144">
        <f>IF(AZ83=1,G83,0)</f>
        <v>0</v>
      </c>
      <c r="BB83" s="144">
        <f>IF(AZ83=2,G83,0)</f>
        <v>0</v>
      </c>
      <c r="BC83" s="144">
        <f>IF(AZ83=3,G83,0)</f>
        <v>0</v>
      </c>
      <c r="BD83" s="144">
        <f>IF(AZ83=4,G83,0)</f>
        <v>0</v>
      </c>
      <c r="BE83" s="144">
        <f>IF(AZ83=5,G83,0)</f>
        <v>0</v>
      </c>
      <c r="CA83" s="169">
        <v>1</v>
      </c>
      <c r="CB83" s="169">
        <v>1</v>
      </c>
    </row>
    <row r="84" spans="1:80" x14ac:dyDescent="0.2">
      <c r="A84" s="178"/>
      <c r="B84" s="181"/>
      <c r="C84" s="232" t="s">
        <v>175</v>
      </c>
      <c r="D84" s="233"/>
      <c r="E84" s="182">
        <v>0.88200000000000001</v>
      </c>
      <c r="F84" s="183"/>
      <c r="G84" s="184"/>
      <c r="H84" s="185"/>
      <c r="I84" s="179"/>
      <c r="J84" s="186"/>
      <c r="K84" s="179"/>
      <c r="M84" s="180" t="s">
        <v>175</v>
      </c>
      <c r="O84" s="169"/>
    </row>
    <row r="85" spans="1:80" x14ac:dyDescent="0.2">
      <c r="A85" s="178"/>
      <c r="B85" s="181"/>
      <c r="C85" s="232" t="s">
        <v>176</v>
      </c>
      <c r="D85" s="233"/>
      <c r="E85" s="182">
        <v>5.1479999999999997</v>
      </c>
      <c r="F85" s="183"/>
      <c r="G85" s="184"/>
      <c r="H85" s="185"/>
      <c r="I85" s="179"/>
      <c r="J85" s="186"/>
      <c r="K85" s="179"/>
      <c r="M85" s="180" t="s">
        <v>176</v>
      </c>
      <c r="O85" s="169"/>
    </row>
    <row r="86" spans="1:80" x14ac:dyDescent="0.2">
      <c r="A86" s="170">
        <v>26</v>
      </c>
      <c r="B86" s="171" t="s">
        <v>177</v>
      </c>
      <c r="C86" s="172" t="s">
        <v>178</v>
      </c>
      <c r="D86" s="173" t="s">
        <v>170</v>
      </c>
      <c r="E86" s="174">
        <v>386.65</v>
      </c>
      <c r="F86" s="174">
        <v>0</v>
      </c>
      <c r="G86" s="175">
        <f>E86*F86</f>
        <v>0</v>
      </c>
      <c r="H86" s="176">
        <v>4.8000000000000001E-4</v>
      </c>
      <c r="I86" s="177">
        <f>E86*H86</f>
        <v>0.18559200000000001</v>
      </c>
      <c r="J86" s="176"/>
      <c r="K86" s="177">
        <f>E86*J86</f>
        <v>0</v>
      </c>
      <c r="O86" s="169">
        <v>2</v>
      </c>
      <c r="AA86" s="144">
        <v>3</v>
      </c>
      <c r="AB86" s="144">
        <v>1</v>
      </c>
      <c r="AC86" s="144" t="s">
        <v>177</v>
      </c>
      <c r="AZ86" s="144">
        <v>1</v>
      </c>
      <c r="BA86" s="144">
        <f>IF(AZ86=1,G86,0)</f>
        <v>0</v>
      </c>
      <c r="BB86" s="144">
        <f>IF(AZ86=2,G86,0)</f>
        <v>0</v>
      </c>
      <c r="BC86" s="144">
        <f>IF(AZ86=3,G86,0)</f>
        <v>0</v>
      </c>
      <c r="BD86" s="144">
        <f>IF(AZ86=4,G86,0)</f>
        <v>0</v>
      </c>
      <c r="BE86" s="144">
        <f>IF(AZ86=5,G86,0)</f>
        <v>0</v>
      </c>
      <c r="CA86" s="169">
        <v>3</v>
      </c>
      <c r="CB86" s="169">
        <v>1</v>
      </c>
    </row>
    <row r="87" spans="1:80" x14ac:dyDescent="0.2">
      <c r="A87" s="178"/>
      <c r="B87" s="181"/>
      <c r="C87" s="232" t="s">
        <v>179</v>
      </c>
      <c r="D87" s="233"/>
      <c r="E87" s="182">
        <v>386.65</v>
      </c>
      <c r="F87" s="183"/>
      <c r="G87" s="184"/>
      <c r="H87" s="185"/>
      <c r="I87" s="179"/>
      <c r="J87" s="186"/>
      <c r="K87" s="179"/>
      <c r="M87" s="180" t="s">
        <v>179</v>
      </c>
      <c r="O87" s="169"/>
    </row>
    <row r="88" spans="1:80" x14ac:dyDescent="0.2">
      <c r="A88" s="170">
        <v>27</v>
      </c>
      <c r="B88" s="171" t="s">
        <v>180</v>
      </c>
      <c r="C88" s="172" t="s">
        <v>181</v>
      </c>
      <c r="D88" s="173" t="s">
        <v>170</v>
      </c>
      <c r="E88" s="174">
        <v>56.396999999999998</v>
      </c>
      <c r="F88" s="174">
        <v>0</v>
      </c>
      <c r="G88" s="175">
        <f>E88*F88</f>
        <v>0</v>
      </c>
      <c r="H88" s="176">
        <v>5.9999999999999995E-4</v>
      </c>
      <c r="I88" s="177">
        <f>E88*H88</f>
        <v>3.3838199999999999E-2</v>
      </c>
      <c r="J88" s="176"/>
      <c r="K88" s="177">
        <f>E88*J88</f>
        <v>0</v>
      </c>
      <c r="O88" s="169">
        <v>2</v>
      </c>
      <c r="AA88" s="144">
        <v>3</v>
      </c>
      <c r="AB88" s="144">
        <v>1</v>
      </c>
      <c r="AC88" s="144" t="s">
        <v>180</v>
      </c>
      <c r="AZ88" s="144">
        <v>1</v>
      </c>
      <c r="BA88" s="144">
        <f>IF(AZ88=1,G88,0)</f>
        <v>0</v>
      </c>
      <c r="BB88" s="144">
        <f>IF(AZ88=2,G88,0)</f>
        <v>0</v>
      </c>
      <c r="BC88" s="144">
        <f>IF(AZ88=3,G88,0)</f>
        <v>0</v>
      </c>
      <c r="BD88" s="144">
        <f>IF(AZ88=4,G88,0)</f>
        <v>0</v>
      </c>
      <c r="BE88" s="144">
        <f>IF(AZ88=5,G88,0)</f>
        <v>0</v>
      </c>
      <c r="CA88" s="169">
        <v>3</v>
      </c>
      <c r="CB88" s="169">
        <v>1</v>
      </c>
    </row>
    <row r="89" spans="1:80" x14ac:dyDescent="0.2">
      <c r="A89" s="178"/>
      <c r="B89" s="181"/>
      <c r="C89" s="232" t="s">
        <v>182</v>
      </c>
      <c r="D89" s="233"/>
      <c r="E89" s="182">
        <v>56.396999999999998</v>
      </c>
      <c r="F89" s="183"/>
      <c r="G89" s="184"/>
      <c r="H89" s="185"/>
      <c r="I89" s="179"/>
      <c r="J89" s="186"/>
      <c r="K89" s="179"/>
      <c r="M89" s="180" t="s">
        <v>182</v>
      </c>
      <c r="O89" s="169"/>
    </row>
    <row r="90" spans="1:80" x14ac:dyDescent="0.2">
      <c r="A90" s="187"/>
      <c r="B90" s="188" t="s">
        <v>78</v>
      </c>
      <c r="C90" s="189" t="s">
        <v>167</v>
      </c>
      <c r="D90" s="190"/>
      <c r="E90" s="191"/>
      <c r="F90" s="192"/>
      <c r="G90" s="193">
        <f>SUM(G79:G89)</f>
        <v>0</v>
      </c>
      <c r="H90" s="194"/>
      <c r="I90" s="195">
        <f>SUM(I79:I89)</f>
        <v>104.4855441</v>
      </c>
      <c r="J90" s="194"/>
      <c r="K90" s="195">
        <f>SUM(K79:K89)</f>
        <v>0</v>
      </c>
      <c r="O90" s="169">
        <v>4</v>
      </c>
      <c r="BA90" s="196">
        <f>SUM(BA79:BA89)</f>
        <v>0</v>
      </c>
      <c r="BB90" s="196">
        <f>SUM(BB79:BB89)</f>
        <v>0</v>
      </c>
      <c r="BC90" s="196">
        <f>SUM(BC79:BC89)</f>
        <v>0</v>
      </c>
      <c r="BD90" s="196">
        <f>SUM(BD79:BD89)</f>
        <v>0</v>
      </c>
      <c r="BE90" s="196">
        <f>SUM(BE79:BE89)</f>
        <v>0</v>
      </c>
    </row>
    <row r="91" spans="1:80" x14ac:dyDescent="0.2">
      <c r="A91" s="159" t="s">
        <v>74</v>
      </c>
      <c r="B91" s="160" t="s">
        <v>183</v>
      </c>
      <c r="C91" s="161" t="s">
        <v>184</v>
      </c>
      <c r="D91" s="162"/>
      <c r="E91" s="163"/>
      <c r="F91" s="163"/>
      <c r="G91" s="164"/>
      <c r="H91" s="165"/>
      <c r="I91" s="166"/>
      <c r="J91" s="167"/>
      <c r="K91" s="168"/>
      <c r="O91" s="169">
        <v>1</v>
      </c>
    </row>
    <row r="92" spans="1:80" x14ac:dyDescent="0.2">
      <c r="A92" s="170">
        <v>28</v>
      </c>
      <c r="B92" s="171" t="s">
        <v>186</v>
      </c>
      <c r="C92" s="172" t="s">
        <v>187</v>
      </c>
      <c r="D92" s="173" t="s">
        <v>188</v>
      </c>
      <c r="E92" s="174">
        <v>52</v>
      </c>
      <c r="F92" s="174">
        <v>0</v>
      </c>
      <c r="G92" s="175">
        <f>E92*F92</f>
        <v>0</v>
      </c>
      <c r="H92" s="176">
        <v>9.8400000000000001E-2</v>
      </c>
      <c r="I92" s="177">
        <f>E92*H92</f>
        <v>5.1168000000000005</v>
      </c>
      <c r="J92" s="176">
        <v>0</v>
      </c>
      <c r="K92" s="177">
        <f>E92*J92</f>
        <v>0</v>
      </c>
      <c r="O92" s="169">
        <v>2</v>
      </c>
      <c r="AA92" s="144">
        <v>1</v>
      </c>
      <c r="AB92" s="144">
        <v>1</v>
      </c>
      <c r="AC92" s="144">
        <v>1</v>
      </c>
      <c r="AZ92" s="144">
        <v>1</v>
      </c>
      <c r="BA92" s="144">
        <f>IF(AZ92=1,G92,0)</f>
        <v>0</v>
      </c>
      <c r="BB92" s="144">
        <f>IF(AZ92=2,G92,0)</f>
        <v>0</v>
      </c>
      <c r="BC92" s="144">
        <f>IF(AZ92=3,G92,0)</f>
        <v>0</v>
      </c>
      <c r="BD92" s="144">
        <f>IF(AZ92=4,G92,0)</f>
        <v>0</v>
      </c>
      <c r="BE92" s="144">
        <f>IF(AZ92=5,G92,0)</f>
        <v>0</v>
      </c>
      <c r="CA92" s="169">
        <v>1</v>
      </c>
      <c r="CB92" s="169">
        <v>1</v>
      </c>
    </row>
    <row r="93" spans="1:80" x14ac:dyDescent="0.2">
      <c r="A93" s="178"/>
      <c r="B93" s="181"/>
      <c r="C93" s="232" t="s">
        <v>189</v>
      </c>
      <c r="D93" s="233"/>
      <c r="E93" s="182">
        <v>44</v>
      </c>
      <c r="F93" s="183"/>
      <c r="G93" s="184"/>
      <c r="H93" s="185"/>
      <c r="I93" s="179"/>
      <c r="J93" s="186"/>
      <c r="K93" s="179"/>
      <c r="M93" s="180" t="s">
        <v>189</v>
      </c>
      <c r="O93" s="169"/>
    </row>
    <row r="94" spans="1:80" x14ac:dyDescent="0.2">
      <c r="A94" s="178"/>
      <c r="B94" s="181"/>
      <c r="C94" s="232" t="s">
        <v>190</v>
      </c>
      <c r="D94" s="233"/>
      <c r="E94" s="182">
        <v>8</v>
      </c>
      <c r="F94" s="183"/>
      <c r="G94" s="184"/>
      <c r="H94" s="185"/>
      <c r="I94" s="179"/>
      <c r="J94" s="186"/>
      <c r="K94" s="179"/>
      <c r="M94" s="180" t="s">
        <v>190</v>
      </c>
      <c r="O94" s="169"/>
    </row>
    <row r="95" spans="1:80" x14ac:dyDescent="0.2">
      <c r="A95" s="187"/>
      <c r="B95" s="188" t="s">
        <v>78</v>
      </c>
      <c r="C95" s="189" t="s">
        <v>185</v>
      </c>
      <c r="D95" s="190"/>
      <c r="E95" s="191"/>
      <c r="F95" s="192"/>
      <c r="G95" s="193">
        <f>SUM(G91:G94)</f>
        <v>0</v>
      </c>
      <c r="H95" s="194"/>
      <c r="I95" s="195">
        <f>SUM(I91:I94)</f>
        <v>5.1168000000000005</v>
      </c>
      <c r="J95" s="194"/>
      <c r="K95" s="195">
        <f>SUM(K91:K94)</f>
        <v>0</v>
      </c>
      <c r="O95" s="169">
        <v>4</v>
      </c>
      <c r="BA95" s="196">
        <f>SUM(BA91:BA94)</f>
        <v>0</v>
      </c>
      <c r="BB95" s="196">
        <f>SUM(BB91:BB94)</f>
        <v>0</v>
      </c>
      <c r="BC95" s="196">
        <f>SUM(BC91:BC94)</f>
        <v>0</v>
      </c>
      <c r="BD95" s="196">
        <f>SUM(BD91:BD94)</f>
        <v>0</v>
      </c>
      <c r="BE95" s="196">
        <f>SUM(BE91:BE94)</f>
        <v>0</v>
      </c>
    </row>
    <row r="96" spans="1:80" x14ac:dyDescent="0.2">
      <c r="A96" s="159" t="s">
        <v>74</v>
      </c>
      <c r="B96" s="160" t="s">
        <v>191</v>
      </c>
      <c r="C96" s="161" t="s">
        <v>76</v>
      </c>
      <c r="D96" s="162"/>
      <c r="E96" s="163"/>
      <c r="F96" s="163"/>
      <c r="G96" s="164"/>
      <c r="H96" s="165"/>
      <c r="I96" s="166"/>
      <c r="J96" s="167"/>
      <c r="K96" s="168"/>
      <c r="O96" s="169">
        <v>1</v>
      </c>
    </row>
    <row r="97" spans="1:80" x14ac:dyDescent="0.2">
      <c r="A97" s="170">
        <v>29</v>
      </c>
      <c r="B97" s="171" t="s">
        <v>193</v>
      </c>
      <c r="C97" s="172" t="s">
        <v>194</v>
      </c>
      <c r="D97" s="173" t="s">
        <v>89</v>
      </c>
      <c r="E97" s="174">
        <v>6.0415000000000001</v>
      </c>
      <c r="F97" s="174">
        <v>0</v>
      </c>
      <c r="G97" s="175">
        <f>E97*F97</f>
        <v>0</v>
      </c>
      <c r="H97" s="176">
        <v>1.1322000000000001</v>
      </c>
      <c r="I97" s="177">
        <f>E97*H97</f>
        <v>6.8401863000000009</v>
      </c>
      <c r="J97" s="176">
        <v>0</v>
      </c>
      <c r="K97" s="177">
        <f>E97*J97</f>
        <v>0</v>
      </c>
      <c r="O97" s="169">
        <v>2</v>
      </c>
      <c r="AA97" s="144">
        <v>1</v>
      </c>
      <c r="AB97" s="144">
        <v>1</v>
      </c>
      <c r="AC97" s="144">
        <v>1</v>
      </c>
      <c r="AZ97" s="144">
        <v>1</v>
      </c>
      <c r="BA97" s="144">
        <f>IF(AZ97=1,G97,0)</f>
        <v>0</v>
      </c>
      <c r="BB97" s="144">
        <f>IF(AZ97=2,G97,0)</f>
        <v>0</v>
      </c>
      <c r="BC97" s="144">
        <f>IF(AZ97=3,G97,0)</f>
        <v>0</v>
      </c>
      <c r="BD97" s="144">
        <f>IF(AZ97=4,G97,0)</f>
        <v>0</v>
      </c>
      <c r="BE97" s="144">
        <f>IF(AZ97=5,G97,0)</f>
        <v>0</v>
      </c>
      <c r="CA97" s="169">
        <v>1</v>
      </c>
      <c r="CB97" s="169">
        <v>1</v>
      </c>
    </row>
    <row r="98" spans="1:80" x14ac:dyDescent="0.2">
      <c r="A98" s="178"/>
      <c r="B98" s="181"/>
      <c r="C98" s="232" t="s">
        <v>195</v>
      </c>
      <c r="D98" s="233"/>
      <c r="E98" s="182">
        <v>6.0415000000000001</v>
      </c>
      <c r="F98" s="183"/>
      <c r="G98" s="184"/>
      <c r="H98" s="185"/>
      <c r="I98" s="179"/>
      <c r="J98" s="186"/>
      <c r="K98" s="179"/>
      <c r="M98" s="180" t="s">
        <v>195</v>
      </c>
      <c r="O98" s="169"/>
    </row>
    <row r="99" spans="1:80" ht="22.5" x14ac:dyDescent="0.2">
      <c r="A99" s="170">
        <v>30</v>
      </c>
      <c r="B99" s="171" t="s">
        <v>196</v>
      </c>
      <c r="C99" s="172" t="s">
        <v>197</v>
      </c>
      <c r="D99" s="173" t="s">
        <v>89</v>
      </c>
      <c r="E99" s="174">
        <v>54.2547</v>
      </c>
      <c r="F99" s="174">
        <v>0</v>
      </c>
      <c r="G99" s="175">
        <f>E99*F99</f>
        <v>0</v>
      </c>
      <c r="H99" s="176">
        <v>1.89</v>
      </c>
      <c r="I99" s="177">
        <f>E99*H99</f>
        <v>102.541383</v>
      </c>
      <c r="J99" s="176">
        <v>0</v>
      </c>
      <c r="K99" s="177">
        <f>E99*J99</f>
        <v>0</v>
      </c>
      <c r="O99" s="169">
        <v>2</v>
      </c>
      <c r="AA99" s="144">
        <v>1</v>
      </c>
      <c r="AB99" s="144">
        <v>1</v>
      </c>
      <c r="AC99" s="144">
        <v>1</v>
      </c>
      <c r="AZ99" s="144">
        <v>1</v>
      </c>
      <c r="BA99" s="144">
        <f>IF(AZ99=1,G99,0)</f>
        <v>0</v>
      </c>
      <c r="BB99" s="144">
        <f>IF(AZ99=2,G99,0)</f>
        <v>0</v>
      </c>
      <c r="BC99" s="144">
        <f>IF(AZ99=3,G99,0)</f>
        <v>0</v>
      </c>
      <c r="BD99" s="144">
        <f>IF(AZ99=4,G99,0)</f>
        <v>0</v>
      </c>
      <c r="BE99" s="144">
        <f>IF(AZ99=5,G99,0)</f>
        <v>0</v>
      </c>
      <c r="CA99" s="169">
        <v>1</v>
      </c>
      <c r="CB99" s="169">
        <v>1</v>
      </c>
    </row>
    <row r="100" spans="1:80" x14ac:dyDescent="0.2">
      <c r="A100" s="178"/>
      <c r="B100" s="181"/>
      <c r="C100" s="232" t="s">
        <v>198</v>
      </c>
      <c r="D100" s="233"/>
      <c r="E100" s="182">
        <v>17.854600000000001</v>
      </c>
      <c r="F100" s="183"/>
      <c r="G100" s="184"/>
      <c r="H100" s="185"/>
      <c r="I100" s="179"/>
      <c r="J100" s="186"/>
      <c r="K100" s="179"/>
      <c r="M100" s="180" t="s">
        <v>198</v>
      </c>
      <c r="O100" s="169"/>
    </row>
    <row r="101" spans="1:80" x14ac:dyDescent="0.2">
      <c r="A101" s="178"/>
      <c r="B101" s="181"/>
      <c r="C101" s="232" t="s">
        <v>199</v>
      </c>
      <c r="D101" s="233"/>
      <c r="E101" s="182">
        <v>36.4</v>
      </c>
      <c r="F101" s="183"/>
      <c r="G101" s="184"/>
      <c r="H101" s="185"/>
      <c r="I101" s="179"/>
      <c r="J101" s="186"/>
      <c r="K101" s="179"/>
      <c r="M101" s="180" t="s">
        <v>199</v>
      </c>
      <c r="O101" s="169"/>
    </row>
    <row r="102" spans="1:80" x14ac:dyDescent="0.2">
      <c r="A102" s="170">
        <v>31</v>
      </c>
      <c r="B102" s="171" t="s">
        <v>200</v>
      </c>
      <c r="C102" s="172" t="s">
        <v>201</v>
      </c>
      <c r="D102" s="173" t="s">
        <v>119</v>
      </c>
      <c r="E102" s="174">
        <v>276.78500000000003</v>
      </c>
      <c r="F102" s="174">
        <v>0</v>
      </c>
      <c r="G102" s="175">
        <f>E102*F102</f>
        <v>0</v>
      </c>
      <c r="H102" s="176">
        <v>2.7999999999999998E-4</v>
      </c>
      <c r="I102" s="177">
        <f>E102*H102</f>
        <v>7.7499799999999994E-2</v>
      </c>
      <c r="J102" s="176">
        <v>0</v>
      </c>
      <c r="K102" s="177">
        <f>E102*J102</f>
        <v>0</v>
      </c>
      <c r="O102" s="169">
        <v>2</v>
      </c>
      <c r="AA102" s="144">
        <v>1</v>
      </c>
      <c r="AB102" s="144">
        <v>1</v>
      </c>
      <c r="AC102" s="144">
        <v>1</v>
      </c>
      <c r="AZ102" s="144">
        <v>1</v>
      </c>
      <c r="BA102" s="144">
        <f>IF(AZ102=1,G102,0)</f>
        <v>0</v>
      </c>
      <c r="BB102" s="144">
        <f>IF(AZ102=2,G102,0)</f>
        <v>0</v>
      </c>
      <c r="BC102" s="144">
        <f>IF(AZ102=3,G102,0)</f>
        <v>0</v>
      </c>
      <c r="BD102" s="144">
        <f>IF(AZ102=4,G102,0)</f>
        <v>0</v>
      </c>
      <c r="BE102" s="144">
        <f>IF(AZ102=5,G102,0)</f>
        <v>0</v>
      </c>
      <c r="CA102" s="169">
        <v>1</v>
      </c>
      <c r="CB102" s="169">
        <v>1</v>
      </c>
    </row>
    <row r="103" spans="1:80" x14ac:dyDescent="0.2">
      <c r="A103" s="178"/>
      <c r="B103" s="181"/>
      <c r="C103" s="232" t="s">
        <v>202</v>
      </c>
      <c r="D103" s="233"/>
      <c r="E103" s="182">
        <v>198.38499999999999</v>
      </c>
      <c r="F103" s="183"/>
      <c r="G103" s="184"/>
      <c r="H103" s="185"/>
      <c r="I103" s="179"/>
      <c r="J103" s="186"/>
      <c r="K103" s="179"/>
      <c r="M103" s="180" t="s">
        <v>202</v>
      </c>
      <c r="O103" s="169"/>
    </row>
    <row r="104" spans="1:80" x14ac:dyDescent="0.2">
      <c r="A104" s="178"/>
      <c r="B104" s="181"/>
      <c r="C104" s="232" t="s">
        <v>203</v>
      </c>
      <c r="D104" s="233"/>
      <c r="E104" s="182">
        <v>78.400000000000006</v>
      </c>
      <c r="F104" s="183"/>
      <c r="G104" s="184"/>
      <c r="H104" s="185"/>
      <c r="I104" s="179"/>
      <c r="J104" s="186"/>
      <c r="K104" s="179"/>
      <c r="M104" s="180" t="s">
        <v>203</v>
      </c>
      <c r="O104" s="169"/>
    </row>
    <row r="105" spans="1:80" x14ac:dyDescent="0.2">
      <c r="A105" s="170">
        <v>32</v>
      </c>
      <c r="B105" s="171" t="s">
        <v>204</v>
      </c>
      <c r="C105" s="172" t="s">
        <v>205</v>
      </c>
      <c r="D105" s="173" t="s">
        <v>119</v>
      </c>
      <c r="E105" s="174">
        <v>304.46350000000001</v>
      </c>
      <c r="F105" s="174">
        <v>0</v>
      </c>
      <c r="G105" s="175">
        <f>E105*F105</f>
        <v>0</v>
      </c>
      <c r="H105" s="176">
        <v>5.0000000000000001E-4</v>
      </c>
      <c r="I105" s="177">
        <f>E105*H105</f>
        <v>0.15223175</v>
      </c>
      <c r="J105" s="176"/>
      <c r="K105" s="177">
        <f>E105*J105</f>
        <v>0</v>
      </c>
      <c r="O105" s="169">
        <v>2</v>
      </c>
      <c r="AA105" s="144">
        <v>3</v>
      </c>
      <c r="AB105" s="144">
        <v>1</v>
      </c>
      <c r="AC105" s="144">
        <v>69366199</v>
      </c>
      <c r="AZ105" s="144">
        <v>1</v>
      </c>
      <c r="BA105" s="144">
        <f>IF(AZ105=1,G105,0)</f>
        <v>0</v>
      </c>
      <c r="BB105" s="144">
        <f>IF(AZ105=2,G105,0)</f>
        <v>0</v>
      </c>
      <c r="BC105" s="144">
        <f>IF(AZ105=3,G105,0)</f>
        <v>0</v>
      </c>
      <c r="BD105" s="144">
        <f>IF(AZ105=4,G105,0)</f>
        <v>0</v>
      </c>
      <c r="BE105" s="144">
        <f>IF(AZ105=5,G105,0)</f>
        <v>0</v>
      </c>
      <c r="CA105" s="169">
        <v>3</v>
      </c>
      <c r="CB105" s="169">
        <v>1</v>
      </c>
    </row>
    <row r="106" spans="1:80" x14ac:dyDescent="0.2">
      <c r="A106" s="178"/>
      <c r="B106" s="181"/>
      <c r="C106" s="232" t="s">
        <v>206</v>
      </c>
      <c r="D106" s="233"/>
      <c r="E106" s="182">
        <v>218.2235</v>
      </c>
      <c r="F106" s="183"/>
      <c r="G106" s="184"/>
      <c r="H106" s="185"/>
      <c r="I106" s="179"/>
      <c r="J106" s="186"/>
      <c r="K106" s="179"/>
      <c r="M106" s="180" t="s">
        <v>206</v>
      </c>
      <c r="O106" s="169"/>
    </row>
    <row r="107" spans="1:80" x14ac:dyDescent="0.2">
      <c r="A107" s="178"/>
      <c r="B107" s="181"/>
      <c r="C107" s="232" t="s">
        <v>207</v>
      </c>
      <c r="D107" s="233"/>
      <c r="E107" s="182">
        <v>86.24</v>
      </c>
      <c r="F107" s="183"/>
      <c r="G107" s="184"/>
      <c r="H107" s="185"/>
      <c r="I107" s="179"/>
      <c r="J107" s="186"/>
      <c r="K107" s="179"/>
      <c r="M107" s="180" t="s">
        <v>207</v>
      </c>
      <c r="O107" s="169"/>
    </row>
    <row r="108" spans="1:80" x14ac:dyDescent="0.2">
      <c r="A108" s="187"/>
      <c r="B108" s="188" t="s">
        <v>78</v>
      </c>
      <c r="C108" s="189" t="s">
        <v>192</v>
      </c>
      <c r="D108" s="190"/>
      <c r="E108" s="191"/>
      <c r="F108" s="192"/>
      <c r="G108" s="193">
        <f>SUM(G96:G107)</f>
        <v>0</v>
      </c>
      <c r="H108" s="194"/>
      <c r="I108" s="195">
        <f>SUM(I96:I107)</f>
        <v>109.61130084999999</v>
      </c>
      <c r="J108" s="194"/>
      <c r="K108" s="195">
        <f>SUM(K96:K107)</f>
        <v>0</v>
      </c>
      <c r="O108" s="169">
        <v>4</v>
      </c>
      <c r="BA108" s="196">
        <f>SUM(BA96:BA107)</f>
        <v>0</v>
      </c>
      <c r="BB108" s="196">
        <f>SUM(BB96:BB107)</f>
        <v>0</v>
      </c>
      <c r="BC108" s="196">
        <f>SUM(BC96:BC107)</f>
        <v>0</v>
      </c>
      <c r="BD108" s="196">
        <f>SUM(BD96:BD107)</f>
        <v>0</v>
      </c>
      <c r="BE108" s="196">
        <f>SUM(BE96:BE107)</f>
        <v>0</v>
      </c>
    </row>
    <row r="109" spans="1:80" x14ac:dyDescent="0.2">
      <c r="A109" s="159" t="s">
        <v>74</v>
      </c>
      <c r="B109" s="160" t="s">
        <v>208</v>
      </c>
      <c r="C109" s="161" t="s">
        <v>209</v>
      </c>
      <c r="D109" s="162"/>
      <c r="E109" s="163"/>
      <c r="F109" s="163"/>
      <c r="G109" s="164"/>
      <c r="H109" s="165"/>
      <c r="I109" s="166"/>
      <c r="J109" s="167"/>
      <c r="K109" s="168"/>
      <c r="O109" s="169">
        <v>1</v>
      </c>
    </row>
    <row r="110" spans="1:80" ht="22.5" x14ac:dyDescent="0.2">
      <c r="A110" s="170">
        <v>33</v>
      </c>
      <c r="B110" s="171" t="s">
        <v>211</v>
      </c>
      <c r="C110" s="172" t="s">
        <v>212</v>
      </c>
      <c r="D110" s="173" t="s">
        <v>119</v>
      </c>
      <c r="E110" s="174">
        <v>741.68560000000002</v>
      </c>
      <c r="F110" s="174">
        <v>0</v>
      </c>
      <c r="G110" s="175">
        <f>E110*F110</f>
        <v>0</v>
      </c>
      <c r="H110" s="176">
        <v>0.12144000000000001</v>
      </c>
      <c r="I110" s="177">
        <f>E110*H110</f>
        <v>90.070299264000013</v>
      </c>
      <c r="J110" s="176">
        <v>0</v>
      </c>
      <c r="K110" s="177">
        <f>E110*J110</f>
        <v>0</v>
      </c>
      <c r="O110" s="169">
        <v>2</v>
      </c>
      <c r="AA110" s="144">
        <v>1</v>
      </c>
      <c r="AB110" s="144">
        <v>1</v>
      </c>
      <c r="AC110" s="144">
        <v>1</v>
      </c>
      <c r="AZ110" s="144">
        <v>1</v>
      </c>
      <c r="BA110" s="144">
        <f>IF(AZ110=1,G110,0)</f>
        <v>0</v>
      </c>
      <c r="BB110" s="144">
        <f>IF(AZ110=2,G110,0)</f>
        <v>0</v>
      </c>
      <c r="BC110" s="144">
        <f>IF(AZ110=3,G110,0)</f>
        <v>0</v>
      </c>
      <c r="BD110" s="144">
        <f>IF(AZ110=4,G110,0)</f>
        <v>0</v>
      </c>
      <c r="BE110" s="144">
        <f>IF(AZ110=5,G110,0)</f>
        <v>0</v>
      </c>
      <c r="CA110" s="169">
        <v>1</v>
      </c>
      <c r="CB110" s="169">
        <v>1</v>
      </c>
    </row>
    <row r="111" spans="1:80" x14ac:dyDescent="0.2">
      <c r="A111" s="178"/>
      <c r="B111" s="181"/>
      <c r="C111" s="232" t="s">
        <v>130</v>
      </c>
      <c r="D111" s="233"/>
      <c r="E111" s="182">
        <v>688.68960000000004</v>
      </c>
      <c r="F111" s="183"/>
      <c r="G111" s="184"/>
      <c r="H111" s="185"/>
      <c r="I111" s="179"/>
      <c r="J111" s="186"/>
      <c r="K111" s="179"/>
      <c r="M111" s="180" t="s">
        <v>130</v>
      </c>
      <c r="O111" s="169"/>
    </row>
    <row r="112" spans="1:80" x14ac:dyDescent="0.2">
      <c r="A112" s="178"/>
      <c r="B112" s="181"/>
      <c r="C112" s="232" t="s">
        <v>213</v>
      </c>
      <c r="D112" s="233"/>
      <c r="E112" s="182">
        <v>18.064</v>
      </c>
      <c r="F112" s="183"/>
      <c r="G112" s="184"/>
      <c r="H112" s="185"/>
      <c r="I112" s="179"/>
      <c r="J112" s="186"/>
      <c r="K112" s="179"/>
      <c r="M112" s="180" t="s">
        <v>213</v>
      </c>
      <c r="O112" s="169"/>
    </row>
    <row r="113" spans="1:80" x14ac:dyDescent="0.2">
      <c r="A113" s="178"/>
      <c r="B113" s="181"/>
      <c r="C113" s="232" t="s">
        <v>214</v>
      </c>
      <c r="D113" s="233"/>
      <c r="E113" s="182">
        <v>30.032</v>
      </c>
      <c r="F113" s="183"/>
      <c r="G113" s="184"/>
      <c r="H113" s="185"/>
      <c r="I113" s="179"/>
      <c r="J113" s="186"/>
      <c r="K113" s="179"/>
      <c r="M113" s="180" t="s">
        <v>214</v>
      </c>
      <c r="O113" s="169"/>
    </row>
    <row r="114" spans="1:80" x14ac:dyDescent="0.2">
      <c r="A114" s="178"/>
      <c r="B114" s="181"/>
      <c r="C114" s="232" t="s">
        <v>215</v>
      </c>
      <c r="D114" s="233"/>
      <c r="E114" s="182">
        <v>4.9000000000000004</v>
      </c>
      <c r="F114" s="183"/>
      <c r="G114" s="184"/>
      <c r="H114" s="185"/>
      <c r="I114" s="179"/>
      <c r="J114" s="186"/>
      <c r="K114" s="179"/>
      <c r="M114" s="180" t="s">
        <v>215</v>
      </c>
      <c r="O114" s="169"/>
    </row>
    <row r="115" spans="1:80" x14ac:dyDescent="0.2">
      <c r="A115" s="170">
        <v>34</v>
      </c>
      <c r="B115" s="171" t="s">
        <v>216</v>
      </c>
      <c r="C115" s="172" t="s">
        <v>217</v>
      </c>
      <c r="D115" s="173" t="s">
        <v>119</v>
      </c>
      <c r="E115" s="174">
        <v>688.68960000000004</v>
      </c>
      <c r="F115" s="174">
        <v>0</v>
      </c>
      <c r="G115" s="175">
        <f>E115*F115</f>
        <v>0</v>
      </c>
      <c r="H115" s="176">
        <v>0</v>
      </c>
      <c r="I115" s="177">
        <f>E115*H115</f>
        <v>0</v>
      </c>
      <c r="J115" s="176">
        <v>0</v>
      </c>
      <c r="K115" s="177">
        <f>E115*J115</f>
        <v>0</v>
      </c>
      <c r="O115" s="169">
        <v>2</v>
      </c>
      <c r="AA115" s="144">
        <v>1</v>
      </c>
      <c r="AB115" s="144">
        <v>1</v>
      </c>
      <c r="AC115" s="144">
        <v>1</v>
      </c>
      <c r="AZ115" s="144">
        <v>1</v>
      </c>
      <c r="BA115" s="144">
        <f>IF(AZ115=1,G115,0)</f>
        <v>0</v>
      </c>
      <c r="BB115" s="144">
        <f>IF(AZ115=2,G115,0)</f>
        <v>0</v>
      </c>
      <c r="BC115" s="144">
        <f>IF(AZ115=3,G115,0)</f>
        <v>0</v>
      </c>
      <c r="BD115" s="144">
        <f>IF(AZ115=4,G115,0)</f>
        <v>0</v>
      </c>
      <c r="BE115" s="144">
        <f>IF(AZ115=5,G115,0)</f>
        <v>0</v>
      </c>
      <c r="CA115" s="169">
        <v>1</v>
      </c>
      <c r="CB115" s="169">
        <v>1</v>
      </c>
    </row>
    <row r="116" spans="1:80" x14ac:dyDescent="0.2">
      <c r="A116" s="178"/>
      <c r="B116" s="181"/>
      <c r="C116" s="232" t="s">
        <v>130</v>
      </c>
      <c r="D116" s="233"/>
      <c r="E116" s="182">
        <v>688.68960000000004</v>
      </c>
      <c r="F116" s="183"/>
      <c r="G116" s="184"/>
      <c r="H116" s="185"/>
      <c r="I116" s="179"/>
      <c r="J116" s="186"/>
      <c r="K116" s="179"/>
      <c r="M116" s="180" t="s">
        <v>130</v>
      </c>
      <c r="O116" s="169"/>
    </row>
    <row r="117" spans="1:80" x14ac:dyDescent="0.2">
      <c r="A117" s="170">
        <v>35</v>
      </c>
      <c r="B117" s="171" t="s">
        <v>218</v>
      </c>
      <c r="C117" s="172" t="s">
        <v>219</v>
      </c>
      <c r="D117" s="173" t="s">
        <v>119</v>
      </c>
      <c r="E117" s="174">
        <v>52.996000000000002</v>
      </c>
      <c r="F117" s="174">
        <v>0</v>
      </c>
      <c r="G117" s="175">
        <f>E117*F117</f>
        <v>0</v>
      </c>
      <c r="H117" s="176">
        <v>0.19694999999999999</v>
      </c>
      <c r="I117" s="177">
        <f>E117*H117</f>
        <v>10.4375622</v>
      </c>
      <c r="J117" s="176">
        <v>0</v>
      </c>
      <c r="K117" s="177">
        <f>E117*J117</f>
        <v>0</v>
      </c>
      <c r="O117" s="169">
        <v>2</v>
      </c>
      <c r="AA117" s="144">
        <v>1</v>
      </c>
      <c r="AB117" s="144">
        <v>1</v>
      </c>
      <c r="AC117" s="144">
        <v>1</v>
      </c>
      <c r="AZ117" s="144">
        <v>1</v>
      </c>
      <c r="BA117" s="144">
        <f>IF(AZ117=1,G117,0)</f>
        <v>0</v>
      </c>
      <c r="BB117" s="144">
        <f>IF(AZ117=2,G117,0)</f>
        <v>0</v>
      </c>
      <c r="BC117" s="144">
        <f>IF(AZ117=3,G117,0)</f>
        <v>0</v>
      </c>
      <c r="BD117" s="144">
        <f>IF(AZ117=4,G117,0)</f>
        <v>0</v>
      </c>
      <c r="BE117" s="144">
        <f>IF(AZ117=5,G117,0)</f>
        <v>0</v>
      </c>
      <c r="CA117" s="169">
        <v>1</v>
      </c>
      <c r="CB117" s="169">
        <v>1</v>
      </c>
    </row>
    <row r="118" spans="1:80" x14ac:dyDescent="0.2">
      <c r="A118" s="178"/>
      <c r="B118" s="181"/>
      <c r="C118" s="232" t="s">
        <v>213</v>
      </c>
      <c r="D118" s="233"/>
      <c r="E118" s="182">
        <v>18.064</v>
      </c>
      <c r="F118" s="183"/>
      <c r="G118" s="184"/>
      <c r="H118" s="185"/>
      <c r="I118" s="179"/>
      <c r="J118" s="186"/>
      <c r="K118" s="179"/>
      <c r="M118" s="180" t="s">
        <v>213</v>
      </c>
      <c r="O118" s="169"/>
    </row>
    <row r="119" spans="1:80" x14ac:dyDescent="0.2">
      <c r="A119" s="178"/>
      <c r="B119" s="181"/>
      <c r="C119" s="232" t="s">
        <v>214</v>
      </c>
      <c r="D119" s="233"/>
      <c r="E119" s="182">
        <v>30.032</v>
      </c>
      <c r="F119" s="183"/>
      <c r="G119" s="184"/>
      <c r="H119" s="185"/>
      <c r="I119" s="179"/>
      <c r="J119" s="186"/>
      <c r="K119" s="179"/>
      <c r="M119" s="180" t="s">
        <v>214</v>
      </c>
      <c r="O119" s="169"/>
    </row>
    <row r="120" spans="1:80" x14ac:dyDescent="0.2">
      <c r="A120" s="178"/>
      <c r="B120" s="181"/>
      <c r="C120" s="232" t="s">
        <v>215</v>
      </c>
      <c r="D120" s="233"/>
      <c r="E120" s="182">
        <v>4.9000000000000004</v>
      </c>
      <c r="F120" s="183"/>
      <c r="G120" s="184"/>
      <c r="H120" s="185"/>
      <c r="I120" s="179"/>
      <c r="J120" s="186"/>
      <c r="K120" s="179"/>
      <c r="M120" s="180" t="s">
        <v>215</v>
      </c>
      <c r="O120" s="169"/>
    </row>
    <row r="121" spans="1:80" x14ac:dyDescent="0.2">
      <c r="A121" s="170">
        <v>36</v>
      </c>
      <c r="B121" s="171" t="s">
        <v>220</v>
      </c>
      <c r="C121" s="172" t="s">
        <v>221</v>
      </c>
      <c r="D121" s="173" t="s">
        <v>119</v>
      </c>
      <c r="E121" s="174">
        <v>688.68960000000004</v>
      </c>
      <c r="F121" s="174">
        <v>0</v>
      </c>
      <c r="G121" s="175">
        <f>E121*F121</f>
        <v>0</v>
      </c>
      <c r="H121" s="176">
        <v>0.38624999999999998</v>
      </c>
      <c r="I121" s="177">
        <f>E121*H121</f>
        <v>266.00635799999998</v>
      </c>
      <c r="J121" s="176">
        <v>0</v>
      </c>
      <c r="K121" s="177">
        <f>E121*J121</f>
        <v>0</v>
      </c>
      <c r="O121" s="169">
        <v>2</v>
      </c>
      <c r="AA121" s="144">
        <v>1</v>
      </c>
      <c r="AB121" s="144">
        <v>1</v>
      </c>
      <c r="AC121" s="144">
        <v>1</v>
      </c>
      <c r="AZ121" s="144">
        <v>1</v>
      </c>
      <c r="BA121" s="144">
        <f>IF(AZ121=1,G121,0)</f>
        <v>0</v>
      </c>
      <c r="BB121" s="144">
        <f>IF(AZ121=2,G121,0)</f>
        <v>0</v>
      </c>
      <c r="BC121" s="144">
        <f>IF(AZ121=3,G121,0)</f>
        <v>0</v>
      </c>
      <c r="BD121" s="144">
        <f>IF(AZ121=4,G121,0)</f>
        <v>0</v>
      </c>
      <c r="BE121" s="144">
        <f>IF(AZ121=5,G121,0)</f>
        <v>0</v>
      </c>
      <c r="CA121" s="169">
        <v>1</v>
      </c>
      <c r="CB121" s="169">
        <v>1</v>
      </c>
    </row>
    <row r="122" spans="1:80" x14ac:dyDescent="0.2">
      <c r="A122" s="178"/>
      <c r="B122" s="181"/>
      <c r="C122" s="232" t="s">
        <v>130</v>
      </c>
      <c r="D122" s="233"/>
      <c r="E122" s="182">
        <v>688.68960000000004</v>
      </c>
      <c r="F122" s="183"/>
      <c r="G122" s="184"/>
      <c r="H122" s="185"/>
      <c r="I122" s="179"/>
      <c r="J122" s="186"/>
      <c r="K122" s="179"/>
      <c r="M122" s="180" t="s">
        <v>130</v>
      </c>
      <c r="O122" s="169"/>
    </row>
    <row r="123" spans="1:80" ht="22.5" x14ac:dyDescent="0.2">
      <c r="A123" s="170">
        <v>37</v>
      </c>
      <c r="B123" s="171" t="s">
        <v>222</v>
      </c>
      <c r="C123" s="172" t="s">
        <v>223</v>
      </c>
      <c r="D123" s="173" t="s">
        <v>119</v>
      </c>
      <c r="E123" s="174">
        <v>688.68960000000004</v>
      </c>
      <c r="F123" s="174">
        <v>0</v>
      </c>
      <c r="G123" s="175">
        <f>E123*F123</f>
        <v>0</v>
      </c>
      <c r="H123" s="176">
        <v>0.18906999999999999</v>
      </c>
      <c r="I123" s="177">
        <f>E123*H123</f>
        <v>130.210542672</v>
      </c>
      <c r="J123" s="176">
        <v>0</v>
      </c>
      <c r="K123" s="177">
        <f>E123*J123</f>
        <v>0</v>
      </c>
      <c r="O123" s="169">
        <v>2</v>
      </c>
      <c r="AA123" s="144">
        <v>1</v>
      </c>
      <c r="AB123" s="144">
        <v>1</v>
      </c>
      <c r="AC123" s="144">
        <v>1</v>
      </c>
      <c r="AZ123" s="144">
        <v>1</v>
      </c>
      <c r="BA123" s="144">
        <f>IF(AZ123=1,G123,0)</f>
        <v>0</v>
      </c>
      <c r="BB123" s="144">
        <f>IF(AZ123=2,G123,0)</f>
        <v>0</v>
      </c>
      <c r="BC123" s="144">
        <f>IF(AZ123=3,G123,0)</f>
        <v>0</v>
      </c>
      <c r="BD123" s="144">
        <f>IF(AZ123=4,G123,0)</f>
        <v>0</v>
      </c>
      <c r="BE123" s="144">
        <f>IF(AZ123=5,G123,0)</f>
        <v>0</v>
      </c>
      <c r="CA123" s="169">
        <v>1</v>
      </c>
      <c r="CB123" s="169">
        <v>1</v>
      </c>
    </row>
    <row r="124" spans="1:80" x14ac:dyDescent="0.2">
      <c r="A124" s="178"/>
      <c r="B124" s="181"/>
      <c r="C124" s="232" t="s">
        <v>224</v>
      </c>
      <c r="D124" s="233"/>
      <c r="E124" s="182">
        <v>688.68960000000004</v>
      </c>
      <c r="F124" s="183"/>
      <c r="G124" s="184"/>
      <c r="H124" s="185"/>
      <c r="I124" s="179"/>
      <c r="J124" s="186"/>
      <c r="K124" s="179"/>
      <c r="M124" s="180" t="s">
        <v>224</v>
      </c>
      <c r="O124" s="169"/>
    </row>
    <row r="125" spans="1:80" ht="22.5" x14ac:dyDescent="0.2">
      <c r="A125" s="170">
        <v>38</v>
      </c>
      <c r="B125" s="171" t="s">
        <v>225</v>
      </c>
      <c r="C125" s="172" t="s">
        <v>226</v>
      </c>
      <c r="D125" s="173" t="s">
        <v>119</v>
      </c>
      <c r="E125" s="174">
        <v>52.996000000000002</v>
      </c>
      <c r="F125" s="174">
        <v>0</v>
      </c>
      <c r="G125" s="175">
        <f>E125*F125</f>
        <v>0</v>
      </c>
      <c r="H125" s="176">
        <v>0.37080000000000002</v>
      </c>
      <c r="I125" s="177">
        <f>E125*H125</f>
        <v>19.650916800000001</v>
      </c>
      <c r="J125" s="176">
        <v>0</v>
      </c>
      <c r="K125" s="177">
        <f>E125*J125</f>
        <v>0</v>
      </c>
      <c r="O125" s="169">
        <v>2</v>
      </c>
      <c r="AA125" s="144">
        <v>1</v>
      </c>
      <c r="AB125" s="144">
        <v>1</v>
      </c>
      <c r="AC125" s="144">
        <v>1</v>
      </c>
      <c r="AZ125" s="144">
        <v>1</v>
      </c>
      <c r="BA125" s="144">
        <f>IF(AZ125=1,G125,0)</f>
        <v>0</v>
      </c>
      <c r="BB125" s="144">
        <f>IF(AZ125=2,G125,0)</f>
        <v>0</v>
      </c>
      <c r="BC125" s="144">
        <f>IF(AZ125=3,G125,0)</f>
        <v>0</v>
      </c>
      <c r="BD125" s="144">
        <f>IF(AZ125=4,G125,0)</f>
        <v>0</v>
      </c>
      <c r="BE125" s="144">
        <f>IF(AZ125=5,G125,0)</f>
        <v>0</v>
      </c>
      <c r="CA125" s="169">
        <v>1</v>
      </c>
      <c r="CB125" s="169">
        <v>1</v>
      </c>
    </row>
    <row r="126" spans="1:80" x14ac:dyDescent="0.2">
      <c r="A126" s="178"/>
      <c r="B126" s="181"/>
      <c r="C126" s="232" t="s">
        <v>213</v>
      </c>
      <c r="D126" s="233"/>
      <c r="E126" s="182">
        <v>18.064</v>
      </c>
      <c r="F126" s="183"/>
      <c r="G126" s="184"/>
      <c r="H126" s="185"/>
      <c r="I126" s="179"/>
      <c r="J126" s="186"/>
      <c r="K126" s="179"/>
      <c r="M126" s="180" t="s">
        <v>213</v>
      </c>
      <c r="O126" s="169"/>
    </row>
    <row r="127" spans="1:80" x14ac:dyDescent="0.2">
      <c r="A127" s="178"/>
      <c r="B127" s="181"/>
      <c r="C127" s="232" t="s">
        <v>214</v>
      </c>
      <c r="D127" s="233"/>
      <c r="E127" s="182">
        <v>30.032</v>
      </c>
      <c r="F127" s="183"/>
      <c r="G127" s="184"/>
      <c r="H127" s="185"/>
      <c r="I127" s="179"/>
      <c r="J127" s="186"/>
      <c r="K127" s="179"/>
      <c r="M127" s="180" t="s">
        <v>214</v>
      </c>
      <c r="O127" s="169"/>
    </row>
    <row r="128" spans="1:80" x14ac:dyDescent="0.2">
      <c r="A128" s="178"/>
      <c r="B128" s="181"/>
      <c r="C128" s="232" t="s">
        <v>215</v>
      </c>
      <c r="D128" s="233"/>
      <c r="E128" s="182">
        <v>4.9000000000000004</v>
      </c>
      <c r="F128" s="183"/>
      <c r="G128" s="184"/>
      <c r="H128" s="185"/>
      <c r="I128" s="179"/>
      <c r="J128" s="186"/>
      <c r="K128" s="179"/>
      <c r="M128" s="180" t="s">
        <v>215</v>
      </c>
      <c r="O128" s="169"/>
    </row>
    <row r="129" spans="1:80" x14ac:dyDescent="0.2">
      <c r="A129" s="170">
        <v>39</v>
      </c>
      <c r="B129" s="171" t="s">
        <v>227</v>
      </c>
      <c r="C129" s="172" t="s">
        <v>228</v>
      </c>
      <c r="D129" s="173" t="s">
        <v>119</v>
      </c>
      <c r="E129" s="174">
        <v>4.9000000000000004</v>
      </c>
      <c r="F129" s="174">
        <v>0</v>
      </c>
      <c r="G129" s="175">
        <f>E129*F129</f>
        <v>0</v>
      </c>
      <c r="H129" s="176">
        <v>7.3899999999999993E-2</v>
      </c>
      <c r="I129" s="177">
        <f>E129*H129</f>
        <v>0.36210999999999999</v>
      </c>
      <c r="J129" s="176">
        <v>0</v>
      </c>
      <c r="K129" s="177">
        <f>E129*J129</f>
        <v>0</v>
      </c>
      <c r="O129" s="169">
        <v>2</v>
      </c>
      <c r="AA129" s="144">
        <v>1</v>
      </c>
      <c r="AB129" s="144">
        <v>1</v>
      </c>
      <c r="AC129" s="144">
        <v>1</v>
      </c>
      <c r="AZ129" s="144">
        <v>1</v>
      </c>
      <c r="BA129" s="144">
        <f>IF(AZ129=1,G129,0)</f>
        <v>0</v>
      </c>
      <c r="BB129" s="144">
        <f>IF(AZ129=2,G129,0)</f>
        <v>0</v>
      </c>
      <c r="BC129" s="144">
        <f>IF(AZ129=3,G129,0)</f>
        <v>0</v>
      </c>
      <c r="BD129" s="144">
        <f>IF(AZ129=4,G129,0)</f>
        <v>0</v>
      </c>
      <c r="BE129" s="144">
        <f>IF(AZ129=5,G129,0)</f>
        <v>0</v>
      </c>
      <c r="CA129" s="169">
        <v>1</v>
      </c>
      <c r="CB129" s="169">
        <v>1</v>
      </c>
    </row>
    <row r="130" spans="1:80" x14ac:dyDescent="0.2">
      <c r="A130" s="178"/>
      <c r="B130" s="181"/>
      <c r="C130" s="232" t="s">
        <v>215</v>
      </c>
      <c r="D130" s="233"/>
      <c r="E130" s="182">
        <v>4.9000000000000004</v>
      </c>
      <c r="F130" s="183"/>
      <c r="G130" s="184"/>
      <c r="H130" s="185"/>
      <c r="I130" s="179"/>
      <c r="J130" s="186"/>
      <c r="K130" s="179"/>
      <c r="M130" s="180" t="s">
        <v>215</v>
      </c>
      <c r="O130" s="169"/>
    </row>
    <row r="131" spans="1:80" x14ac:dyDescent="0.2">
      <c r="A131" s="170">
        <v>40</v>
      </c>
      <c r="B131" s="171" t="s">
        <v>229</v>
      </c>
      <c r="C131" s="172" t="s">
        <v>230</v>
      </c>
      <c r="D131" s="173" t="s">
        <v>119</v>
      </c>
      <c r="E131" s="174">
        <v>48.095999999999997</v>
      </c>
      <c r="F131" s="174">
        <v>0</v>
      </c>
      <c r="G131" s="175">
        <f>E131*F131</f>
        <v>0</v>
      </c>
      <c r="H131" s="176">
        <v>7.1999999999999995E-2</v>
      </c>
      <c r="I131" s="177">
        <f>E131*H131</f>
        <v>3.4629119999999993</v>
      </c>
      <c r="J131" s="176">
        <v>0</v>
      </c>
      <c r="K131" s="177">
        <f>E131*J131</f>
        <v>0</v>
      </c>
      <c r="O131" s="169">
        <v>2</v>
      </c>
      <c r="AA131" s="144">
        <v>1</v>
      </c>
      <c r="AB131" s="144">
        <v>1</v>
      </c>
      <c r="AC131" s="144">
        <v>1</v>
      </c>
      <c r="AZ131" s="144">
        <v>1</v>
      </c>
      <c r="BA131" s="144">
        <f>IF(AZ131=1,G131,0)</f>
        <v>0</v>
      </c>
      <c r="BB131" s="144">
        <f>IF(AZ131=2,G131,0)</f>
        <v>0</v>
      </c>
      <c r="BC131" s="144">
        <f>IF(AZ131=3,G131,0)</f>
        <v>0</v>
      </c>
      <c r="BD131" s="144">
        <f>IF(AZ131=4,G131,0)</f>
        <v>0</v>
      </c>
      <c r="BE131" s="144">
        <f>IF(AZ131=5,G131,0)</f>
        <v>0</v>
      </c>
      <c r="CA131" s="169">
        <v>1</v>
      </c>
      <c r="CB131" s="169">
        <v>1</v>
      </c>
    </row>
    <row r="132" spans="1:80" x14ac:dyDescent="0.2">
      <c r="A132" s="178"/>
      <c r="B132" s="181"/>
      <c r="C132" s="232" t="s">
        <v>213</v>
      </c>
      <c r="D132" s="233"/>
      <c r="E132" s="182">
        <v>18.064</v>
      </c>
      <c r="F132" s="183"/>
      <c r="G132" s="184"/>
      <c r="H132" s="185"/>
      <c r="I132" s="179"/>
      <c r="J132" s="186"/>
      <c r="K132" s="179"/>
      <c r="M132" s="180" t="s">
        <v>213</v>
      </c>
      <c r="O132" s="169"/>
    </row>
    <row r="133" spans="1:80" x14ac:dyDescent="0.2">
      <c r="A133" s="178"/>
      <c r="B133" s="181"/>
      <c r="C133" s="232" t="s">
        <v>214</v>
      </c>
      <c r="D133" s="233"/>
      <c r="E133" s="182">
        <v>30.032</v>
      </c>
      <c r="F133" s="183"/>
      <c r="G133" s="184"/>
      <c r="H133" s="185"/>
      <c r="I133" s="179"/>
      <c r="J133" s="186"/>
      <c r="K133" s="179"/>
      <c r="M133" s="180" t="s">
        <v>214</v>
      </c>
      <c r="O133" s="169"/>
    </row>
    <row r="134" spans="1:80" x14ac:dyDescent="0.2">
      <c r="A134" s="170">
        <v>41</v>
      </c>
      <c r="B134" s="171" t="s">
        <v>231</v>
      </c>
      <c r="C134" s="172" t="s">
        <v>232</v>
      </c>
      <c r="D134" s="173" t="s">
        <v>119</v>
      </c>
      <c r="E134" s="174">
        <v>52.9056</v>
      </c>
      <c r="F134" s="174">
        <v>0</v>
      </c>
      <c r="G134" s="175">
        <f>E134*F134</f>
        <v>0</v>
      </c>
      <c r="H134" s="176">
        <v>0.11874999999999999</v>
      </c>
      <c r="I134" s="177">
        <f>E134*H134</f>
        <v>6.28254</v>
      </c>
      <c r="J134" s="176"/>
      <c r="K134" s="177">
        <f>E134*J134</f>
        <v>0</v>
      </c>
      <c r="O134" s="169">
        <v>2</v>
      </c>
      <c r="AA134" s="144">
        <v>3</v>
      </c>
      <c r="AB134" s="144">
        <v>1</v>
      </c>
      <c r="AC134" s="144">
        <v>59245340</v>
      </c>
      <c r="AZ134" s="144">
        <v>1</v>
      </c>
      <c r="BA134" s="144">
        <f>IF(AZ134=1,G134,0)</f>
        <v>0</v>
      </c>
      <c r="BB134" s="144">
        <f>IF(AZ134=2,G134,0)</f>
        <v>0</v>
      </c>
      <c r="BC134" s="144">
        <f>IF(AZ134=3,G134,0)</f>
        <v>0</v>
      </c>
      <c r="BD134" s="144">
        <f>IF(AZ134=4,G134,0)</f>
        <v>0</v>
      </c>
      <c r="BE134" s="144">
        <f>IF(AZ134=5,G134,0)</f>
        <v>0</v>
      </c>
      <c r="CA134" s="169">
        <v>3</v>
      </c>
      <c r="CB134" s="169">
        <v>1</v>
      </c>
    </row>
    <row r="135" spans="1:80" x14ac:dyDescent="0.2">
      <c r="A135" s="178"/>
      <c r="B135" s="181"/>
      <c r="C135" s="232" t="s">
        <v>233</v>
      </c>
      <c r="D135" s="233"/>
      <c r="E135" s="182">
        <v>19.8704</v>
      </c>
      <c r="F135" s="183"/>
      <c r="G135" s="184"/>
      <c r="H135" s="185"/>
      <c r="I135" s="179"/>
      <c r="J135" s="186"/>
      <c r="K135" s="179"/>
      <c r="M135" s="180" t="s">
        <v>233</v>
      </c>
      <c r="O135" s="169"/>
    </row>
    <row r="136" spans="1:80" x14ac:dyDescent="0.2">
      <c r="A136" s="178"/>
      <c r="B136" s="181"/>
      <c r="C136" s="232" t="s">
        <v>234</v>
      </c>
      <c r="D136" s="233"/>
      <c r="E136" s="182">
        <v>33.035200000000003</v>
      </c>
      <c r="F136" s="183"/>
      <c r="G136" s="184"/>
      <c r="H136" s="185"/>
      <c r="I136" s="179"/>
      <c r="J136" s="186"/>
      <c r="K136" s="179"/>
      <c r="M136" s="180" t="s">
        <v>234</v>
      </c>
      <c r="O136" s="169"/>
    </row>
    <row r="137" spans="1:80" x14ac:dyDescent="0.2">
      <c r="A137" s="170">
        <v>42</v>
      </c>
      <c r="B137" s="171" t="s">
        <v>235</v>
      </c>
      <c r="C137" s="172" t="s">
        <v>236</v>
      </c>
      <c r="D137" s="173" t="s">
        <v>119</v>
      </c>
      <c r="E137" s="174">
        <v>5.2919999999999998</v>
      </c>
      <c r="F137" s="174">
        <v>0</v>
      </c>
      <c r="G137" s="175">
        <f>E137*F137</f>
        <v>0</v>
      </c>
      <c r="H137" s="176">
        <v>0.184</v>
      </c>
      <c r="I137" s="177">
        <f>E137*H137</f>
        <v>0.97372799999999993</v>
      </c>
      <c r="J137" s="176"/>
      <c r="K137" s="177">
        <f>E137*J137</f>
        <v>0</v>
      </c>
      <c r="O137" s="169">
        <v>2</v>
      </c>
      <c r="AA137" s="144">
        <v>3</v>
      </c>
      <c r="AB137" s="144">
        <v>1</v>
      </c>
      <c r="AC137" s="144">
        <v>59248011</v>
      </c>
      <c r="AZ137" s="144">
        <v>1</v>
      </c>
      <c r="BA137" s="144">
        <f>IF(AZ137=1,G137,0)</f>
        <v>0</v>
      </c>
      <c r="BB137" s="144">
        <f>IF(AZ137=2,G137,0)</f>
        <v>0</v>
      </c>
      <c r="BC137" s="144">
        <f>IF(AZ137=3,G137,0)</f>
        <v>0</v>
      </c>
      <c r="BD137" s="144">
        <f>IF(AZ137=4,G137,0)</f>
        <v>0</v>
      </c>
      <c r="BE137" s="144">
        <f>IF(AZ137=5,G137,0)</f>
        <v>0</v>
      </c>
      <c r="CA137" s="169">
        <v>3</v>
      </c>
      <c r="CB137" s="169">
        <v>1</v>
      </c>
    </row>
    <row r="138" spans="1:80" x14ac:dyDescent="0.2">
      <c r="A138" s="178"/>
      <c r="B138" s="181"/>
      <c r="C138" s="232" t="s">
        <v>237</v>
      </c>
      <c r="D138" s="233"/>
      <c r="E138" s="182">
        <v>5.2919999999999998</v>
      </c>
      <c r="F138" s="183"/>
      <c r="G138" s="184"/>
      <c r="H138" s="185"/>
      <c r="I138" s="179"/>
      <c r="J138" s="186"/>
      <c r="K138" s="179"/>
      <c r="M138" s="180" t="s">
        <v>237</v>
      </c>
      <c r="O138" s="169"/>
    </row>
    <row r="139" spans="1:80" x14ac:dyDescent="0.2">
      <c r="A139" s="187"/>
      <c r="B139" s="188" t="s">
        <v>78</v>
      </c>
      <c r="C139" s="189" t="s">
        <v>210</v>
      </c>
      <c r="D139" s="190"/>
      <c r="E139" s="191"/>
      <c r="F139" s="192"/>
      <c r="G139" s="193">
        <f>SUM(G109:G138)</f>
        <v>0</v>
      </c>
      <c r="H139" s="194"/>
      <c r="I139" s="195">
        <f>SUM(I109:I138)</f>
        <v>527.45696893600007</v>
      </c>
      <c r="J139" s="194"/>
      <c r="K139" s="195">
        <f>SUM(K109:K138)</f>
        <v>0</v>
      </c>
      <c r="O139" s="169">
        <v>4</v>
      </c>
      <c r="BA139" s="196">
        <f>SUM(BA109:BA138)</f>
        <v>0</v>
      </c>
      <c r="BB139" s="196">
        <f>SUM(BB109:BB138)</f>
        <v>0</v>
      </c>
      <c r="BC139" s="196">
        <f>SUM(BC109:BC138)</f>
        <v>0</v>
      </c>
      <c r="BD139" s="196">
        <f>SUM(BD109:BD138)</f>
        <v>0</v>
      </c>
      <c r="BE139" s="196">
        <f>SUM(BE109:BE138)</f>
        <v>0</v>
      </c>
    </row>
    <row r="140" spans="1:80" x14ac:dyDescent="0.2">
      <c r="A140" s="159" t="s">
        <v>74</v>
      </c>
      <c r="B140" s="160" t="s">
        <v>238</v>
      </c>
      <c r="C140" s="161" t="s">
        <v>239</v>
      </c>
      <c r="D140" s="162"/>
      <c r="E140" s="163"/>
      <c r="F140" s="163"/>
      <c r="G140" s="164"/>
      <c r="H140" s="165"/>
      <c r="I140" s="166"/>
      <c r="J140" s="167"/>
      <c r="K140" s="168"/>
      <c r="O140" s="169">
        <v>1</v>
      </c>
    </row>
    <row r="141" spans="1:80" ht="22.5" x14ac:dyDescent="0.2">
      <c r="A141" s="170">
        <v>43</v>
      </c>
      <c r="B141" s="171" t="s">
        <v>241</v>
      </c>
      <c r="C141" s="172" t="s">
        <v>242</v>
      </c>
      <c r="D141" s="173" t="s">
        <v>77</v>
      </c>
      <c r="E141" s="174">
        <v>52</v>
      </c>
      <c r="F141" s="174">
        <v>0</v>
      </c>
      <c r="G141" s="175">
        <f>E141*F141</f>
        <v>0</v>
      </c>
      <c r="H141" s="176">
        <v>1.308E-2</v>
      </c>
      <c r="I141" s="177">
        <f>E141*H141</f>
        <v>0.68015999999999999</v>
      </c>
      <c r="J141" s="176">
        <v>0</v>
      </c>
      <c r="K141" s="177">
        <f>E141*J141</f>
        <v>0</v>
      </c>
      <c r="O141" s="169">
        <v>2</v>
      </c>
      <c r="AA141" s="144">
        <v>1</v>
      </c>
      <c r="AB141" s="144">
        <v>1</v>
      </c>
      <c r="AC141" s="144">
        <v>1</v>
      </c>
      <c r="AZ141" s="144">
        <v>1</v>
      </c>
      <c r="BA141" s="144">
        <f>IF(AZ141=1,G141,0)</f>
        <v>0</v>
      </c>
      <c r="BB141" s="144">
        <f>IF(AZ141=2,G141,0)</f>
        <v>0</v>
      </c>
      <c r="BC141" s="144">
        <f>IF(AZ141=3,G141,0)</f>
        <v>0</v>
      </c>
      <c r="BD141" s="144">
        <f>IF(AZ141=4,G141,0)</f>
        <v>0</v>
      </c>
      <c r="BE141" s="144">
        <f>IF(AZ141=5,G141,0)</f>
        <v>0</v>
      </c>
      <c r="CA141" s="169">
        <v>1</v>
      </c>
      <c r="CB141" s="169">
        <v>1</v>
      </c>
    </row>
    <row r="142" spans="1:80" x14ac:dyDescent="0.2">
      <c r="A142" s="178"/>
      <c r="B142" s="181"/>
      <c r="C142" s="232" t="s">
        <v>243</v>
      </c>
      <c r="D142" s="233"/>
      <c r="E142" s="182">
        <v>52</v>
      </c>
      <c r="F142" s="183"/>
      <c r="G142" s="184"/>
      <c r="H142" s="185"/>
      <c r="I142" s="179"/>
      <c r="J142" s="186"/>
      <c r="K142" s="179"/>
      <c r="M142" s="180" t="s">
        <v>243</v>
      </c>
      <c r="O142" s="169"/>
    </row>
    <row r="143" spans="1:80" x14ac:dyDescent="0.2">
      <c r="A143" s="170">
        <v>44</v>
      </c>
      <c r="B143" s="171" t="s">
        <v>31</v>
      </c>
      <c r="C143" s="172" t="s">
        <v>244</v>
      </c>
      <c r="D143" s="173" t="s">
        <v>77</v>
      </c>
      <c r="E143" s="174">
        <v>2</v>
      </c>
      <c r="F143" s="174">
        <v>0</v>
      </c>
      <c r="G143" s="175">
        <f>E143*F143</f>
        <v>0</v>
      </c>
      <c r="H143" s="176">
        <v>0</v>
      </c>
      <c r="I143" s="177">
        <f>E143*H143</f>
        <v>0</v>
      </c>
      <c r="J143" s="176"/>
      <c r="K143" s="177">
        <f>E143*J143</f>
        <v>0</v>
      </c>
      <c r="O143" s="169">
        <v>2</v>
      </c>
      <c r="AA143" s="144">
        <v>12</v>
      </c>
      <c r="AB143" s="144">
        <v>0</v>
      </c>
      <c r="AC143" s="144">
        <v>68</v>
      </c>
      <c r="AZ143" s="144">
        <v>1</v>
      </c>
      <c r="BA143" s="144">
        <f>IF(AZ143=1,G143,0)</f>
        <v>0</v>
      </c>
      <c r="BB143" s="144">
        <f>IF(AZ143=2,G143,0)</f>
        <v>0</v>
      </c>
      <c r="BC143" s="144">
        <f>IF(AZ143=3,G143,0)</f>
        <v>0</v>
      </c>
      <c r="BD143" s="144">
        <f>IF(AZ143=4,G143,0)</f>
        <v>0</v>
      </c>
      <c r="BE143" s="144">
        <f>IF(AZ143=5,G143,0)</f>
        <v>0</v>
      </c>
      <c r="CA143" s="169">
        <v>12</v>
      </c>
      <c r="CB143" s="169">
        <v>0</v>
      </c>
    </row>
    <row r="144" spans="1:80" x14ac:dyDescent="0.2">
      <c r="A144" s="170">
        <v>45</v>
      </c>
      <c r="B144" s="171" t="s">
        <v>31</v>
      </c>
      <c r="C144" s="172" t="s">
        <v>245</v>
      </c>
      <c r="D144" s="173" t="s">
        <v>77</v>
      </c>
      <c r="E144" s="174">
        <v>2</v>
      </c>
      <c r="F144" s="174">
        <v>0</v>
      </c>
      <c r="G144" s="175">
        <f>E144*F144</f>
        <v>0</v>
      </c>
      <c r="H144" s="176">
        <v>0</v>
      </c>
      <c r="I144" s="177">
        <f>E144*H144</f>
        <v>0</v>
      </c>
      <c r="J144" s="176"/>
      <c r="K144" s="177">
        <f>E144*J144</f>
        <v>0</v>
      </c>
      <c r="O144" s="169">
        <v>2</v>
      </c>
      <c r="AA144" s="144">
        <v>12</v>
      </c>
      <c r="AB144" s="144">
        <v>0</v>
      </c>
      <c r="AC144" s="144">
        <v>67</v>
      </c>
      <c r="AZ144" s="144">
        <v>1</v>
      </c>
      <c r="BA144" s="144">
        <f>IF(AZ144=1,G144,0)</f>
        <v>0</v>
      </c>
      <c r="BB144" s="144">
        <f>IF(AZ144=2,G144,0)</f>
        <v>0</v>
      </c>
      <c r="BC144" s="144">
        <f>IF(AZ144=3,G144,0)</f>
        <v>0</v>
      </c>
      <c r="BD144" s="144">
        <f>IF(AZ144=4,G144,0)</f>
        <v>0</v>
      </c>
      <c r="BE144" s="144">
        <f>IF(AZ144=5,G144,0)</f>
        <v>0</v>
      </c>
      <c r="CA144" s="169">
        <v>12</v>
      </c>
      <c r="CB144" s="169">
        <v>0</v>
      </c>
    </row>
    <row r="145" spans="1:80" x14ac:dyDescent="0.2">
      <c r="A145" s="178"/>
      <c r="B145" s="181"/>
      <c r="C145" s="232" t="s">
        <v>246</v>
      </c>
      <c r="D145" s="233"/>
      <c r="E145" s="182">
        <v>2</v>
      </c>
      <c r="F145" s="183"/>
      <c r="G145" s="184"/>
      <c r="H145" s="185"/>
      <c r="I145" s="179"/>
      <c r="J145" s="186"/>
      <c r="K145" s="179"/>
      <c r="M145" s="180" t="s">
        <v>246</v>
      </c>
      <c r="O145" s="169"/>
    </row>
    <row r="146" spans="1:80" x14ac:dyDescent="0.2">
      <c r="A146" s="187"/>
      <c r="B146" s="188" t="s">
        <v>78</v>
      </c>
      <c r="C146" s="189" t="s">
        <v>240</v>
      </c>
      <c r="D146" s="190"/>
      <c r="E146" s="191"/>
      <c r="F146" s="192"/>
      <c r="G146" s="193">
        <f>SUM(G140:G145)</f>
        <v>0</v>
      </c>
      <c r="H146" s="194"/>
      <c r="I146" s="195">
        <f>SUM(I140:I145)</f>
        <v>0.68015999999999999</v>
      </c>
      <c r="J146" s="194"/>
      <c r="K146" s="195">
        <f>SUM(K140:K145)</f>
        <v>0</v>
      </c>
      <c r="O146" s="169">
        <v>4</v>
      </c>
      <c r="BA146" s="196">
        <f>SUM(BA140:BA145)</f>
        <v>0</v>
      </c>
      <c r="BB146" s="196">
        <f>SUM(BB140:BB145)</f>
        <v>0</v>
      </c>
      <c r="BC146" s="196">
        <f>SUM(BC140:BC145)</f>
        <v>0</v>
      </c>
      <c r="BD146" s="196">
        <f>SUM(BD140:BD145)</f>
        <v>0</v>
      </c>
      <c r="BE146" s="196">
        <f>SUM(BE140:BE145)</f>
        <v>0</v>
      </c>
    </row>
    <row r="147" spans="1:80" x14ac:dyDescent="0.2">
      <c r="A147" s="159" t="s">
        <v>74</v>
      </c>
      <c r="B147" s="160" t="s">
        <v>247</v>
      </c>
      <c r="C147" s="161" t="s">
        <v>248</v>
      </c>
      <c r="D147" s="162"/>
      <c r="E147" s="163"/>
      <c r="F147" s="163"/>
      <c r="G147" s="164"/>
      <c r="H147" s="165"/>
      <c r="I147" s="166"/>
      <c r="J147" s="167"/>
      <c r="K147" s="168"/>
      <c r="O147" s="169">
        <v>1</v>
      </c>
    </row>
    <row r="148" spans="1:80" x14ac:dyDescent="0.2">
      <c r="A148" s="170">
        <v>46</v>
      </c>
      <c r="B148" s="171" t="s">
        <v>250</v>
      </c>
      <c r="C148" s="172" t="s">
        <v>251</v>
      </c>
      <c r="D148" s="173" t="s">
        <v>170</v>
      </c>
      <c r="E148" s="174">
        <v>122.64</v>
      </c>
      <c r="F148" s="174">
        <v>0</v>
      </c>
      <c r="G148" s="175">
        <f>E148*F148</f>
        <v>0</v>
      </c>
      <c r="H148" s="176">
        <v>0.10598</v>
      </c>
      <c r="I148" s="177">
        <f>E148*H148</f>
        <v>12.9973872</v>
      </c>
      <c r="J148" s="176">
        <v>0</v>
      </c>
      <c r="K148" s="177">
        <f>E148*J148</f>
        <v>0</v>
      </c>
      <c r="O148" s="169">
        <v>2</v>
      </c>
      <c r="AA148" s="144">
        <v>1</v>
      </c>
      <c r="AB148" s="144">
        <v>1</v>
      </c>
      <c r="AC148" s="144">
        <v>1</v>
      </c>
      <c r="AZ148" s="144">
        <v>1</v>
      </c>
      <c r="BA148" s="144">
        <f>IF(AZ148=1,G148,0)</f>
        <v>0</v>
      </c>
      <c r="BB148" s="144">
        <f>IF(AZ148=2,G148,0)</f>
        <v>0</v>
      </c>
      <c r="BC148" s="144">
        <f>IF(AZ148=3,G148,0)</f>
        <v>0</v>
      </c>
      <c r="BD148" s="144">
        <f>IF(AZ148=4,G148,0)</f>
        <v>0</v>
      </c>
      <c r="BE148" s="144">
        <f>IF(AZ148=5,G148,0)</f>
        <v>0</v>
      </c>
      <c r="CA148" s="169">
        <v>1</v>
      </c>
      <c r="CB148" s="169">
        <v>1</v>
      </c>
    </row>
    <row r="149" spans="1:80" x14ac:dyDescent="0.2">
      <c r="A149" s="178"/>
      <c r="B149" s="181"/>
      <c r="C149" s="232" t="s">
        <v>252</v>
      </c>
      <c r="D149" s="233"/>
      <c r="E149" s="182">
        <v>122.64</v>
      </c>
      <c r="F149" s="183"/>
      <c r="G149" s="184"/>
      <c r="H149" s="185"/>
      <c r="I149" s="179"/>
      <c r="J149" s="186"/>
      <c r="K149" s="179"/>
      <c r="M149" s="180" t="s">
        <v>252</v>
      </c>
      <c r="O149" s="169"/>
    </row>
    <row r="150" spans="1:80" x14ac:dyDescent="0.2">
      <c r="A150" s="170">
        <v>47</v>
      </c>
      <c r="B150" s="171" t="s">
        <v>253</v>
      </c>
      <c r="C150" s="172" t="s">
        <v>254</v>
      </c>
      <c r="D150" s="173" t="s">
        <v>89</v>
      </c>
      <c r="E150" s="174">
        <v>4.9055999999999997</v>
      </c>
      <c r="F150" s="174">
        <v>0</v>
      </c>
      <c r="G150" s="175">
        <f>E150*F150</f>
        <v>0</v>
      </c>
      <c r="H150" s="176">
        <v>2.3785500000000002</v>
      </c>
      <c r="I150" s="177">
        <f>E150*H150</f>
        <v>11.668214880000001</v>
      </c>
      <c r="J150" s="176">
        <v>0</v>
      </c>
      <c r="K150" s="177">
        <f>E150*J150</f>
        <v>0</v>
      </c>
      <c r="O150" s="169">
        <v>2</v>
      </c>
      <c r="AA150" s="144">
        <v>1</v>
      </c>
      <c r="AB150" s="144">
        <v>1</v>
      </c>
      <c r="AC150" s="144">
        <v>1</v>
      </c>
      <c r="AZ150" s="144">
        <v>1</v>
      </c>
      <c r="BA150" s="144">
        <f>IF(AZ150=1,G150,0)</f>
        <v>0</v>
      </c>
      <c r="BB150" s="144">
        <f>IF(AZ150=2,G150,0)</f>
        <v>0</v>
      </c>
      <c r="BC150" s="144">
        <f>IF(AZ150=3,G150,0)</f>
        <v>0</v>
      </c>
      <c r="BD150" s="144">
        <f>IF(AZ150=4,G150,0)</f>
        <v>0</v>
      </c>
      <c r="BE150" s="144">
        <f>IF(AZ150=5,G150,0)</f>
        <v>0</v>
      </c>
      <c r="CA150" s="169">
        <v>1</v>
      </c>
      <c r="CB150" s="169">
        <v>1</v>
      </c>
    </row>
    <row r="151" spans="1:80" ht="22.5" x14ac:dyDescent="0.2">
      <c r="A151" s="178"/>
      <c r="B151" s="181"/>
      <c r="C151" s="232" t="s">
        <v>255</v>
      </c>
      <c r="D151" s="233"/>
      <c r="E151" s="182">
        <v>4.9055999999999997</v>
      </c>
      <c r="F151" s="183"/>
      <c r="G151" s="184"/>
      <c r="H151" s="185"/>
      <c r="I151" s="179"/>
      <c r="J151" s="186"/>
      <c r="K151" s="179"/>
      <c r="M151" s="180" t="s">
        <v>255</v>
      </c>
      <c r="O151" s="169"/>
    </row>
    <row r="152" spans="1:80" x14ac:dyDescent="0.2">
      <c r="A152" s="170">
        <v>48</v>
      </c>
      <c r="B152" s="171" t="s">
        <v>256</v>
      </c>
      <c r="C152" s="172" t="s">
        <v>257</v>
      </c>
      <c r="D152" s="173" t="s">
        <v>77</v>
      </c>
      <c r="E152" s="174">
        <v>134.904</v>
      </c>
      <c r="F152" s="174">
        <v>0</v>
      </c>
      <c r="G152" s="175">
        <f>E152*F152</f>
        <v>0</v>
      </c>
      <c r="H152" s="176">
        <v>2.4E-2</v>
      </c>
      <c r="I152" s="177">
        <f>E152*H152</f>
        <v>3.2376960000000001</v>
      </c>
      <c r="J152" s="176"/>
      <c r="K152" s="177">
        <f>E152*J152</f>
        <v>0</v>
      </c>
      <c r="O152" s="169">
        <v>2</v>
      </c>
      <c r="AA152" s="144">
        <v>3</v>
      </c>
      <c r="AB152" s="144">
        <v>1</v>
      </c>
      <c r="AC152" s="144">
        <v>59248536</v>
      </c>
      <c r="AZ152" s="144">
        <v>1</v>
      </c>
      <c r="BA152" s="144">
        <f>IF(AZ152=1,G152,0)</f>
        <v>0</v>
      </c>
      <c r="BB152" s="144">
        <f>IF(AZ152=2,G152,0)</f>
        <v>0</v>
      </c>
      <c r="BC152" s="144">
        <f>IF(AZ152=3,G152,0)</f>
        <v>0</v>
      </c>
      <c r="BD152" s="144">
        <f>IF(AZ152=4,G152,0)</f>
        <v>0</v>
      </c>
      <c r="BE152" s="144">
        <f>IF(AZ152=5,G152,0)</f>
        <v>0</v>
      </c>
      <c r="CA152" s="169">
        <v>3</v>
      </c>
      <c r="CB152" s="169">
        <v>1</v>
      </c>
    </row>
    <row r="153" spans="1:80" ht="22.5" x14ac:dyDescent="0.2">
      <c r="A153" s="178"/>
      <c r="B153" s="181"/>
      <c r="C153" s="232" t="s">
        <v>258</v>
      </c>
      <c r="D153" s="233"/>
      <c r="E153" s="182">
        <v>134.904</v>
      </c>
      <c r="F153" s="183"/>
      <c r="G153" s="184"/>
      <c r="H153" s="185"/>
      <c r="I153" s="179"/>
      <c r="J153" s="186"/>
      <c r="K153" s="179"/>
      <c r="M153" s="180" t="s">
        <v>258</v>
      </c>
      <c r="O153" s="169"/>
    </row>
    <row r="154" spans="1:80" x14ac:dyDescent="0.2">
      <c r="A154" s="187"/>
      <c r="B154" s="188" t="s">
        <v>78</v>
      </c>
      <c r="C154" s="189" t="s">
        <v>249</v>
      </c>
      <c r="D154" s="190"/>
      <c r="E154" s="191"/>
      <c r="F154" s="192"/>
      <c r="G154" s="193">
        <f>SUM(G147:G153)</f>
        <v>0</v>
      </c>
      <c r="H154" s="194"/>
      <c r="I154" s="195">
        <f>SUM(I147:I153)</f>
        <v>27.903298079999999</v>
      </c>
      <c r="J154" s="194"/>
      <c r="K154" s="195">
        <f>SUM(K147:K153)</f>
        <v>0</v>
      </c>
      <c r="O154" s="169">
        <v>4</v>
      </c>
      <c r="BA154" s="196">
        <f>SUM(BA147:BA153)</f>
        <v>0</v>
      </c>
      <c r="BB154" s="196">
        <f>SUM(BB147:BB153)</f>
        <v>0</v>
      </c>
      <c r="BC154" s="196">
        <f>SUM(BC147:BC153)</f>
        <v>0</v>
      </c>
      <c r="BD154" s="196">
        <f>SUM(BD147:BD153)</f>
        <v>0</v>
      </c>
      <c r="BE154" s="196">
        <f>SUM(BE147:BE153)</f>
        <v>0</v>
      </c>
    </row>
    <row r="155" spans="1:80" x14ac:dyDescent="0.2">
      <c r="A155" s="159" t="s">
        <v>74</v>
      </c>
      <c r="B155" s="160" t="s">
        <v>259</v>
      </c>
      <c r="C155" s="161" t="s">
        <v>260</v>
      </c>
      <c r="D155" s="162"/>
      <c r="E155" s="163"/>
      <c r="F155" s="163"/>
      <c r="G155" s="164"/>
      <c r="H155" s="165"/>
      <c r="I155" s="166"/>
      <c r="J155" s="167"/>
      <c r="K155" s="168"/>
      <c r="O155" s="169">
        <v>1</v>
      </c>
    </row>
    <row r="156" spans="1:80" ht="22.5" x14ac:dyDescent="0.2">
      <c r="A156" s="170">
        <v>49</v>
      </c>
      <c r="B156" s="171" t="s">
        <v>262</v>
      </c>
      <c r="C156" s="172" t="s">
        <v>263</v>
      </c>
      <c r="D156" s="173" t="s">
        <v>264</v>
      </c>
      <c r="E156" s="174">
        <v>775.27416996600004</v>
      </c>
      <c r="F156" s="174">
        <v>0</v>
      </c>
      <c r="G156" s="175">
        <f>E156*F156</f>
        <v>0</v>
      </c>
      <c r="H156" s="176">
        <v>0</v>
      </c>
      <c r="I156" s="177">
        <f>E156*H156</f>
        <v>0</v>
      </c>
      <c r="J156" s="176"/>
      <c r="K156" s="177">
        <f>E156*J156</f>
        <v>0</v>
      </c>
      <c r="O156" s="169">
        <v>2</v>
      </c>
      <c r="AA156" s="144">
        <v>7</v>
      </c>
      <c r="AB156" s="144">
        <v>1</v>
      </c>
      <c r="AC156" s="144">
        <v>2</v>
      </c>
      <c r="AZ156" s="144">
        <v>1</v>
      </c>
      <c r="BA156" s="144">
        <f>IF(AZ156=1,G156,0)</f>
        <v>0</v>
      </c>
      <c r="BB156" s="144">
        <f>IF(AZ156=2,G156,0)</f>
        <v>0</v>
      </c>
      <c r="BC156" s="144">
        <f>IF(AZ156=3,G156,0)</f>
        <v>0</v>
      </c>
      <c r="BD156" s="144">
        <f>IF(AZ156=4,G156,0)</f>
        <v>0</v>
      </c>
      <c r="BE156" s="144">
        <f>IF(AZ156=5,G156,0)</f>
        <v>0</v>
      </c>
      <c r="CA156" s="169">
        <v>7</v>
      </c>
      <c r="CB156" s="169">
        <v>1</v>
      </c>
    </row>
    <row r="157" spans="1:80" x14ac:dyDescent="0.2">
      <c r="A157" s="187"/>
      <c r="B157" s="188" t="s">
        <v>78</v>
      </c>
      <c r="C157" s="189" t="s">
        <v>261</v>
      </c>
      <c r="D157" s="190"/>
      <c r="E157" s="191"/>
      <c r="F157" s="192"/>
      <c r="G157" s="193">
        <f>SUM(G155:G156)</f>
        <v>0</v>
      </c>
      <c r="H157" s="194"/>
      <c r="I157" s="195">
        <f>SUM(I155:I156)</f>
        <v>0</v>
      </c>
      <c r="J157" s="194"/>
      <c r="K157" s="195">
        <f>SUM(K155:K156)</f>
        <v>0</v>
      </c>
      <c r="O157" s="169">
        <v>4</v>
      </c>
      <c r="BA157" s="196">
        <f>SUM(BA155:BA156)</f>
        <v>0</v>
      </c>
      <c r="BB157" s="196">
        <f>SUM(BB155:BB156)</f>
        <v>0</v>
      </c>
      <c r="BC157" s="196">
        <f>SUM(BC155:BC156)</f>
        <v>0</v>
      </c>
      <c r="BD157" s="196">
        <f>SUM(BD155:BD156)</f>
        <v>0</v>
      </c>
      <c r="BE157" s="196">
        <f>SUM(BE155:BE156)</f>
        <v>0</v>
      </c>
    </row>
    <row r="158" spans="1:80" x14ac:dyDescent="0.2">
      <c r="A158" s="159" t="s">
        <v>74</v>
      </c>
      <c r="B158" s="160" t="s">
        <v>265</v>
      </c>
      <c r="C158" s="161" t="s">
        <v>266</v>
      </c>
      <c r="D158" s="162"/>
      <c r="E158" s="163"/>
      <c r="F158" s="163"/>
      <c r="G158" s="164"/>
      <c r="H158" s="165"/>
      <c r="I158" s="166"/>
      <c r="J158" s="167"/>
      <c r="K158" s="168"/>
      <c r="O158" s="169">
        <v>1</v>
      </c>
    </row>
    <row r="159" spans="1:80" x14ac:dyDescent="0.2">
      <c r="A159" s="170">
        <v>50</v>
      </c>
      <c r="B159" s="171" t="s">
        <v>31</v>
      </c>
      <c r="C159" s="172" t="s">
        <v>268</v>
      </c>
      <c r="D159" s="173" t="s">
        <v>269</v>
      </c>
      <c r="E159" s="174">
        <v>240.4</v>
      </c>
      <c r="F159" s="174">
        <v>0</v>
      </c>
      <c r="G159" s="175">
        <f>E159*F159</f>
        <v>0</v>
      </c>
      <c r="H159" s="176">
        <v>0</v>
      </c>
      <c r="I159" s="177">
        <f>E159*H159</f>
        <v>0</v>
      </c>
      <c r="J159" s="176"/>
      <c r="K159" s="177">
        <f>E159*J159</f>
        <v>0</v>
      </c>
      <c r="O159" s="169">
        <v>2</v>
      </c>
      <c r="AA159" s="144">
        <v>12</v>
      </c>
      <c r="AB159" s="144">
        <v>0</v>
      </c>
      <c r="AC159" s="144">
        <v>9</v>
      </c>
      <c r="AZ159" s="144">
        <v>1</v>
      </c>
      <c r="BA159" s="144">
        <f>IF(AZ159=1,G159,0)</f>
        <v>0</v>
      </c>
      <c r="BB159" s="144">
        <f>IF(AZ159=2,G159,0)</f>
        <v>0</v>
      </c>
      <c r="BC159" s="144">
        <f>IF(AZ159=3,G159,0)</f>
        <v>0</v>
      </c>
      <c r="BD159" s="144">
        <f>IF(AZ159=4,G159,0)</f>
        <v>0</v>
      </c>
      <c r="BE159" s="144">
        <f>IF(AZ159=5,G159,0)</f>
        <v>0</v>
      </c>
      <c r="CA159" s="169">
        <v>12</v>
      </c>
      <c r="CB159" s="169">
        <v>0</v>
      </c>
    </row>
    <row r="160" spans="1:80" x14ac:dyDescent="0.2">
      <c r="A160" s="178"/>
      <c r="B160" s="181"/>
      <c r="C160" s="232" t="s">
        <v>270</v>
      </c>
      <c r="D160" s="233"/>
      <c r="E160" s="182">
        <v>134.4</v>
      </c>
      <c r="F160" s="183"/>
      <c r="G160" s="184"/>
      <c r="H160" s="185"/>
      <c r="I160" s="179"/>
      <c r="J160" s="186"/>
      <c r="K160" s="179"/>
      <c r="M160" s="180" t="s">
        <v>270</v>
      </c>
      <c r="O160" s="169"/>
    </row>
    <row r="161" spans="1:80" x14ac:dyDescent="0.2">
      <c r="A161" s="178"/>
      <c r="B161" s="181"/>
      <c r="C161" s="232" t="s">
        <v>271</v>
      </c>
      <c r="D161" s="233"/>
      <c r="E161" s="182">
        <v>106</v>
      </c>
      <c r="F161" s="183"/>
      <c r="G161" s="184"/>
      <c r="H161" s="185"/>
      <c r="I161" s="179"/>
      <c r="J161" s="186"/>
      <c r="K161" s="179"/>
      <c r="M161" s="180" t="s">
        <v>271</v>
      </c>
      <c r="O161" s="169"/>
    </row>
    <row r="162" spans="1:80" ht="22.5" x14ac:dyDescent="0.2">
      <c r="A162" s="170">
        <v>51</v>
      </c>
      <c r="B162" s="171" t="s">
        <v>31</v>
      </c>
      <c r="C162" s="172" t="s">
        <v>272</v>
      </c>
      <c r="D162" s="173" t="s">
        <v>119</v>
      </c>
      <c r="E162" s="174">
        <v>688.68960000000004</v>
      </c>
      <c r="F162" s="174">
        <v>0</v>
      </c>
      <c r="G162" s="175">
        <f>E162*F162</f>
        <v>0</v>
      </c>
      <c r="H162" s="176">
        <v>0</v>
      </c>
      <c r="I162" s="177">
        <f>E162*H162</f>
        <v>0</v>
      </c>
      <c r="J162" s="176"/>
      <c r="K162" s="177">
        <f>E162*J162</f>
        <v>0</v>
      </c>
      <c r="O162" s="169">
        <v>2</v>
      </c>
      <c r="AA162" s="144">
        <v>12</v>
      </c>
      <c r="AB162" s="144">
        <v>0</v>
      </c>
      <c r="AC162" s="144">
        <v>8</v>
      </c>
      <c r="AZ162" s="144">
        <v>1</v>
      </c>
      <c r="BA162" s="144">
        <f>IF(AZ162=1,G162,0)</f>
        <v>0</v>
      </c>
      <c r="BB162" s="144">
        <f>IF(AZ162=2,G162,0)</f>
        <v>0</v>
      </c>
      <c r="BC162" s="144">
        <f>IF(AZ162=3,G162,0)</f>
        <v>0</v>
      </c>
      <c r="BD162" s="144">
        <f>IF(AZ162=4,G162,0)</f>
        <v>0</v>
      </c>
      <c r="BE162" s="144">
        <f>IF(AZ162=5,G162,0)</f>
        <v>0</v>
      </c>
      <c r="CA162" s="169">
        <v>12</v>
      </c>
      <c r="CB162" s="169">
        <v>0</v>
      </c>
    </row>
    <row r="163" spans="1:80" x14ac:dyDescent="0.2">
      <c r="A163" s="178"/>
      <c r="B163" s="181"/>
      <c r="C163" s="232" t="s">
        <v>273</v>
      </c>
      <c r="D163" s="233"/>
      <c r="E163" s="182">
        <v>680.43359999999996</v>
      </c>
      <c r="F163" s="183"/>
      <c r="G163" s="184"/>
      <c r="H163" s="185"/>
      <c r="I163" s="179"/>
      <c r="J163" s="186"/>
      <c r="K163" s="179"/>
      <c r="M163" s="180" t="s">
        <v>273</v>
      </c>
      <c r="O163" s="169"/>
    </row>
    <row r="164" spans="1:80" x14ac:dyDescent="0.2">
      <c r="A164" s="178"/>
      <c r="B164" s="181"/>
      <c r="C164" s="232" t="s">
        <v>274</v>
      </c>
      <c r="D164" s="233"/>
      <c r="E164" s="182">
        <v>8.2560000000000002</v>
      </c>
      <c r="F164" s="183"/>
      <c r="G164" s="184"/>
      <c r="H164" s="185"/>
      <c r="I164" s="179"/>
      <c r="J164" s="186"/>
      <c r="K164" s="179"/>
      <c r="M164" s="180" t="s">
        <v>274</v>
      </c>
      <c r="O164" s="169"/>
    </row>
    <row r="165" spans="1:80" x14ac:dyDescent="0.2">
      <c r="A165" s="187"/>
      <c r="B165" s="188" t="s">
        <v>78</v>
      </c>
      <c r="C165" s="189" t="s">
        <v>267</v>
      </c>
      <c r="D165" s="190"/>
      <c r="E165" s="191"/>
      <c r="F165" s="192"/>
      <c r="G165" s="193">
        <f>SUM(G158:G164)</f>
        <v>0</v>
      </c>
      <c r="H165" s="194"/>
      <c r="I165" s="195">
        <f>SUM(I158:I164)</f>
        <v>0</v>
      </c>
      <c r="J165" s="194"/>
      <c r="K165" s="195">
        <f>SUM(K158:K164)</f>
        <v>0</v>
      </c>
      <c r="O165" s="169">
        <v>4</v>
      </c>
      <c r="BA165" s="196">
        <f>SUM(BA158:BA164)</f>
        <v>0</v>
      </c>
      <c r="BB165" s="196">
        <f>SUM(BB158:BB164)</f>
        <v>0</v>
      </c>
      <c r="BC165" s="196">
        <f>SUM(BC158:BC164)</f>
        <v>0</v>
      </c>
      <c r="BD165" s="196">
        <f>SUM(BD158:BD164)</f>
        <v>0</v>
      </c>
      <c r="BE165" s="196">
        <f>SUM(BE158:BE164)</f>
        <v>0</v>
      </c>
    </row>
    <row r="166" spans="1:80" x14ac:dyDescent="0.2">
      <c r="A166" s="159" t="s">
        <v>74</v>
      </c>
      <c r="B166" s="160" t="s">
        <v>275</v>
      </c>
      <c r="C166" s="161" t="s">
        <v>276</v>
      </c>
      <c r="D166" s="162"/>
      <c r="E166" s="163"/>
      <c r="F166" s="163"/>
      <c r="G166" s="164"/>
      <c r="H166" s="165"/>
      <c r="I166" s="166"/>
      <c r="J166" s="167"/>
      <c r="K166" s="168"/>
      <c r="O166" s="169">
        <v>1</v>
      </c>
    </row>
    <row r="167" spans="1:80" ht="22.5" x14ac:dyDescent="0.2">
      <c r="A167" s="170">
        <v>52</v>
      </c>
      <c r="B167" s="171" t="s">
        <v>278</v>
      </c>
      <c r="C167" s="172" t="s">
        <v>279</v>
      </c>
      <c r="D167" s="173" t="s">
        <v>119</v>
      </c>
      <c r="E167" s="174">
        <v>0.98</v>
      </c>
      <c r="F167" s="174">
        <v>0</v>
      </c>
      <c r="G167" s="175">
        <f>E167*F167</f>
        <v>0</v>
      </c>
      <c r="H167" s="176">
        <v>2.0000000000000001E-4</v>
      </c>
      <c r="I167" s="177">
        <f>E167*H167</f>
        <v>1.9599999999999999E-4</v>
      </c>
      <c r="J167" s="176">
        <v>0</v>
      </c>
      <c r="K167" s="177">
        <f>E167*J167</f>
        <v>0</v>
      </c>
      <c r="O167" s="169">
        <v>2</v>
      </c>
      <c r="AA167" s="144">
        <v>1</v>
      </c>
      <c r="AB167" s="144">
        <v>7</v>
      </c>
      <c r="AC167" s="144">
        <v>7</v>
      </c>
      <c r="AZ167" s="144">
        <v>2</v>
      </c>
      <c r="BA167" s="144">
        <f>IF(AZ167=1,G167,0)</f>
        <v>0</v>
      </c>
      <c r="BB167" s="144">
        <f>IF(AZ167=2,G167,0)</f>
        <v>0</v>
      </c>
      <c r="BC167" s="144">
        <f>IF(AZ167=3,G167,0)</f>
        <v>0</v>
      </c>
      <c r="BD167" s="144">
        <f>IF(AZ167=4,G167,0)</f>
        <v>0</v>
      </c>
      <c r="BE167" s="144">
        <f>IF(AZ167=5,G167,0)</f>
        <v>0</v>
      </c>
      <c r="CA167" s="169">
        <v>1</v>
      </c>
      <c r="CB167" s="169">
        <v>7</v>
      </c>
    </row>
    <row r="168" spans="1:80" x14ac:dyDescent="0.2">
      <c r="A168" s="178"/>
      <c r="B168" s="181"/>
      <c r="C168" s="232" t="s">
        <v>280</v>
      </c>
      <c r="D168" s="233"/>
      <c r="E168" s="182">
        <v>0.98</v>
      </c>
      <c r="F168" s="183"/>
      <c r="G168" s="184"/>
      <c r="H168" s="185"/>
      <c r="I168" s="179"/>
      <c r="J168" s="186"/>
      <c r="K168" s="179"/>
      <c r="M168" s="180" t="s">
        <v>280</v>
      </c>
      <c r="O168" s="169"/>
    </row>
    <row r="169" spans="1:80" x14ac:dyDescent="0.2">
      <c r="A169" s="187"/>
      <c r="B169" s="188" t="s">
        <v>78</v>
      </c>
      <c r="C169" s="189" t="s">
        <v>277</v>
      </c>
      <c r="D169" s="190"/>
      <c r="E169" s="191"/>
      <c r="F169" s="192"/>
      <c r="G169" s="193">
        <f>SUM(G166:G168)</f>
        <v>0</v>
      </c>
      <c r="H169" s="194"/>
      <c r="I169" s="195">
        <f>SUM(I166:I168)</f>
        <v>1.9599999999999999E-4</v>
      </c>
      <c r="J169" s="194"/>
      <c r="K169" s="195">
        <f>SUM(K166:K168)</f>
        <v>0</v>
      </c>
      <c r="O169" s="169">
        <v>4</v>
      </c>
      <c r="BA169" s="196">
        <f>SUM(BA166:BA168)</f>
        <v>0</v>
      </c>
      <c r="BB169" s="196">
        <f>SUM(BB166:BB168)</f>
        <v>0</v>
      </c>
      <c r="BC169" s="196">
        <f>SUM(BC166:BC168)</f>
        <v>0</v>
      </c>
      <c r="BD169" s="196">
        <f>SUM(BD166:BD168)</f>
        <v>0</v>
      </c>
      <c r="BE169" s="196">
        <f>SUM(BE166:BE168)</f>
        <v>0</v>
      </c>
    </row>
    <row r="170" spans="1:80" x14ac:dyDescent="0.2">
      <c r="A170" s="159" t="s">
        <v>74</v>
      </c>
      <c r="B170" s="160" t="s">
        <v>281</v>
      </c>
      <c r="C170" s="161" t="s">
        <v>282</v>
      </c>
      <c r="D170" s="162"/>
      <c r="E170" s="163"/>
      <c r="F170" s="163"/>
      <c r="G170" s="164"/>
      <c r="H170" s="165"/>
      <c r="I170" s="166"/>
      <c r="J170" s="167"/>
      <c r="K170" s="168"/>
      <c r="O170" s="169">
        <v>1</v>
      </c>
    </row>
    <row r="171" spans="1:80" ht="22.5" x14ac:dyDescent="0.2">
      <c r="A171" s="170">
        <v>53</v>
      </c>
      <c r="B171" s="171" t="s">
        <v>284</v>
      </c>
      <c r="C171" s="172" t="s">
        <v>285</v>
      </c>
      <c r="D171" s="173" t="s">
        <v>170</v>
      </c>
      <c r="E171" s="174">
        <v>104.04</v>
      </c>
      <c r="F171" s="174">
        <v>0</v>
      </c>
      <c r="G171" s="175">
        <f>E171*F171</f>
        <v>0</v>
      </c>
      <c r="H171" s="176">
        <v>6.2500000000000003E-3</v>
      </c>
      <c r="I171" s="177">
        <f>E171*H171</f>
        <v>0.65025000000000011</v>
      </c>
      <c r="J171" s="176">
        <v>0</v>
      </c>
      <c r="K171" s="177">
        <f>E171*J171</f>
        <v>0</v>
      </c>
      <c r="O171" s="169">
        <v>2</v>
      </c>
      <c r="AA171" s="144">
        <v>1</v>
      </c>
      <c r="AB171" s="144">
        <v>0</v>
      </c>
      <c r="AC171" s="144">
        <v>0</v>
      </c>
      <c r="AZ171" s="144">
        <v>2</v>
      </c>
      <c r="BA171" s="144">
        <f>IF(AZ171=1,G171,0)</f>
        <v>0</v>
      </c>
      <c r="BB171" s="144">
        <f>IF(AZ171=2,G171,0)</f>
        <v>0</v>
      </c>
      <c r="BC171" s="144">
        <f>IF(AZ171=3,G171,0)</f>
        <v>0</v>
      </c>
      <c r="BD171" s="144">
        <f>IF(AZ171=4,G171,0)</f>
        <v>0</v>
      </c>
      <c r="BE171" s="144">
        <f>IF(AZ171=5,G171,0)</f>
        <v>0</v>
      </c>
      <c r="CA171" s="169">
        <v>1</v>
      </c>
      <c r="CB171" s="169">
        <v>0</v>
      </c>
    </row>
    <row r="172" spans="1:80" x14ac:dyDescent="0.2">
      <c r="A172" s="178"/>
      <c r="B172" s="181"/>
      <c r="C172" s="232" t="s">
        <v>286</v>
      </c>
      <c r="D172" s="233"/>
      <c r="E172" s="182">
        <v>104.04</v>
      </c>
      <c r="F172" s="183"/>
      <c r="G172" s="184"/>
      <c r="H172" s="185"/>
      <c r="I172" s="179"/>
      <c r="J172" s="186"/>
      <c r="K172" s="179"/>
      <c r="M172" s="180" t="s">
        <v>286</v>
      </c>
      <c r="O172" s="169"/>
    </row>
    <row r="173" spans="1:80" x14ac:dyDescent="0.2">
      <c r="A173" s="170">
        <v>54</v>
      </c>
      <c r="B173" s="171" t="s">
        <v>287</v>
      </c>
      <c r="C173" s="172" t="s">
        <v>288</v>
      </c>
      <c r="D173" s="173" t="s">
        <v>264</v>
      </c>
      <c r="E173" s="174">
        <v>0.65024999999999999</v>
      </c>
      <c r="F173" s="174">
        <v>0</v>
      </c>
      <c r="G173" s="175">
        <f>E173*F173</f>
        <v>0</v>
      </c>
      <c r="H173" s="176">
        <v>0</v>
      </c>
      <c r="I173" s="177">
        <f>E173*H173</f>
        <v>0</v>
      </c>
      <c r="J173" s="176"/>
      <c r="K173" s="177">
        <f>E173*J173</f>
        <v>0</v>
      </c>
      <c r="O173" s="169">
        <v>2</v>
      </c>
      <c r="AA173" s="144">
        <v>7</v>
      </c>
      <c r="AB173" s="144">
        <v>1001</v>
      </c>
      <c r="AC173" s="144">
        <v>5</v>
      </c>
      <c r="AZ173" s="144">
        <v>2</v>
      </c>
      <c r="BA173" s="144">
        <f>IF(AZ173=1,G173,0)</f>
        <v>0</v>
      </c>
      <c r="BB173" s="144">
        <f>IF(AZ173=2,G173,0)</f>
        <v>0</v>
      </c>
      <c r="BC173" s="144">
        <f>IF(AZ173=3,G173,0)</f>
        <v>0</v>
      </c>
      <c r="BD173" s="144">
        <f>IF(AZ173=4,G173,0)</f>
        <v>0</v>
      </c>
      <c r="BE173" s="144">
        <f>IF(AZ173=5,G173,0)</f>
        <v>0</v>
      </c>
      <c r="CA173" s="169">
        <v>7</v>
      </c>
      <c r="CB173" s="169">
        <v>1001</v>
      </c>
    </row>
    <row r="174" spans="1:80" x14ac:dyDescent="0.2">
      <c r="A174" s="187"/>
      <c r="B174" s="188" t="s">
        <v>78</v>
      </c>
      <c r="C174" s="189" t="s">
        <v>283</v>
      </c>
      <c r="D174" s="190"/>
      <c r="E174" s="191"/>
      <c r="F174" s="192"/>
      <c r="G174" s="193">
        <f>SUM(G170:G173)</f>
        <v>0</v>
      </c>
      <c r="H174" s="194"/>
      <c r="I174" s="195">
        <f>SUM(I170:I173)</f>
        <v>0.65025000000000011</v>
      </c>
      <c r="J174" s="194"/>
      <c r="K174" s="195">
        <f>SUM(K170:K173)</f>
        <v>0</v>
      </c>
      <c r="O174" s="169">
        <v>4</v>
      </c>
      <c r="BA174" s="196">
        <f>SUM(BA170:BA173)</f>
        <v>0</v>
      </c>
      <c r="BB174" s="196">
        <f>SUM(BB170:BB173)</f>
        <v>0</v>
      </c>
      <c r="BC174" s="196">
        <f>SUM(BC170:BC173)</f>
        <v>0</v>
      </c>
      <c r="BD174" s="196">
        <f>SUM(BD170:BD173)</f>
        <v>0</v>
      </c>
      <c r="BE174" s="196">
        <f>SUM(BE170:BE173)</f>
        <v>0</v>
      </c>
    </row>
    <row r="175" spans="1:80" x14ac:dyDescent="0.2">
      <c r="A175" s="159" t="s">
        <v>74</v>
      </c>
      <c r="B175" s="160" t="s">
        <v>289</v>
      </c>
      <c r="C175" s="161" t="s">
        <v>290</v>
      </c>
      <c r="D175" s="162"/>
      <c r="E175" s="163"/>
      <c r="F175" s="163"/>
      <c r="G175" s="164"/>
      <c r="H175" s="165"/>
      <c r="I175" s="166"/>
      <c r="J175" s="167"/>
      <c r="K175" s="168"/>
      <c r="O175" s="169">
        <v>1</v>
      </c>
    </row>
    <row r="176" spans="1:80" ht="22.5" x14ac:dyDescent="0.2">
      <c r="A176" s="170">
        <v>55</v>
      </c>
      <c r="B176" s="171" t="s">
        <v>292</v>
      </c>
      <c r="C176" s="172" t="s">
        <v>293</v>
      </c>
      <c r="D176" s="173" t="s">
        <v>119</v>
      </c>
      <c r="E176" s="174">
        <v>443.68</v>
      </c>
      <c r="F176" s="174">
        <v>0</v>
      </c>
      <c r="G176" s="175">
        <f>E176*F176</f>
        <v>0</v>
      </c>
      <c r="H176" s="176">
        <v>0</v>
      </c>
      <c r="I176" s="177">
        <f>E176*H176</f>
        <v>0</v>
      </c>
      <c r="J176" s="176">
        <v>0</v>
      </c>
      <c r="K176" s="177">
        <f>E176*J176</f>
        <v>0</v>
      </c>
      <c r="O176" s="169">
        <v>2</v>
      </c>
      <c r="AA176" s="144">
        <v>1</v>
      </c>
      <c r="AB176" s="144">
        <v>7</v>
      </c>
      <c r="AC176" s="144">
        <v>7</v>
      </c>
      <c r="AZ176" s="144">
        <v>2</v>
      </c>
      <c r="BA176" s="144">
        <f>IF(AZ176=1,G176,0)</f>
        <v>0</v>
      </c>
      <c r="BB176" s="144">
        <f>IF(AZ176=2,G176,0)</f>
        <v>0</v>
      </c>
      <c r="BC176" s="144">
        <f>IF(AZ176=3,G176,0)</f>
        <v>0</v>
      </c>
      <c r="BD176" s="144">
        <f>IF(AZ176=4,G176,0)</f>
        <v>0</v>
      </c>
      <c r="BE176" s="144">
        <f>IF(AZ176=5,G176,0)</f>
        <v>0</v>
      </c>
      <c r="CA176" s="169">
        <v>1</v>
      </c>
      <c r="CB176" s="169">
        <v>7</v>
      </c>
    </row>
    <row r="177" spans="1:80" x14ac:dyDescent="0.2">
      <c r="A177" s="178"/>
      <c r="B177" s="181"/>
      <c r="C177" s="232" t="s">
        <v>294</v>
      </c>
      <c r="D177" s="233"/>
      <c r="E177" s="182">
        <v>443.68</v>
      </c>
      <c r="F177" s="183"/>
      <c r="G177" s="184"/>
      <c r="H177" s="185"/>
      <c r="I177" s="179"/>
      <c r="J177" s="186"/>
      <c r="K177" s="179"/>
      <c r="M177" s="180" t="s">
        <v>294</v>
      </c>
      <c r="O177" s="169"/>
    </row>
    <row r="178" spans="1:80" x14ac:dyDescent="0.2">
      <c r="A178" s="170">
        <v>56</v>
      </c>
      <c r="B178" s="171" t="s">
        <v>295</v>
      </c>
      <c r="C178" s="172" t="s">
        <v>296</v>
      </c>
      <c r="D178" s="173" t="s">
        <v>77</v>
      </c>
      <c r="E178" s="174">
        <v>44</v>
      </c>
      <c r="F178" s="174">
        <v>0</v>
      </c>
      <c r="G178" s="175">
        <f>E178*F178</f>
        <v>0</v>
      </c>
      <c r="H178" s="176">
        <v>0.05</v>
      </c>
      <c r="I178" s="177">
        <f>E178*H178</f>
        <v>2.2000000000000002</v>
      </c>
      <c r="J178" s="176"/>
      <c r="K178" s="177">
        <f>E178*J178</f>
        <v>0</v>
      </c>
      <c r="O178" s="169">
        <v>2</v>
      </c>
      <c r="AA178" s="144">
        <v>12</v>
      </c>
      <c r="AB178" s="144">
        <v>0</v>
      </c>
      <c r="AC178" s="144">
        <v>10</v>
      </c>
      <c r="AZ178" s="144">
        <v>2</v>
      </c>
      <c r="BA178" s="144">
        <f>IF(AZ178=1,G178,0)</f>
        <v>0</v>
      </c>
      <c r="BB178" s="144">
        <f>IF(AZ178=2,G178,0)</f>
        <v>0</v>
      </c>
      <c r="BC178" s="144">
        <f>IF(AZ178=3,G178,0)</f>
        <v>0</v>
      </c>
      <c r="BD178" s="144">
        <f>IF(AZ178=4,G178,0)</f>
        <v>0</v>
      </c>
      <c r="BE178" s="144">
        <f>IF(AZ178=5,G178,0)</f>
        <v>0</v>
      </c>
      <c r="CA178" s="169">
        <v>12</v>
      </c>
      <c r="CB178" s="169">
        <v>0</v>
      </c>
    </row>
    <row r="179" spans="1:80" x14ac:dyDescent="0.2">
      <c r="A179" s="178"/>
      <c r="B179" s="181"/>
      <c r="C179" s="232" t="s">
        <v>297</v>
      </c>
      <c r="D179" s="233"/>
      <c r="E179" s="182">
        <v>44</v>
      </c>
      <c r="F179" s="183"/>
      <c r="G179" s="184"/>
      <c r="H179" s="185"/>
      <c r="I179" s="179"/>
      <c r="J179" s="186"/>
      <c r="K179" s="179"/>
      <c r="M179" s="180" t="s">
        <v>297</v>
      </c>
      <c r="O179" s="169"/>
    </row>
    <row r="180" spans="1:80" x14ac:dyDescent="0.2">
      <c r="A180" s="170">
        <v>57</v>
      </c>
      <c r="B180" s="171" t="s">
        <v>298</v>
      </c>
      <c r="C180" s="172" t="s">
        <v>299</v>
      </c>
      <c r="D180" s="173" t="s">
        <v>77</v>
      </c>
      <c r="E180" s="174">
        <v>8</v>
      </c>
      <c r="F180" s="174">
        <v>0</v>
      </c>
      <c r="G180" s="175">
        <f>E180*F180</f>
        <v>0</v>
      </c>
      <c r="H180" s="176">
        <v>5.0000000000000001E-3</v>
      </c>
      <c r="I180" s="177">
        <f>E180*H180</f>
        <v>0.04</v>
      </c>
      <c r="J180" s="176"/>
      <c r="K180" s="177">
        <f>E180*J180</f>
        <v>0</v>
      </c>
      <c r="O180" s="169">
        <v>2</v>
      </c>
      <c r="AA180" s="144">
        <v>12</v>
      </c>
      <c r="AB180" s="144">
        <v>0</v>
      </c>
      <c r="AC180" s="144">
        <v>11</v>
      </c>
      <c r="AZ180" s="144">
        <v>2</v>
      </c>
      <c r="BA180" s="144">
        <f>IF(AZ180=1,G180,0)</f>
        <v>0</v>
      </c>
      <c r="BB180" s="144">
        <f>IF(AZ180=2,G180,0)</f>
        <v>0</v>
      </c>
      <c r="BC180" s="144">
        <f>IF(AZ180=3,G180,0)</f>
        <v>0</v>
      </c>
      <c r="BD180" s="144">
        <f>IF(AZ180=4,G180,0)</f>
        <v>0</v>
      </c>
      <c r="BE180" s="144">
        <f>IF(AZ180=5,G180,0)</f>
        <v>0</v>
      </c>
      <c r="CA180" s="169">
        <v>12</v>
      </c>
      <c r="CB180" s="169">
        <v>0</v>
      </c>
    </row>
    <row r="181" spans="1:80" x14ac:dyDescent="0.2">
      <c r="A181" s="170">
        <v>58</v>
      </c>
      <c r="B181" s="171" t="s">
        <v>300</v>
      </c>
      <c r="C181" s="172" t="s">
        <v>301</v>
      </c>
      <c r="D181" s="173" t="s">
        <v>170</v>
      </c>
      <c r="E181" s="174">
        <v>555</v>
      </c>
      <c r="F181" s="174">
        <v>0</v>
      </c>
      <c r="G181" s="175">
        <f>E181*F181</f>
        <v>0</v>
      </c>
      <c r="H181" s="176">
        <v>0</v>
      </c>
      <c r="I181" s="177">
        <f>E181*H181</f>
        <v>0</v>
      </c>
      <c r="J181" s="176"/>
      <c r="K181" s="177">
        <f>E181*J181</f>
        <v>0</v>
      </c>
      <c r="O181" s="169">
        <v>2</v>
      </c>
      <c r="AA181" s="144">
        <v>12</v>
      </c>
      <c r="AB181" s="144">
        <v>0</v>
      </c>
      <c r="AC181" s="144">
        <v>12</v>
      </c>
      <c r="AZ181" s="144">
        <v>2</v>
      </c>
      <c r="BA181" s="144">
        <f>IF(AZ181=1,G181,0)</f>
        <v>0</v>
      </c>
      <c r="BB181" s="144">
        <f>IF(AZ181=2,G181,0)</f>
        <v>0</v>
      </c>
      <c r="BC181" s="144">
        <f>IF(AZ181=3,G181,0)</f>
        <v>0</v>
      </c>
      <c r="BD181" s="144">
        <f>IF(AZ181=4,G181,0)</f>
        <v>0</v>
      </c>
      <c r="BE181" s="144">
        <f>IF(AZ181=5,G181,0)</f>
        <v>0</v>
      </c>
      <c r="CA181" s="169">
        <v>12</v>
      </c>
      <c r="CB181" s="169">
        <v>0</v>
      </c>
    </row>
    <row r="182" spans="1:80" x14ac:dyDescent="0.2">
      <c r="A182" s="178"/>
      <c r="B182" s="181"/>
      <c r="C182" s="232" t="s">
        <v>302</v>
      </c>
      <c r="D182" s="233"/>
      <c r="E182" s="182">
        <v>555</v>
      </c>
      <c r="F182" s="183"/>
      <c r="G182" s="184"/>
      <c r="H182" s="185"/>
      <c r="I182" s="179"/>
      <c r="J182" s="186"/>
      <c r="K182" s="179"/>
      <c r="M182" s="180" t="s">
        <v>302</v>
      </c>
      <c r="O182" s="169"/>
    </row>
    <row r="183" spans="1:80" x14ac:dyDescent="0.2">
      <c r="A183" s="170">
        <v>59</v>
      </c>
      <c r="B183" s="171" t="s">
        <v>303</v>
      </c>
      <c r="C183" s="172" t="s">
        <v>304</v>
      </c>
      <c r="D183" s="173" t="s">
        <v>170</v>
      </c>
      <c r="E183" s="174">
        <v>208</v>
      </c>
      <c r="F183" s="174">
        <v>0</v>
      </c>
      <c r="G183" s="175">
        <f>E183*F183</f>
        <v>0</v>
      </c>
      <c r="H183" s="176">
        <v>0</v>
      </c>
      <c r="I183" s="177">
        <f>E183*H183</f>
        <v>0</v>
      </c>
      <c r="J183" s="176"/>
      <c r="K183" s="177">
        <f>E183*J183</f>
        <v>0</v>
      </c>
      <c r="O183" s="169">
        <v>2</v>
      </c>
      <c r="AA183" s="144">
        <v>12</v>
      </c>
      <c r="AB183" s="144">
        <v>0</v>
      </c>
      <c r="AC183" s="144">
        <v>13</v>
      </c>
      <c r="AZ183" s="144">
        <v>2</v>
      </c>
      <c r="BA183" s="144">
        <f>IF(AZ183=1,G183,0)</f>
        <v>0</v>
      </c>
      <c r="BB183" s="144">
        <f>IF(AZ183=2,G183,0)</f>
        <v>0</v>
      </c>
      <c r="BC183" s="144">
        <f>IF(AZ183=3,G183,0)</f>
        <v>0</v>
      </c>
      <c r="BD183" s="144">
        <f>IF(AZ183=4,G183,0)</f>
        <v>0</v>
      </c>
      <c r="BE183" s="144">
        <f>IF(AZ183=5,G183,0)</f>
        <v>0</v>
      </c>
      <c r="CA183" s="169">
        <v>12</v>
      </c>
      <c r="CB183" s="169">
        <v>0</v>
      </c>
    </row>
    <row r="184" spans="1:80" x14ac:dyDescent="0.2">
      <c r="A184" s="178"/>
      <c r="B184" s="181"/>
      <c r="C184" s="232" t="s">
        <v>305</v>
      </c>
      <c r="D184" s="233"/>
      <c r="E184" s="182">
        <v>208</v>
      </c>
      <c r="F184" s="183"/>
      <c r="G184" s="184"/>
      <c r="H184" s="185"/>
      <c r="I184" s="179"/>
      <c r="J184" s="186"/>
      <c r="K184" s="179"/>
      <c r="M184" s="180" t="s">
        <v>305</v>
      </c>
      <c r="O184" s="169"/>
    </row>
    <row r="185" spans="1:80" ht="22.5" x14ac:dyDescent="0.2">
      <c r="A185" s="170">
        <v>60</v>
      </c>
      <c r="B185" s="171" t="s">
        <v>306</v>
      </c>
      <c r="C185" s="172" t="s">
        <v>307</v>
      </c>
      <c r="D185" s="173" t="s">
        <v>77</v>
      </c>
      <c r="E185" s="174">
        <v>1</v>
      </c>
      <c r="F185" s="174">
        <v>0</v>
      </c>
      <c r="G185" s="175">
        <f>E185*F185</f>
        <v>0</v>
      </c>
      <c r="H185" s="176">
        <v>0</v>
      </c>
      <c r="I185" s="177">
        <f>E185*H185</f>
        <v>0</v>
      </c>
      <c r="J185" s="176"/>
      <c r="K185" s="177">
        <f>E185*J185</f>
        <v>0</v>
      </c>
      <c r="O185" s="169">
        <v>2</v>
      </c>
      <c r="AA185" s="144">
        <v>12</v>
      </c>
      <c r="AB185" s="144">
        <v>0</v>
      </c>
      <c r="AC185" s="144">
        <v>14</v>
      </c>
      <c r="AZ185" s="144">
        <v>2</v>
      </c>
      <c r="BA185" s="144">
        <f>IF(AZ185=1,G185,0)</f>
        <v>0</v>
      </c>
      <c r="BB185" s="144">
        <f>IF(AZ185=2,G185,0)</f>
        <v>0</v>
      </c>
      <c r="BC185" s="144">
        <f>IF(AZ185=3,G185,0)</f>
        <v>0</v>
      </c>
      <c r="BD185" s="144">
        <f>IF(AZ185=4,G185,0)</f>
        <v>0</v>
      </c>
      <c r="BE185" s="144">
        <f>IF(AZ185=5,G185,0)</f>
        <v>0</v>
      </c>
      <c r="CA185" s="169">
        <v>12</v>
      </c>
      <c r="CB185" s="169">
        <v>0</v>
      </c>
    </row>
    <row r="186" spans="1:80" x14ac:dyDescent="0.2">
      <c r="A186" s="170">
        <v>61</v>
      </c>
      <c r="B186" s="171" t="s">
        <v>308</v>
      </c>
      <c r="C186" s="172" t="s">
        <v>309</v>
      </c>
      <c r="D186" s="173" t="s">
        <v>156</v>
      </c>
      <c r="E186" s="174">
        <v>1</v>
      </c>
      <c r="F186" s="174">
        <v>0</v>
      </c>
      <c r="G186" s="175">
        <f>E186*F186</f>
        <v>0</v>
      </c>
      <c r="H186" s="176">
        <v>0</v>
      </c>
      <c r="I186" s="177">
        <f>E186*H186</f>
        <v>0</v>
      </c>
      <c r="J186" s="176"/>
      <c r="K186" s="177">
        <f>E186*J186</f>
        <v>0</v>
      </c>
      <c r="O186" s="169">
        <v>2</v>
      </c>
      <c r="AA186" s="144">
        <v>12</v>
      </c>
      <c r="AB186" s="144">
        <v>0</v>
      </c>
      <c r="AC186" s="144">
        <v>15</v>
      </c>
      <c r="AZ186" s="144">
        <v>2</v>
      </c>
      <c r="BA186" s="144">
        <f>IF(AZ186=1,G186,0)</f>
        <v>0</v>
      </c>
      <c r="BB186" s="144">
        <f>IF(AZ186=2,G186,0)</f>
        <v>0</v>
      </c>
      <c r="BC186" s="144">
        <f>IF(AZ186=3,G186,0)</f>
        <v>0</v>
      </c>
      <c r="BD186" s="144">
        <f>IF(AZ186=4,G186,0)</f>
        <v>0</v>
      </c>
      <c r="BE186" s="144">
        <f>IF(AZ186=5,G186,0)</f>
        <v>0</v>
      </c>
      <c r="CA186" s="169">
        <v>12</v>
      </c>
      <c r="CB186" s="169">
        <v>0</v>
      </c>
    </row>
    <row r="187" spans="1:80" x14ac:dyDescent="0.2">
      <c r="A187" s="170">
        <v>62</v>
      </c>
      <c r="B187" s="171" t="s">
        <v>31</v>
      </c>
      <c r="C187" s="172" t="s">
        <v>310</v>
      </c>
      <c r="D187" s="173" t="s">
        <v>170</v>
      </c>
      <c r="E187" s="174">
        <v>111</v>
      </c>
      <c r="F187" s="174">
        <v>0</v>
      </c>
      <c r="G187" s="175">
        <f>E187*F187</f>
        <v>0</v>
      </c>
      <c r="H187" s="176">
        <v>0</v>
      </c>
      <c r="I187" s="177">
        <f>E187*H187</f>
        <v>0</v>
      </c>
      <c r="J187" s="176"/>
      <c r="K187" s="177">
        <f>E187*J187</f>
        <v>0</v>
      </c>
      <c r="O187" s="169">
        <v>2</v>
      </c>
      <c r="AA187" s="144">
        <v>12</v>
      </c>
      <c r="AB187" s="144">
        <v>0</v>
      </c>
      <c r="AC187" s="144">
        <v>17</v>
      </c>
      <c r="AZ187" s="144">
        <v>2</v>
      </c>
      <c r="BA187" s="144">
        <f>IF(AZ187=1,G187,0)</f>
        <v>0</v>
      </c>
      <c r="BB187" s="144">
        <f>IF(AZ187=2,G187,0)</f>
        <v>0</v>
      </c>
      <c r="BC187" s="144">
        <f>IF(AZ187=3,G187,0)</f>
        <v>0</v>
      </c>
      <c r="BD187" s="144">
        <f>IF(AZ187=4,G187,0)</f>
        <v>0</v>
      </c>
      <c r="BE187" s="144">
        <f>IF(AZ187=5,G187,0)</f>
        <v>0</v>
      </c>
      <c r="CA187" s="169">
        <v>12</v>
      </c>
      <c r="CB187" s="169">
        <v>0</v>
      </c>
    </row>
    <row r="188" spans="1:80" x14ac:dyDescent="0.2">
      <c r="A188" s="178"/>
      <c r="B188" s="181"/>
      <c r="C188" s="232" t="s">
        <v>311</v>
      </c>
      <c r="D188" s="233"/>
      <c r="E188" s="182">
        <v>111</v>
      </c>
      <c r="F188" s="183"/>
      <c r="G188" s="184"/>
      <c r="H188" s="185"/>
      <c r="I188" s="179"/>
      <c r="J188" s="186"/>
      <c r="K188" s="179"/>
      <c r="M188" s="180" t="s">
        <v>311</v>
      </c>
      <c r="O188" s="169"/>
    </row>
    <row r="189" spans="1:80" x14ac:dyDescent="0.2">
      <c r="A189" s="170">
        <v>63</v>
      </c>
      <c r="B189" s="171" t="s">
        <v>31</v>
      </c>
      <c r="C189" s="172" t="s">
        <v>312</v>
      </c>
      <c r="D189" s="173" t="s">
        <v>170</v>
      </c>
      <c r="E189" s="174">
        <v>222</v>
      </c>
      <c r="F189" s="174">
        <v>0</v>
      </c>
      <c r="G189" s="175">
        <f>E189*F189</f>
        <v>0</v>
      </c>
      <c r="H189" s="176">
        <v>0</v>
      </c>
      <c r="I189" s="177">
        <f>E189*H189</f>
        <v>0</v>
      </c>
      <c r="J189" s="176"/>
      <c r="K189" s="177">
        <f>E189*J189</f>
        <v>0</v>
      </c>
      <c r="O189" s="169">
        <v>2</v>
      </c>
      <c r="AA189" s="144">
        <v>12</v>
      </c>
      <c r="AB189" s="144">
        <v>0</v>
      </c>
      <c r="AC189" s="144">
        <v>16</v>
      </c>
      <c r="AZ189" s="144">
        <v>2</v>
      </c>
      <c r="BA189" s="144">
        <f>IF(AZ189=1,G189,0)</f>
        <v>0</v>
      </c>
      <c r="BB189" s="144">
        <f>IF(AZ189=2,G189,0)</f>
        <v>0</v>
      </c>
      <c r="BC189" s="144">
        <f>IF(AZ189=3,G189,0)</f>
        <v>0</v>
      </c>
      <c r="BD189" s="144">
        <f>IF(AZ189=4,G189,0)</f>
        <v>0</v>
      </c>
      <c r="BE189" s="144">
        <f>IF(AZ189=5,G189,0)</f>
        <v>0</v>
      </c>
      <c r="CA189" s="169">
        <v>12</v>
      </c>
      <c r="CB189" s="169">
        <v>0</v>
      </c>
    </row>
    <row r="190" spans="1:80" x14ac:dyDescent="0.2">
      <c r="A190" s="178"/>
      <c r="B190" s="181"/>
      <c r="C190" s="232" t="s">
        <v>313</v>
      </c>
      <c r="D190" s="233"/>
      <c r="E190" s="182">
        <v>222</v>
      </c>
      <c r="F190" s="183"/>
      <c r="G190" s="184"/>
      <c r="H190" s="185"/>
      <c r="I190" s="179"/>
      <c r="J190" s="186"/>
      <c r="K190" s="179"/>
      <c r="M190" s="180" t="s">
        <v>313</v>
      </c>
      <c r="O190" s="169"/>
    </row>
    <row r="191" spans="1:80" ht="22.5" x14ac:dyDescent="0.2">
      <c r="A191" s="170">
        <v>64</v>
      </c>
      <c r="B191" s="171" t="s">
        <v>314</v>
      </c>
      <c r="C191" s="172" t="s">
        <v>315</v>
      </c>
      <c r="D191" s="173" t="s">
        <v>119</v>
      </c>
      <c r="E191" s="174">
        <v>488.4</v>
      </c>
      <c r="F191" s="174">
        <v>0</v>
      </c>
      <c r="G191" s="175">
        <f>E191*F191</f>
        <v>0</v>
      </c>
      <c r="H191" s="176">
        <v>0</v>
      </c>
      <c r="I191" s="177">
        <f>E191*H191</f>
        <v>0</v>
      </c>
      <c r="J191" s="176"/>
      <c r="K191" s="177">
        <f>E191*J191</f>
        <v>0</v>
      </c>
      <c r="O191" s="169">
        <v>2</v>
      </c>
      <c r="AA191" s="144">
        <v>12</v>
      </c>
      <c r="AB191" s="144">
        <v>0</v>
      </c>
      <c r="AC191" s="144">
        <v>18</v>
      </c>
      <c r="AZ191" s="144">
        <v>2</v>
      </c>
      <c r="BA191" s="144">
        <f>IF(AZ191=1,G191,0)</f>
        <v>0</v>
      </c>
      <c r="BB191" s="144">
        <f>IF(AZ191=2,G191,0)</f>
        <v>0</v>
      </c>
      <c r="BC191" s="144">
        <f>IF(AZ191=3,G191,0)</f>
        <v>0</v>
      </c>
      <c r="BD191" s="144">
        <f>IF(AZ191=4,G191,0)</f>
        <v>0</v>
      </c>
      <c r="BE191" s="144">
        <f>IF(AZ191=5,G191,0)</f>
        <v>0</v>
      </c>
      <c r="CA191" s="169">
        <v>12</v>
      </c>
      <c r="CB191" s="169">
        <v>0</v>
      </c>
    </row>
    <row r="192" spans="1:80" x14ac:dyDescent="0.2">
      <c r="A192" s="178"/>
      <c r="B192" s="181"/>
      <c r="C192" s="232" t="s">
        <v>316</v>
      </c>
      <c r="D192" s="233"/>
      <c r="E192" s="182">
        <v>488.4</v>
      </c>
      <c r="F192" s="183"/>
      <c r="G192" s="184"/>
      <c r="H192" s="185"/>
      <c r="I192" s="179"/>
      <c r="J192" s="186"/>
      <c r="K192" s="179"/>
      <c r="M192" s="180" t="s">
        <v>316</v>
      </c>
      <c r="O192" s="169"/>
    </row>
    <row r="193" spans="1:80" ht="22.5" x14ac:dyDescent="0.2">
      <c r="A193" s="170">
        <v>65</v>
      </c>
      <c r="B193" s="171" t="s">
        <v>317</v>
      </c>
      <c r="C193" s="172" t="s">
        <v>318</v>
      </c>
      <c r="D193" s="173" t="s">
        <v>77</v>
      </c>
      <c r="E193" s="174">
        <v>1</v>
      </c>
      <c r="F193" s="174">
        <v>0</v>
      </c>
      <c r="G193" s="175">
        <f>E193*F193</f>
        <v>0</v>
      </c>
      <c r="H193" s="176">
        <v>0.1</v>
      </c>
      <c r="I193" s="177">
        <f>E193*H193</f>
        <v>0.1</v>
      </c>
      <c r="J193" s="176"/>
      <c r="K193" s="177">
        <f>E193*J193</f>
        <v>0</v>
      </c>
      <c r="O193" s="169">
        <v>2</v>
      </c>
      <c r="AA193" s="144">
        <v>12</v>
      </c>
      <c r="AB193" s="144">
        <v>0</v>
      </c>
      <c r="AC193" s="144">
        <v>19</v>
      </c>
      <c r="AZ193" s="144">
        <v>2</v>
      </c>
      <c r="BA193" s="144">
        <f>IF(AZ193=1,G193,0)</f>
        <v>0</v>
      </c>
      <c r="BB193" s="144">
        <f>IF(AZ193=2,G193,0)</f>
        <v>0</v>
      </c>
      <c r="BC193" s="144">
        <f>IF(AZ193=3,G193,0)</f>
        <v>0</v>
      </c>
      <c r="BD193" s="144">
        <f>IF(AZ193=4,G193,0)</f>
        <v>0</v>
      </c>
      <c r="BE193" s="144">
        <f>IF(AZ193=5,G193,0)</f>
        <v>0</v>
      </c>
      <c r="CA193" s="169">
        <v>12</v>
      </c>
      <c r="CB193" s="169">
        <v>0</v>
      </c>
    </row>
    <row r="194" spans="1:80" x14ac:dyDescent="0.2">
      <c r="A194" s="170">
        <v>66</v>
      </c>
      <c r="B194" s="171" t="s">
        <v>319</v>
      </c>
      <c r="C194" s="172" t="s">
        <v>320</v>
      </c>
      <c r="D194" s="173" t="s">
        <v>264</v>
      </c>
      <c r="E194" s="174">
        <v>2.34</v>
      </c>
      <c r="F194" s="174">
        <v>0</v>
      </c>
      <c r="G194" s="175">
        <f>E194*F194</f>
        <v>0</v>
      </c>
      <c r="H194" s="176">
        <v>0</v>
      </c>
      <c r="I194" s="177">
        <f>E194*H194</f>
        <v>0</v>
      </c>
      <c r="J194" s="176"/>
      <c r="K194" s="177">
        <f>E194*J194</f>
        <v>0</v>
      </c>
      <c r="O194" s="169">
        <v>2</v>
      </c>
      <c r="AA194" s="144">
        <v>7</v>
      </c>
      <c r="AB194" s="144">
        <v>1001</v>
      </c>
      <c r="AC194" s="144">
        <v>5</v>
      </c>
      <c r="AZ194" s="144">
        <v>2</v>
      </c>
      <c r="BA194" s="144">
        <f>IF(AZ194=1,G194,0)</f>
        <v>0</v>
      </c>
      <c r="BB194" s="144">
        <f>IF(AZ194=2,G194,0)</f>
        <v>0</v>
      </c>
      <c r="BC194" s="144">
        <f>IF(AZ194=3,G194,0)</f>
        <v>0</v>
      </c>
      <c r="BD194" s="144">
        <f>IF(AZ194=4,G194,0)</f>
        <v>0</v>
      </c>
      <c r="BE194" s="144">
        <f>IF(AZ194=5,G194,0)</f>
        <v>0</v>
      </c>
      <c r="CA194" s="169">
        <v>7</v>
      </c>
      <c r="CB194" s="169">
        <v>1001</v>
      </c>
    </row>
    <row r="195" spans="1:80" x14ac:dyDescent="0.2">
      <c r="A195" s="187"/>
      <c r="B195" s="188" t="s">
        <v>78</v>
      </c>
      <c r="C195" s="189" t="s">
        <v>291</v>
      </c>
      <c r="D195" s="190"/>
      <c r="E195" s="191"/>
      <c r="F195" s="192"/>
      <c r="G195" s="193">
        <f>SUM(G175:G194)</f>
        <v>0</v>
      </c>
      <c r="H195" s="194"/>
      <c r="I195" s="195">
        <f>SUM(I175:I194)</f>
        <v>2.3400000000000003</v>
      </c>
      <c r="J195" s="194"/>
      <c r="K195" s="195">
        <f>SUM(K175:K194)</f>
        <v>0</v>
      </c>
      <c r="O195" s="169">
        <v>4</v>
      </c>
      <c r="BA195" s="196">
        <f>SUM(BA175:BA194)</f>
        <v>0</v>
      </c>
      <c r="BB195" s="196">
        <f>SUM(BB175:BB194)</f>
        <v>0</v>
      </c>
      <c r="BC195" s="196">
        <f>SUM(BC175:BC194)</f>
        <v>0</v>
      </c>
      <c r="BD195" s="196">
        <f>SUM(BD175:BD194)</f>
        <v>0</v>
      </c>
      <c r="BE195" s="196">
        <f>SUM(BE175:BE194)</f>
        <v>0</v>
      </c>
    </row>
    <row r="196" spans="1:80" x14ac:dyDescent="0.2">
      <c r="A196" s="159" t="s">
        <v>74</v>
      </c>
      <c r="B196" s="160" t="s">
        <v>321</v>
      </c>
      <c r="C196" s="161" t="s">
        <v>322</v>
      </c>
      <c r="D196" s="162"/>
      <c r="E196" s="163"/>
      <c r="F196" s="163"/>
      <c r="G196" s="164"/>
      <c r="H196" s="165"/>
      <c r="I196" s="166"/>
      <c r="J196" s="167"/>
      <c r="K196" s="168"/>
      <c r="O196" s="169">
        <v>1</v>
      </c>
    </row>
    <row r="197" spans="1:80" ht="22.5" x14ac:dyDescent="0.2">
      <c r="A197" s="170">
        <v>67</v>
      </c>
      <c r="B197" s="171" t="s">
        <v>324</v>
      </c>
      <c r="C197" s="172" t="s">
        <v>325</v>
      </c>
      <c r="D197" s="173" t="s">
        <v>119</v>
      </c>
      <c r="E197" s="174">
        <v>208.08</v>
      </c>
      <c r="F197" s="174">
        <v>0</v>
      </c>
      <c r="G197" s="175">
        <f>E197*F197</f>
        <v>0</v>
      </c>
      <c r="H197" s="176">
        <v>3.3E-4</v>
      </c>
      <c r="I197" s="177">
        <f>E197*H197</f>
        <v>6.8666400000000002E-2</v>
      </c>
      <c r="J197" s="176">
        <v>0</v>
      </c>
      <c r="K197" s="177">
        <f>E197*J197</f>
        <v>0</v>
      </c>
      <c r="O197" s="169">
        <v>2</v>
      </c>
      <c r="AA197" s="144">
        <v>1</v>
      </c>
      <c r="AB197" s="144">
        <v>7</v>
      </c>
      <c r="AC197" s="144">
        <v>7</v>
      </c>
      <c r="AZ197" s="144">
        <v>2</v>
      </c>
      <c r="BA197" s="144">
        <f>IF(AZ197=1,G197,0)</f>
        <v>0</v>
      </c>
      <c r="BB197" s="144">
        <f>IF(AZ197=2,G197,0)</f>
        <v>0</v>
      </c>
      <c r="BC197" s="144">
        <f>IF(AZ197=3,G197,0)</f>
        <v>0</v>
      </c>
      <c r="BD197" s="144">
        <f>IF(AZ197=4,G197,0)</f>
        <v>0</v>
      </c>
      <c r="BE197" s="144">
        <f>IF(AZ197=5,G197,0)</f>
        <v>0</v>
      </c>
      <c r="CA197" s="169">
        <v>1</v>
      </c>
      <c r="CB197" s="169">
        <v>7</v>
      </c>
    </row>
    <row r="198" spans="1:80" x14ac:dyDescent="0.2">
      <c r="A198" s="178"/>
      <c r="B198" s="181"/>
      <c r="C198" s="232" t="s">
        <v>326</v>
      </c>
      <c r="D198" s="233"/>
      <c r="E198" s="182">
        <v>208.08</v>
      </c>
      <c r="F198" s="183"/>
      <c r="G198" s="184"/>
      <c r="H198" s="185"/>
      <c r="I198" s="179"/>
      <c r="J198" s="186"/>
      <c r="K198" s="179"/>
      <c r="M198" s="180" t="s">
        <v>326</v>
      </c>
      <c r="O198" s="169"/>
    </row>
    <row r="199" spans="1:80" x14ac:dyDescent="0.2">
      <c r="A199" s="187"/>
      <c r="B199" s="188" t="s">
        <v>78</v>
      </c>
      <c r="C199" s="189" t="s">
        <v>323</v>
      </c>
      <c r="D199" s="190"/>
      <c r="E199" s="191"/>
      <c r="F199" s="192"/>
      <c r="G199" s="193">
        <f>SUM(G196:G198)</f>
        <v>0</v>
      </c>
      <c r="H199" s="194"/>
      <c r="I199" s="195">
        <f>SUM(I196:I198)</f>
        <v>6.8666400000000002E-2</v>
      </c>
      <c r="J199" s="194"/>
      <c r="K199" s="195">
        <f>SUM(K196:K198)</f>
        <v>0</v>
      </c>
      <c r="O199" s="169">
        <v>4</v>
      </c>
      <c r="BA199" s="196">
        <f>SUM(BA196:BA198)</f>
        <v>0</v>
      </c>
      <c r="BB199" s="196">
        <f>SUM(BB196:BB198)</f>
        <v>0</v>
      </c>
      <c r="BC199" s="196">
        <f>SUM(BC196:BC198)</f>
        <v>0</v>
      </c>
      <c r="BD199" s="196">
        <f>SUM(BD196:BD198)</f>
        <v>0</v>
      </c>
      <c r="BE199" s="196">
        <f>SUM(BE196:BE198)</f>
        <v>0</v>
      </c>
    </row>
    <row r="200" spans="1:80" x14ac:dyDescent="0.2">
      <c r="E200" s="144"/>
    </row>
    <row r="201" spans="1:80" x14ac:dyDescent="0.2">
      <c r="E201" s="144"/>
    </row>
    <row r="202" spans="1:80" x14ac:dyDescent="0.2">
      <c r="E202" s="144"/>
    </row>
    <row r="203" spans="1:80" x14ac:dyDescent="0.2">
      <c r="E203" s="144"/>
    </row>
    <row r="204" spans="1:80" x14ac:dyDescent="0.2">
      <c r="E204" s="144"/>
    </row>
    <row r="205" spans="1:80" x14ac:dyDescent="0.2">
      <c r="E205" s="144"/>
    </row>
    <row r="206" spans="1:80" x14ac:dyDescent="0.2">
      <c r="E206" s="144"/>
    </row>
    <row r="207" spans="1:80" x14ac:dyDescent="0.2">
      <c r="E207" s="144"/>
    </row>
    <row r="208" spans="1:80" x14ac:dyDescent="0.2">
      <c r="E208" s="144"/>
    </row>
    <row r="209" spans="1:7" x14ac:dyDescent="0.2">
      <c r="E209" s="144"/>
    </row>
    <row r="210" spans="1:7" x14ac:dyDescent="0.2">
      <c r="E210" s="144"/>
    </row>
    <row r="211" spans="1:7" x14ac:dyDescent="0.2">
      <c r="E211" s="144"/>
    </row>
    <row r="212" spans="1:7" x14ac:dyDescent="0.2">
      <c r="E212" s="144"/>
    </row>
    <row r="213" spans="1:7" x14ac:dyDescent="0.2">
      <c r="E213" s="144"/>
    </row>
    <row r="214" spans="1:7" x14ac:dyDescent="0.2">
      <c r="E214" s="144"/>
    </row>
    <row r="215" spans="1:7" x14ac:dyDescent="0.2">
      <c r="E215" s="144"/>
    </row>
    <row r="216" spans="1:7" x14ac:dyDescent="0.2">
      <c r="E216" s="144"/>
    </row>
    <row r="217" spans="1:7" x14ac:dyDescent="0.2">
      <c r="E217" s="144"/>
    </row>
    <row r="218" spans="1:7" x14ac:dyDescent="0.2">
      <c r="E218" s="144"/>
    </row>
    <row r="219" spans="1:7" x14ac:dyDescent="0.2">
      <c r="E219" s="144"/>
    </row>
    <row r="220" spans="1:7" x14ac:dyDescent="0.2">
      <c r="E220" s="144"/>
    </row>
    <row r="221" spans="1:7" x14ac:dyDescent="0.2">
      <c r="E221" s="144"/>
    </row>
    <row r="222" spans="1:7" x14ac:dyDescent="0.2">
      <c r="E222" s="144"/>
    </row>
    <row r="223" spans="1:7" x14ac:dyDescent="0.2">
      <c r="A223" s="186"/>
      <c r="B223" s="186"/>
      <c r="C223" s="186"/>
      <c r="D223" s="186"/>
      <c r="E223" s="186"/>
      <c r="F223" s="186"/>
      <c r="G223" s="186"/>
    </row>
    <row r="224" spans="1:7" x14ac:dyDescent="0.2">
      <c r="A224" s="186"/>
      <c r="B224" s="186"/>
      <c r="C224" s="186"/>
      <c r="D224" s="186"/>
      <c r="E224" s="186"/>
      <c r="F224" s="186"/>
      <c r="G224" s="186"/>
    </row>
    <row r="225" spans="1:7" x14ac:dyDescent="0.2">
      <c r="A225" s="186"/>
      <c r="B225" s="186"/>
      <c r="C225" s="186"/>
      <c r="D225" s="186"/>
      <c r="E225" s="186"/>
      <c r="F225" s="186"/>
      <c r="G225" s="186"/>
    </row>
    <row r="226" spans="1:7" x14ac:dyDescent="0.2">
      <c r="A226" s="186"/>
      <c r="B226" s="186"/>
      <c r="C226" s="186"/>
      <c r="D226" s="186"/>
      <c r="E226" s="186"/>
      <c r="F226" s="186"/>
      <c r="G226" s="186"/>
    </row>
    <row r="227" spans="1:7" x14ac:dyDescent="0.2">
      <c r="E227" s="144"/>
    </row>
    <row r="228" spans="1:7" x14ac:dyDescent="0.2">
      <c r="E228" s="144"/>
    </row>
    <row r="229" spans="1:7" x14ac:dyDescent="0.2">
      <c r="E229" s="144"/>
    </row>
    <row r="230" spans="1:7" x14ac:dyDescent="0.2">
      <c r="E230" s="144"/>
    </row>
    <row r="231" spans="1:7" x14ac:dyDescent="0.2">
      <c r="E231" s="144"/>
    </row>
    <row r="232" spans="1:7" x14ac:dyDescent="0.2">
      <c r="E232" s="144"/>
    </row>
    <row r="233" spans="1:7" x14ac:dyDescent="0.2">
      <c r="E233" s="144"/>
    </row>
    <row r="234" spans="1:7" x14ac:dyDescent="0.2">
      <c r="E234" s="144"/>
    </row>
    <row r="235" spans="1:7" x14ac:dyDescent="0.2">
      <c r="E235" s="144"/>
    </row>
    <row r="236" spans="1:7" x14ac:dyDescent="0.2">
      <c r="E236" s="144"/>
    </row>
    <row r="237" spans="1:7" x14ac:dyDescent="0.2">
      <c r="E237" s="144"/>
    </row>
    <row r="238" spans="1:7" x14ac:dyDescent="0.2">
      <c r="E238" s="144"/>
    </row>
    <row r="239" spans="1:7" x14ac:dyDescent="0.2">
      <c r="E239" s="144"/>
    </row>
    <row r="240" spans="1:7" x14ac:dyDescent="0.2">
      <c r="E240" s="144"/>
    </row>
    <row r="241" spans="5:5" x14ac:dyDescent="0.2">
      <c r="E241" s="144"/>
    </row>
    <row r="242" spans="5:5" x14ac:dyDescent="0.2">
      <c r="E242" s="144"/>
    </row>
    <row r="243" spans="5:5" x14ac:dyDescent="0.2">
      <c r="E243" s="144"/>
    </row>
    <row r="244" spans="5:5" x14ac:dyDescent="0.2">
      <c r="E244" s="144"/>
    </row>
    <row r="245" spans="5:5" x14ac:dyDescent="0.2">
      <c r="E245" s="144"/>
    </row>
    <row r="246" spans="5:5" x14ac:dyDescent="0.2">
      <c r="E246" s="144"/>
    </row>
    <row r="247" spans="5:5" x14ac:dyDescent="0.2">
      <c r="E247" s="144"/>
    </row>
    <row r="248" spans="5:5" x14ac:dyDescent="0.2">
      <c r="E248" s="144"/>
    </row>
    <row r="249" spans="5:5" x14ac:dyDescent="0.2">
      <c r="E249" s="144"/>
    </row>
    <row r="250" spans="5:5" x14ac:dyDescent="0.2">
      <c r="E250" s="144"/>
    </row>
    <row r="251" spans="5:5" x14ac:dyDescent="0.2">
      <c r="E251" s="144"/>
    </row>
    <row r="252" spans="5:5" x14ac:dyDescent="0.2">
      <c r="E252" s="144"/>
    </row>
    <row r="253" spans="5:5" x14ac:dyDescent="0.2">
      <c r="E253" s="144"/>
    </row>
    <row r="254" spans="5:5" x14ac:dyDescent="0.2">
      <c r="E254" s="144"/>
    </row>
    <row r="255" spans="5:5" x14ac:dyDescent="0.2">
      <c r="E255" s="144"/>
    </row>
    <row r="256" spans="5:5" x14ac:dyDescent="0.2">
      <c r="E256" s="144"/>
    </row>
    <row r="257" spans="1:7" x14ac:dyDescent="0.2">
      <c r="E257" s="144"/>
    </row>
    <row r="258" spans="1:7" x14ac:dyDescent="0.2">
      <c r="A258" s="197"/>
      <c r="B258" s="197"/>
    </row>
    <row r="259" spans="1:7" x14ac:dyDescent="0.2">
      <c r="A259" s="186"/>
      <c r="B259" s="186"/>
      <c r="C259" s="198"/>
      <c r="D259" s="198"/>
      <c r="E259" s="199"/>
      <c r="F259" s="198"/>
      <c r="G259" s="200"/>
    </row>
    <row r="260" spans="1:7" x14ac:dyDescent="0.2">
      <c r="A260" s="201"/>
      <c r="B260" s="201"/>
      <c r="C260" s="186"/>
      <c r="D260" s="186"/>
      <c r="E260" s="202"/>
      <c r="F260" s="186"/>
      <c r="G260" s="186"/>
    </row>
    <row r="261" spans="1:7" x14ac:dyDescent="0.2">
      <c r="A261" s="186"/>
      <c r="B261" s="186"/>
      <c r="C261" s="186"/>
      <c r="D261" s="186"/>
      <c r="E261" s="202"/>
      <c r="F261" s="186"/>
      <c r="G261" s="186"/>
    </row>
    <row r="262" spans="1:7" x14ac:dyDescent="0.2">
      <c r="A262" s="186"/>
      <c r="B262" s="186"/>
      <c r="C262" s="186"/>
      <c r="D262" s="186"/>
      <c r="E262" s="202"/>
      <c r="F262" s="186"/>
      <c r="G262" s="186"/>
    </row>
    <row r="263" spans="1:7" x14ac:dyDescent="0.2">
      <c r="A263" s="186"/>
      <c r="B263" s="186"/>
      <c r="C263" s="186"/>
      <c r="D263" s="186"/>
      <c r="E263" s="202"/>
      <c r="F263" s="186"/>
      <c r="G263" s="186"/>
    </row>
    <row r="264" spans="1:7" x14ac:dyDescent="0.2">
      <c r="A264" s="186"/>
      <c r="B264" s="186"/>
      <c r="C264" s="186"/>
      <c r="D264" s="186"/>
      <c r="E264" s="202"/>
      <c r="F264" s="186"/>
      <c r="G264" s="186"/>
    </row>
    <row r="265" spans="1:7" x14ac:dyDescent="0.2">
      <c r="A265" s="186"/>
      <c r="B265" s="186"/>
      <c r="C265" s="186"/>
      <c r="D265" s="186"/>
      <c r="E265" s="202"/>
      <c r="F265" s="186"/>
      <c r="G265" s="186"/>
    </row>
    <row r="266" spans="1:7" x14ac:dyDescent="0.2">
      <c r="A266" s="186"/>
      <c r="B266" s="186"/>
      <c r="C266" s="186"/>
      <c r="D266" s="186"/>
      <c r="E266" s="202"/>
      <c r="F266" s="186"/>
      <c r="G266" s="186"/>
    </row>
    <row r="267" spans="1:7" x14ac:dyDescent="0.2">
      <c r="A267" s="186"/>
      <c r="B267" s="186"/>
      <c r="C267" s="186"/>
      <c r="D267" s="186"/>
      <c r="E267" s="202"/>
      <c r="F267" s="186"/>
      <c r="G267" s="186"/>
    </row>
    <row r="268" spans="1:7" x14ac:dyDescent="0.2">
      <c r="A268" s="186"/>
      <c r="B268" s="186"/>
      <c r="C268" s="186"/>
      <c r="D268" s="186"/>
      <c r="E268" s="202"/>
      <c r="F268" s="186"/>
      <c r="G268" s="186"/>
    </row>
    <row r="269" spans="1:7" x14ac:dyDescent="0.2">
      <c r="A269" s="186"/>
      <c r="B269" s="186"/>
      <c r="C269" s="186"/>
      <c r="D269" s="186"/>
      <c r="E269" s="202"/>
      <c r="F269" s="186"/>
      <c r="G269" s="186"/>
    </row>
    <row r="270" spans="1:7" x14ac:dyDescent="0.2">
      <c r="A270" s="186"/>
      <c r="B270" s="186"/>
      <c r="C270" s="186"/>
      <c r="D270" s="186"/>
      <c r="E270" s="202"/>
      <c r="F270" s="186"/>
      <c r="G270" s="186"/>
    </row>
    <row r="271" spans="1:7" x14ac:dyDescent="0.2">
      <c r="A271" s="186"/>
      <c r="B271" s="186"/>
      <c r="C271" s="186"/>
      <c r="D271" s="186"/>
      <c r="E271" s="202"/>
      <c r="F271" s="186"/>
      <c r="G271" s="186"/>
    </row>
    <row r="272" spans="1:7" x14ac:dyDescent="0.2">
      <c r="A272" s="186"/>
      <c r="B272" s="186"/>
      <c r="C272" s="186"/>
      <c r="D272" s="186"/>
      <c r="E272" s="202"/>
      <c r="F272" s="186"/>
      <c r="G272" s="186"/>
    </row>
  </sheetData>
  <mergeCells count="102">
    <mergeCell ref="C198:D198"/>
    <mergeCell ref="C177:D177"/>
    <mergeCell ref="C179:D179"/>
    <mergeCell ref="C182:D182"/>
    <mergeCell ref="C184:D184"/>
    <mergeCell ref="C188:D188"/>
    <mergeCell ref="C190:D190"/>
    <mergeCell ref="C192:D192"/>
    <mergeCell ref="C168:D168"/>
    <mergeCell ref="C172:D172"/>
    <mergeCell ref="C160:D160"/>
    <mergeCell ref="C161:D161"/>
    <mergeCell ref="C163:D163"/>
    <mergeCell ref="C164:D164"/>
    <mergeCell ref="C149:D149"/>
    <mergeCell ref="C151:D151"/>
    <mergeCell ref="C153:D153"/>
    <mergeCell ref="C136:D136"/>
    <mergeCell ref="C138:D138"/>
    <mergeCell ref="C142:D142"/>
    <mergeCell ref="C145:D145"/>
    <mergeCell ref="C127:D127"/>
    <mergeCell ref="C128:D128"/>
    <mergeCell ref="C130:D130"/>
    <mergeCell ref="C132:D132"/>
    <mergeCell ref="C133:D133"/>
    <mergeCell ref="C135:D135"/>
    <mergeCell ref="C118:D118"/>
    <mergeCell ref="C119:D119"/>
    <mergeCell ref="C120:D120"/>
    <mergeCell ref="C122:D122"/>
    <mergeCell ref="C124:D124"/>
    <mergeCell ref="C126:D126"/>
    <mergeCell ref="C104:D104"/>
    <mergeCell ref="C106:D106"/>
    <mergeCell ref="C107:D107"/>
    <mergeCell ref="C111:D111"/>
    <mergeCell ref="C112:D112"/>
    <mergeCell ref="C113:D113"/>
    <mergeCell ref="C114:D114"/>
    <mergeCell ref="C116:D116"/>
    <mergeCell ref="C93:D93"/>
    <mergeCell ref="C94:D94"/>
    <mergeCell ref="C98:D98"/>
    <mergeCell ref="C100:D100"/>
    <mergeCell ref="C101:D101"/>
    <mergeCell ref="C103:D103"/>
    <mergeCell ref="C81:D81"/>
    <mergeCell ref="C82:D82"/>
    <mergeCell ref="C84:D84"/>
    <mergeCell ref="C85:D85"/>
    <mergeCell ref="C87:D87"/>
    <mergeCell ref="C89:D89"/>
    <mergeCell ref="C61:D61"/>
    <mergeCell ref="C63:D63"/>
    <mergeCell ref="C65:D65"/>
    <mergeCell ref="C66:D66"/>
    <mergeCell ref="C68:D68"/>
    <mergeCell ref="C54:D54"/>
    <mergeCell ref="C55:D55"/>
    <mergeCell ref="C56:D56"/>
    <mergeCell ref="C57:D57"/>
    <mergeCell ref="C58:D58"/>
    <mergeCell ref="C59:D59"/>
    <mergeCell ref="C45:D45"/>
    <mergeCell ref="C47:D47"/>
    <mergeCell ref="C49:D49"/>
    <mergeCell ref="C51:D51"/>
    <mergeCell ref="C52:D52"/>
    <mergeCell ref="C53:D53"/>
    <mergeCell ref="C38:D38"/>
    <mergeCell ref="C39:D39"/>
    <mergeCell ref="C40:D40"/>
    <mergeCell ref="C41:D41"/>
    <mergeCell ref="C42:D42"/>
    <mergeCell ref="C43:D43"/>
    <mergeCell ref="C31:D31"/>
    <mergeCell ref="C32:D32"/>
    <mergeCell ref="C33:D33"/>
    <mergeCell ref="C35:D35"/>
    <mergeCell ref="C36:D36"/>
    <mergeCell ref="C37:D37"/>
    <mergeCell ref="C26:D26"/>
    <mergeCell ref="C27:D27"/>
    <mergeCell ref="C28:D28"/>
    <mergeCell ref="C29:D29"/>
    <mergeCell ref="C30:D30"/>
    <mergeCell ref="C16:D16"/>
    <mergeCell ref="C17:D17"/>
    <mergeCell ref="C18:D18"/>
    <mergeCell ref="C19:D19"/>
    <mergeCell ref="C22:D22"/>
    <mergeCell ref="C23:D23"/>
    <mergeCell ref="A1:G1"/>
    <mergeCell ref="A3:B3"/>
    <mergeCell ref="A4:B4"/>
    <mergeCell ref="E4:G4"/>
    <mergeCell ref="C9:D9"/>
    <mergeCell ref="C11:D11"/>
    <mergeCell ref="C12:D12"/>
    <mergeCell ref="C13:D13"/>
    <mergeCell ref="C25:D25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SO01 SO01 KL</vt:lpstr>
      <vt:lpstr>SO01 SO01 Rek</vt:lpstr>
      <vt:lpstr>SO01 SO01 Pol</vt:lpstr>
      <vt:lpstr>'SO01 SO01 Pol'!Názvy_tisku</vt:lpstr>
      <vt:lpstr>'SO01 SO01 Rek'!Názvy_tisku</vt:lpstr>
      <vt:lpstr>'SO01 SO01 KL'!Oblast_tisku</vt:lpstr>
      <vt:lpstr>'SO01 SO01 Pol'!Oblast_tisku</vt:lpstr>
      <vt:lpstr>'SO01 SO01 Rek'!Oblast_tisku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Petr Janoch</cp:lastModifiedBy>
  <dcterms:created xsi:type="dcterms:W3CDTF">2023-06-06T15:13:27Z</dcterms:created>
  <dcterms:modified xsi:type="dcterms:W3CDTF">2024-10-08T14:10:42Z</dcterms:modified>
</cp:coreProperties>
</file>