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ule\Desktop\"/>
    </mc:Choice>
  </mc:AlternateContent>
  <bookViews>
    <workbookView xWindow="0" yWindow="0" windowWidth="0" windowHeight="0"/>
  </bookViews>
  <sheets>
    <sheet name="Rekapitulace stavby" sheetId="1" r:id="rId1"/>
    <sheet name="1026a - Stavební část - ASŘ" sheetId="2" r:id="rId2"/>
    <sheet name="1026b - ZTI + Vzduchotech..." sheetId="3" r:id="rId3"/>
    <sheet name="1026c - Elektroinstalace" sheetId="4" r:id="rId4"/>
    <sheet name="1026d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'1026a - Stavební část - ASŘ'!$C$149:$K$515</definedName>
    <definedName name="_xlnm.Print_Area" localSheetId="1">'1026a - Stavební část - ASŘ'!$C$4:$J$76,'1026a - Stavební část - ASŘ'!$C$82:$J$131,'1026a - Stavební část - ASŘ'!$C$137:$J$515</definedName>
    <definedName name="_xlnm.Print_Titles" localSheetId="1">'1026a - Stavební část - ASŘ'!$149:$149</definedName>
    <definedName name="_xlnm._FilterDatabase" localSheetId="2" hidden="1">'1026b - ZTI + Vzduchotech...'!$C$135:$K$265</definedName>
    <definedName name="_xlnm.Print_Area" localSheetId="2">'1026b - ZTI + Vzduchotech...'!$C$4:$J$76,'1026b - ZTI + Vzduchotech...'!$C$82:$J$117,'1026b - ZTI + Vzduchotech...'!$C$123:$J$265</definedName>
    <definedName name="_xlnm.Print_Titles" localSheetId="2">'1026b - ZTI + Vzduchotech...'!$135:$135</definedName>
    <definedName name="_xlnm._FilterDatabase" localSheetId="3" hidden="1">'1026c - Elektroinstalace'!$C$133:$K$226</definedName>
    <definedName name="_xlnm.Print_Area" localSheetId="3">'1026c - Elektroinstalace'!$C$4:$J$76,'1026c - Elektroinstalace'!$C$82:$J$115,'1026c - Elektroinstalace'!$C$121:$J$226</definedName>
    <definedName name="_xlnm.Print_Titles" localSheetId="3">'1026c - Elektroinstalace'!$133:$133</definedName>
    <definedName name="_xlnm._FilterDatabase" localSheetId="4" hidden="1">'1026d - VRN'!$C$129:$K$143</definedName>
    <definedName name="_xlnm.Print_Area" localSheetId="4">'1026d - VRN'!$C$4:$J$76,'1026d - VRN'!$C$82:$J$111,'1026d - VRN'!$C$117:$J$143</definedName>
    <definedName name="_xlnm.Print_Titles" localSheetId="4">'1026d - VRN'!$129:$129</definedName>
  </definedNames>
  <calcPr/>
</workbook>
</file>

<file path=xl/calcChain.xml><?xml version="1.0" encoding="utf-8"?>
<calcChain xmlns="http://schemas.openxmlformats.org/spreadsheetml/2006/main">
  <c i="5" l="1" r="J39"/>
  <c r="J38"/>
  <c i="1" r="AY98"/>
  <c i="5" r="J37"/>
  <c i="1" r="AX98"/>
  <c i="5"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J127"/>
  <c r="J126"/>
  <c r="F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91"/>
  <c r="F89"/>
  <c r="E87"/>
  <c r="J18"/>
  <c r="E18"/>
  <c r="F127"/>
  <c r="J17"/>
  <c r="J12"/>
  <c r="J124"/>
  <c r="E7"/>
  <c r="E120"/>
  <c i="4" r="J39"/>
  <c r="J38"/>
  <c i="1" r="AY97"/>
  <c i="4" r="J37"/>
  <c i="1" r="AX97"/>
  <c i="4"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J131"/>
  <c r="J130"/>
  <c r="F130"/>
  <c r="F128"/>
  <c r="E126"/>
  <c r="BI113"/>
  <c r="BH113"/>
  <c r="BG113"/>
  <c r="BF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J92"/>
  <c r="J91"/>
  <c r="F91"/>
  <c r="F89"/>
  <c r="E87"/>
  <c r="J18"/>
  <c r="E18"/>
  <c r="F131"/>
  <c r="J17"/>
  <c r="J12"/>
  <c r="J89"/>
  <c r="E7"/>
  <c r="E124"/>
  <c i="3" r="J39"/>
  <c r="J38"/>
  <c i="1" r="AY96"/>
  <c i="3" r="J37"/>
  <c i="1" r="AX96"/>
  <c i="3"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J133"/>
  <c r="J132"/>
  <c r="F132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2"/>
  <c r="J91"/>
  <c r="F91"/>
  <c r="F89"/>
  <c r="E87"/>
  <c r="J18"/>
  <c r="E18"/>
  <c r="F133"/>
  <c r="J17"/>
  <c r="J12"/>
  <c r="J89"/>
  <c r="E7"/>
  <c r="E85"/>
  <c i="2" r="J252"/>
  <c r="J39"/>
  <c r="J38"/>
  <c i="1" r="AY95"/>
  <c i="2" r="J37"/>
  <c i="1" r="AX95"/>
  <c i="2" r="BI514"/>
  <c r="BH514"/>
  <c r="BG514"/>
  <c r="BF514"/>
  <c r="T514"/>
  <c r="R514"/>
  <c r="P514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R502"/>
  <c r="P502"/>
  <c r="BI500"/>
  <c r="BH500"/>
  <c r="BG500"/>
  <c r="BF500"/>
  <c r="T500"/>
  <c r="R500"/>
  <c r="P500"/>
  <c r="BI499"/>
  <c r="BH499"/>
  <c r="BG499"/>
  <c r="BF499"/>
  <c r="T499"/>
  <c r="R499"/>
  <c r="P499"/>
  <c r="BI496"/>
  <c r="BH496"/>
  <c r="BG496"/>
  <c r="BF496"/>
  <c r="T496"/>
  <c r="R496"/>
  <c r="P496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0"/>
  <c r="BH490"/>
  <c r="BG490"/>
  <c r="BF490"/>
  <c r="T490"/>
  <c r="R490"/>
  <c r="P490"/>
  <c r="BI486"/>
  <c r="BH486"/>
  <c r="BG486"/>
  <c r="BF486"/>
  <c r="T486"/>
  <c r="R486"/>
  <c r="P486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4"/>
  <c r="BH464"/>
  <c r="BG464"/>
  <c r="BF464"/>
  <c r="T464"/>
  <c r="R464"/>
  <c r="P464"/>
  <c r="BI461"/>
  <c r="BH461"/>
  <c r="BG461"/>
  <c r="BF461"/>
  <c r="T461"/>
  <c r="R461"/>
  <c r="P461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T361"/>
  <c r="R362"/>
  <c r="R361"/>
  <c r="P362"/>
  <c r="P361"/>
  <c r="BI360"/>
  <c r="BH360"/>
  <c r="BG360"/>
  <c r="BF360"/>
  <c r="T360"/>
  <c r="R360"/>
  <c r="P360"/>
  <c r="BI359"/>
  <c r="BH359"/>
  <c r="BG359"/>
  <c r="BF359"/>
  <c r="T359"/>
  <c r="R359"/>
  <c r="P359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4"/>
  <c r="BH334"/>
  <c r="BG334"/>
  <c r="BF334"/>
  <c r="T334"/>
  <c r="R334"/>
  <c r="P334"/>
  <c r="BI331"/>
  <c r="BH331"/>
  <c r="BG331"/>
  <c r="BF331"/>
  <c r="T331"/>
  <c r="R331"/>
  <c r="P331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J10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J147"/>
  <c r="J146"/>
  <c r="F146"/>
  <c r="F144"/>
  <c r="E142"/>
  <c r="BI129"/>
  <c r="BH129"/>
  <c r="BG129"/>
  <c r="BF129"/>
  <c r="BI128"/>
  <c r="BH128"/>
  <c r="BG128"/>
  <c r="BF128"/>
  <c r="BE128"/>
  <c r="BI127"/>
  <c r="BH127"/>
  <c r="BG127"/>
  <c r="BF127"/>
  <c r="BE127"/>
  <c r="BI126"/>
  <c r="BH126"/>
  <c r="BG126"/>
  <c r="BF126"/>
  <c r="BE126"/>
  <c r="BI125"/>
  <c r="BH125"/>
  <c r="BG125"/>
  <c r="BF125"/>
  <c r="BE125"/>
  <c r="BI124"/>
  <c r="BH124"/>
  <c r="BG124"/>
  <c r="BF124"/>
  <c r="BE124"/>
  <c r="J92"/>
  <c r="J91"/>
  <c r="F91"/>
  <c r="F89"/>
  <c r="E87"/>
  <c r="J18"/>
  <c r="E18"/>
  <c r="F92"/>
  <c r="J17"/>
  <c r="J12"/>
  <c r="J144"/>
  <c r="E7"/>
  <c r="E140"/>
  <c i="1" r="L90"/>
  <c r="AM90"/>
  <c r="AM89"/>
  <c r="L89"/>
  <c r="AM87"/>
  <c r="L87"/>
  <c r="L85"/>
  <c r="L84"/>
  <c i="2" r="BK267"/>
  <c r="BK228"/>
  <c r="J217"/>
  <c r="J200"/>
  <c r="J186"/>
  <c r="BK176"/>
  <c r="J153"/>
  <c r="BK466"/>
  <c r="J455"/>
  <c r="BK435"/>
  <c r="J399"/>
  <c r="J389"/>
  <c r="BK355"/>
  <c r="BK350"/>
  <c r="J321"/>
  <c r="BK289"/>
  <c r="BK261"/>
  <c r="J242"/>
  <c r="J223"/>
  <c r="J183"/>
  <c r="BK162"/>
  <c r="BK500"/>
  <c r="BK484"/>
  <c r="J479"/>
  <c r="J472"/>
  <c r="BK457"/>
  <c r="BK452"/>
  <c r="J423"/>
  <c r="J402"/>
  <c r="BK389"/>
  <c r="BK359"/>
  <c r="BK331"/>
  <c r="J311"/>
  <c r="J275"/>
  <c r="BK225"/>
  <c r="BK217"/>
  <c r="J174"/>
  <c r="BK165"/>
  <c i="3" r="BK231"/>
  <c r="BK208"/>
  <c r="BK191"/>
  <c r="J173"/>
  <c r="BK154"/>
  <c r="BK142"/>
  <c r="BK264"/>
  <c r="J259"/>
  <c r="BK252"/>
  <c r="BK242"/>
  <c r="BK224"/>
  <c r="BK197"/>
  <c r="BK173"/>
  <c r="BK152"/>
  <c r="BK262"/>
  <c r="BK255"/>
  <c r="J247"/>
  <c r="J238"/>
  <c r="J224"/>
  <c r="J214"/>
  <c r="J188"/>
  <c r="BK175"/>
  <c r="BK145"/>
  <c r="J262"/>
  <c r="J252"/>
  <c r="J240"/>
  <c r="J227"/>
  <c r="J208"/>
  <c r="J191"/>
  <c r="J175"/>
  <c r="BK164"/>
  <c r="J151"/>
  <c i="4" r="J223"/>
  <c r="BK217"/>
  <c r="BK205"/>
  <c r="J199"/>
  <c r="J185"/>
  <c r="J176"/>
  <c r="BK170"/>
  <c r="BK162"/>
  <c r="J157"/>
  <c r="J149"/>
  <c r="J140"/>
  <c r="J204"/>
  <c r="BK194"/>
  <c r="BK188"/>
  <c r="J183"/>
  <c r="J175"/>
  <c r="J153"/>
  <c r="BK147"/>
  <c r="BK139"/>
  <c r="J224"/>
  <c r="J216"/>
  <c r="J211"/>
  <c r="BK204"/>
  <c r="J198"/>
  <c r="BK186"/>
  <c r="BK175"/>
  <c r="J165"/>
  <c r="BK152"/>
  <c r="J221"/>
  <c r="BK215"/>
  <c r="BK208"/>
  <c r="BK192"/>
  <c r="BK183"/>
  <c r="BK180"/>
  <c r="J178"/>
  <c r="BK176"/>
  <c r="J174"/>
  <c r="J173"/>
  <c r="BK172"/>
  <c r="J166"/>
  <c r="BK165"/>
  <c r="BK157"/>
  <c r="J156"/>
  <c r="BK149"/>
  <c r="BK146"/>
  <c r="J146"/>
  <c r="J145"/>
  <c r="BK144"/>
  <c r="BK143"/>
  <c r="J142"/>
  <c r="J139"/>
  <c r="J138"/>
  <c i="5" r="J140"/>
  <c r="BK133"/>
  <c r="J136"/>
  <c r="BK136"/>
  <c i="2" r="J510"/>
  <c r="J500"/>
  <c r="J494"/>
  <c r="J486"/>
  <c r="J482"/>
  <c r="J475"/>
  <c r="J468"/>
  <c r="J461"/>
  <c r="J452"/>
  <c r="J437"/>
  <c r="J427"/>
  <c r="J424"/>
  <c r="BK414"/>
  <c r="BK402"/>
  <c r="BK399"/>
  <c r="J385"/>
  <c r="J374"/>
  <c r="BK347"/>
  <c r="BK327"/>
  <c r="J298"/>
  <c r="J289"/>
  <c r="J272"/>
  <c r="J261"/>
  <c r="BK250"/>
  <c r="BK239"/>
  <c r="J222"/>
  <c r="J216"/>
  <c r="BK197"/>
  <c r="BK187"/>
  <c r="J176"/>
  <c r="J171"/>
  <c r="BK513"/>
  <c r="BK505"/>
  <c r="J496"/>
  <c r="BK486"/>
  <c r="BK479"/>
  <c r="BK472"/>
  <c r="BK448"/>
  <c r="J432"/>
  <c r="BK410"/>
  <c r="BK376"/>
  <c r="J355"/>
  <c r="BK352"/>
  <c r="BK335"/>
  <c r="J330"/>
  <c r="BK324"/>
  <c r="J308"/>
  <c r="BK303"/>
  <c r="J291"/>
  <c r="J250"/>
  <c r="BK243"/>
  <c r="J232"/>
  <c r="J227"/>
  <c r="BK220"/>
  <c r="J213"/>
  <c r="J196"/>
  <c r="J190"/>
  <c r="BK170"/>
  <c r="J159"/>
  <c r="J467"/>
  <c r="BK461"/>
  <c r="J448"/>
  <c r="BK417"/>
  <c r="J397"/>
  <c r="J379"/>
  <c r="J362"/>
  <c r="J356"/>
  <c r="J352"/>
  <c r="BK338"/>
  <c r="J324"/>
  <c r="BK301"/>
  <c r="BK272"/>
  <c r="J236"/>
  <c r="J225"/>
  <c r="J209"/>
  <c r="J180"/>
  <c r="BK153"/>
  <c r="BK510"/>
  <c r="J492"/>
  <c r="BK481"/>
  <c r="BK476"/>
  <c r="J466"/>
  <c r="BK455"/>
  <c r="BK451"/>
  <c r="J442"/>
  <c r="BK427"/>
  <c r="J414"/>
  <c r="J400"/>
  <c r="BK385"/>
  <c r="BK371"/>
  <c r="J350"/>
  <c r="J335"/>
  <c r="J313"/>
  <c r="J286"/>
  <c r="J243"/>
  <c r="J226"/>
  <c r="BK223"/>
  <c r="J205"/>
  <c r="J187"/>
  <c r="BK159"/>
  <c i="3" r="BK239"/>
  <c r="J218"/>
  <c r="J194"/>
  <c r="BK180"/>
  <c r="J163"/>
  <c r="J145"/>
  <c r="J263"/>
  <c r="J255"/>
  <c r="J248"/>
  <c r="BK241"/>
  <c r="J215"/>
  <c r="BK194"/>
  <c r="J172"/>
  <c r="BK148"/>
  <c r="BK263"/>
  <c r="BK256"/>
  <c r="BK251"/>
  <c r="J245"/>
  <c r="J230"/>
  <c r="BK215"/>
  <c r="BK211"/>
  <c r="BK176"/>
  <c r="J160"/>
  <c r="J139"/>
  <c r="J256"/>
  <c r="BK248"/>
  <c r="J237"/>
  <c r="J212"/>
  <c r="J200"/>
  <c r="J176"/>
  <c r="BK157"/>
  <c i="4" r="J226"/>
  <c r="BK220"/>
  <c r="BK216"/>
  <c r="BK207"/>
  <c r="J201"/>
  <c r="J190"/>
  <c r="BK179"/>
  <c r="J171"/>
  <c r="BK163"/>
  <c r="BK156"/>
  <c r="J148"/>
  <c r="BK142"/>
  <c r="BK201"/>
  <c r="J191"/>
  <c r="J187"/>
  <c r="BK181"/>
  <c r="J172"/>
  <c r="BK154"/>
  <c r="BK150"/>
  <c r="BK140"/>
  <c r="BK226"/>
  <c r="J219"/>
  <c r="BK213"/>
  <c r="BK210"/>
  <c r="J205"/>
  <c r="J200"/>
  <c r="BK191"/>
  <c r="BK178"/>
  <c r="J170"/>
  <c r="BK166"/>
  <c r="J161"/>
  <c r="BK223"/>
  <c r="J214"/>
  <c r="BK211"/>
  <c r="J195"/>
  <c r="BK190"/>
  <c r="BK185"/>
  <c i="5" r="BK140"/>
  <c r="BK138"/>
  <c i="2" r="J505"/>
  <c r="J502"/>
  <c r="BK496"/>
  <c r="BK490"/>
  <c r="BK483"/>
  <c r="J481"/>
  <c r="BK471"/>
  <c r="BK467"/>
  <c r="J460"/>
  <c r="BK445"/>
  <c r="J435"/>
  <c r="BK426"/>
  <c r="BK421"/>
  <c r="J410"/>
  <c r="BK400"/>
  <c r="J396"/>
  <c r="J376"/>
  <c r="BK356"/>
  <c r="J345"/>
  <c r="BK318"/>
  <c r="J294"/>
  <c r="J282"/>
  <c r="J270"/>
  <c r="BK264"/>
  <c r="J254"/>
  <c r="J246"/>
  <c r="BK226"/>
  <c r="BK218"/>
  <c r="BK213"/>
  <c r="BK190"/>
  <c r="BK180"/>
  <c r="J156"/>
  <c r="J507"/>
  <c r="BK502"/>
  <c r="BK494"/>
  <c r="BK492"/>
  <c r="BK482"/>
  <c r="J478"/>
  <c r="BK468"/>
  <c r="BK437"/>
  <c r="J429"/>
  <c r="BK397"/>
  <c r="BK362"/>
  <c r="J353"/>
  <c r="BK342"/>
  <c r="J331"/>
  <c r="BK321"/>
  <c r="J316"/>
  <c r="J306"/>
  <c r="BK298"/>
  <c r="J264"/>
  <c r="J248"/>
  <c r="BK242"/>
  <c r="J229"/>
  <c r="J221"/>
  <c r="J218"/>
  <c r="BK205"/>
  <c r="BK193"/>
  <c r="BK183"/>
  <c r="J168"/>
  <c r="BK478"/>
  <c r="BK470"/>
  <c r="J453"/>
  <c r="BK442"/>
  <c r="BK424"/>
  <c r="BK405"/>
  <c r="J393"/>
  <c r="BK365"/>
  <c r="J359"/>
  <c r="BK353"/>
  <c r="J342"/>
  <c r="J334"/>
  <c r="BK308"/>
  <c r="BK286"/>
  <c r="J257"/>
  <c r="J228"/>
  <c r="BK222"/>
  <c r="J203"/>
  <c r="J165"/>
  <c r="J514"/>
  <c r="BK507"/>
  <c r="J490"/>
  <c r="J477"/>
  <c r="BK475"/>
  <c r="BK460"/>
  <c r="BK453"/>
  <c r="J445"/>
  <c r="BK432"/>
  <c r="J421"/>
  <c r="BK395"/>
  <c r="BK374"/>
  <c r="J360"/>
  <c r="J347"/>
  <c r="J327"/>
  <c r="J303"/>
  <c r="BK282"/>
  <c r="J267"/>
  <c r="BK227"/>
  <c r="J224"/>
  <c r="BK216"/>
  <c r="J197"/>
  <c r="J170"/>
  <c i="3" r="BK240"/>
  <c r="BK221"/>
  <c r="J206"/>
  <c r="J182"/>
  <c r="J167"/>
  <c r="BK153"/>
  <c r="BK139"/>
  <c r="BK261"/>
  <c r="BK254"/>
  <c r="BK247"/>
  <c r="J231"/>
  <c r="J207"/>
  <c r="BK188"/>
  <c r="BK182"/>
  <c r="BK160"/>
  <c r="J142"/>
  <c r="BK259"/>
  <c r="J254"/>
  <c r="J250"/>
  <c r="J242"/>
  <c r="BK237"/>
  <c r="BK218"/>
  <c r="BK212"/>
  <c r="BK200"/>
  <c r="J168"/>
  <c r="J157"/>
  <c r="J265"/>
  <c r="BK253"/>
  <c r="BK245"/>
  <c r="BK230"/>
  <c r="J211"/>
  <c r="J197"/>
  <c r="J179"/>
  <c r="BK172"/>
  <c r="J154"/>
  <c i="4" r="J225"/>
  <c r="BK214"/>
  <c r="BK206"/>
  <c r="BK200"/>
  <c r="J192"/>
  <c r="J177"/>
  <c r="BK164"/>
  <c r="J158"/>
  <c r="J154"/>
  <c r="J147"/>
  <c r="BK137"/>
  <c r="BK196"/>
  <c r="BK189"/>
  <c r="J186"/>
  <c r="J182"/>
  <c r="J179"/>
  <c r="BK171"/>
  <c r="J169"/>
  <c r="J163"/>
  <c r="BK161"/>
  <c r="BK158"/>
  <c r="J152"/>
  <c r="BK148"/>
  <c r="J143"/>
  <c r="BK221"/>
  <c r="J218"/>
  <c r="J212"/>
  <c r="J206"/>
  <c r="J203"/>
  <c r="BK195"/>
  <c r="J188"/>
  <c r="BK177"/>
  <c r="J168"/>
  <c r="J162"/>
  <c r="BK153"/>
  <c r="BK225"/>
  <c r="J217"/>
  <c r="BK212"/>
  <c r="J196"/>
  <c r="J189"/>
  <c r="J184"/>
  <c i="5" r="J143"/>
  <c r="J139"/>
  <c r="BK143"/>
  <c r="BK141"/>
  <c r="J135"/>
  <c i="2" r="J513"/>
  <c r="BK499"/>
  <c r="BK493"/>
  <c r="J484"/>
  <c r="BK477"/>
  <c r="J470"/>
  <c r="J464"/>
  <c r="J457"/>
  <c r="J439"/>
  <c r="BK429"/>
  <c r="J425"/>
  <c r="J417"/>
  <c r="BK407"/>
  <c r="J395"/>
  <c r="BK381"/>
  <c r="J365"/>
  <c r="BK330"/>
  <c r="BK313"/>
  <c r="BK291"/>
  <c r="J278"/>
  <c r="BK257"/>
  <c r="BK248"/>
  <c r="BK236"/>
  <c r="J220"/>
  <c r="BK196"/>
  <c r="BK186"/>
  <c r="BK174"/>
  <c r="BK514"/>
  <c r="J499"/>
  <c r="J493"/>
  <c r="J483"/>
  <c r="J476"/>
  <c r="J471"/>
  <c r="J446"/>
  <c r="BK423"/>
  <c r="J381"/>
  <c r="BK369"/>
  <c r="J354"/>
  <c r="BK334"/>
  <c r="J318"/>
  <c r="BK311"/>
  <c r="J301"/>
  <c r="BK270"/>
  <c r="BK246"/>
  <c r="J239"/>
  <c r="BK224"/>
  <c r="BK219"/>
  <c r="BK209"/>
  <c r="J193"/>
  <c r="J162"/>
  <c r="BK464"/>
  <c r="J451"/>
  <c r="J426"/>
  <c r="J407"/>
  <c r="BK396"/>
  <c r="J371"/>
  <c r="BK360"/>
  <c r="BK354"/>
  <c r="BK345"/>
  <c r="BK306"/>
  <c r="BK275"/>
  <c r="BK254"/>
  <c r="BK229"/>
  <c r="J219"/>
  <c r="BK200"/>
  <c r="BK168"/>
  <c i="1" r="AS94"/>
  <c i="2" r="BK446"/>
  <c r="BK439"/>
  <c r="BK425"/>
  <c r="J405"/>
  <c r="BK393"/>
  <c r="BK379"/>
  <c r="J369"/>
  <c r="J338"/>
  <c r="BK316"/>
  <c r="BK294"/>
  <c r="BK278"/>
  <c r="BK232"/>
  <c r="BK221"/>
  <c r="BK203"/>
  <c r="BK171"/>
  <c r="BK156"/>
  <c i="3" r="BK238"/>
  <c r="BK227"/>
  <c r="BK203"/>
  <c r="BK179"/>
  <c r="J164"/>
  <c r="J152"/>
  <c r="BK265"/>
  <c r="BK258"/>
  <c r="BK250"/>
  <c r="J234"/>
  <c r="J203"/>
  <c r="BK185"/>
  <c r="BK167"/>
  <c r="BK151"/>
  <c r="J264"/>
  <c r="J258"/>
  <c r="J253"/>
  <c r="J241"/>
  <c r="BK234"/>
  <c r="J221"/>
  <c r="BK206"/>
  <c r="J185"/>
  <c r="BK163"/>
  <c r="J148"/>
  <c r="J261"/>
  <c r="J251"/>
  <c r="J239"/>
  <c r="BK214"/>
  <c r="BK207"/>
  <c r="J180"/>
  <c r="BK168"/>
  <c r="J153"/>
  <c i="4" r="BK224"/>
  <c r="BK219"/>
  <c r="J210"/>
  <c r="J202"/>
  <c r="BK198"/>
  <c r="BK182"/>
  <c r="BK174"/>
  <c r="BK168"/>
  <c r="BK160"/>
  <c r="J150"/>
  <c r="J144"/>
  <c r="J208"/>
  <c r="BK203"/>
  <c r="J193"/>
  <c r="BK184"/>
  <c r="J180"/>
  <c r="J160"/>
  <c r="J155"/>
  <c r="BK151"/>
  <c r="BK145"/>
  <c r="BK138"/>
  <c r="J220"/>
  <c r="J215"/>
  <c r="J207"/>
  <c r="BK202"/>
  <c r="J194"/>
  <c r="J181"/>
  <c r="BK173"/>
  <c r="BK169"/>
  <c r="J164"/>
  <c r="BK155"/>
  <c r="J151"/>
  <c r="BK218"/>
  <c r="J213"/>
  <c r="BK199"/>
  <c r="BK193"/>
  <c r="BK187"/>
  <c r="J137"/>
  <c i="5" r="J141"/>
  <c r="BK135"/>
  <c r="BK139"/>
  <c r="J138"/>
  <c r="J133"/>
  <c i="2" l="1" r="P152"/>
  <c r="R175"/>
  <c r="T204"/>
  <c r="R235"/>
  <c r="R253"/>
  <c r="P341"/>
  <c r="BK364"/>
  <c r="J364"/>
  <c r="J107"/>
  <c r="BK394"/>
  <c r="J394"/>
  <c r="J108"/>
  <c r="P398"/>
  <c r="R422"/>
  <c r="R436"/>
  <c r="BK447"/>
  <c r="J447"/>
  <c r="J112"/>
  <c r="BK456"/>
  <c r="J456"/>
  <c r="J113"/>
  <c r="R465"/>
  <c r="P469"/>
  <c r="BK480"/>
  <c r="J480"/>
  <c r="J116"/>
  <c r="BK485"/>
  <c r="J485"/>
  <c r="J117"/>
  <c r="T495"/>
  <c r="T512"/>
  <c r="T511"/>
  <c i="3" r="P138"/>
  <c r="BK162"/>
  <c r="J162"/>
  <c r="J99"/>
  <c r="BK184"/>
  <c r="J184"/>
  <c r="J102"/>
  <c r="R213"/>
  <c r="R246"/>
  <c r="R249"/>
  <c r="R260"/>
  <c i="4" r="R136"/>
  <c r="R141"/>
  <c r="P159"/>
  <c r="R167"/>
  <c r="P197"/>
  <c r="P209"/>
  <c r="P222"/>
  <c i="5" r="BK134"/>
  <c r="J134"/>
  <c r="J99"/>
  <c i="2" r="R152"/>
  <c r="T175"/>
  <c r="P204"/>
  <c r="T235"/>
  <c r="P253"/>
  <c r="BK341"/>
  <c r="J341"/>
  <c r="J104"/>
  <c r="P364"/>
  <c r="P394"/>
  <c r="T398"/>
  <c r="BK422"/>
  <c r="J422"/>
  <c r="J110"/>
  <c r="BK436"/>
  <c r="J436"/>
  <c r="J111"/>
  <c r="P447"/>
  <c r="P456"/>
  <c r="BK465"/>
  <c r="J465"/>
  <c r="J114"/>
  <c r="BK469"/>
  <c r="J469"/>
  <c r="J115"/>
  <c r="T480"/>
  <c r="T485"/>
  <c r="P495"/>
  <c r="BK512"/>
  <c r="J512"/>
  <c r="J120"/>
  <c i="3" r="BK138"/>
  <c r="J138"/>
  <c r="J98"/>
  <c r="T162"/>
  <c r="T184"/>
  <c r="P213"/>
  <c r="P246"/>
  <c r="P249"/>
  <c r="BK260"/>
  <c r="J260"/>
  <c r="J106"/>
  <c i="4" r="P136"/>
  <c r="T141"/>
  <c r="T159"/>
  <c r="T167"/>
  <c r="R197"/>
  <c r="R209"/>
  <c r="R222"/>
  <c i="5" r="P134"/>
  <c r="P131"/>
  <c r="P130"/>
  <c i="1" r="AU98"/>
  <c i="2" r="BK152"/>
  <c r="J152"/>
  <c r="J98"/>
  <c r="P175"/>
  <c r="R204"/>
  <c r="P235"/>
  <c r="T253"/>
  <c r="R341"/>
  <c r="T364"/>
  <c r="R394"/>
  <c r="T394"/>
  <c r="R398"/>
  <c r="T422"/>
  <c r="T436"/>
  <c r="R447"/>
  <c r="R456"/>
  <c r="T465"/>
  <c r="R469"/>
  <c r="P480"/>
  <c r="P485"/>
  <c r="R495"/>
  <c r="R512"/>
  <c r="R511"/>
  <c i="3" r="T138"/>
  <c r="T137"/>
  <c r="R162"/>
  <c r="P184"/>
  <c r="BK213"/>
  <c r="J213"/>
  <c r="J103"/>
  <c r="BK246"/>
  <c r="J246"/>
  <c r="J104"/>
  <c r="BK249"/>
  <c r="J249"/>
  <c r="J105"/>
  <c r="P260"/>
  <c i="4" r="T136"/>
  <c r="P141"/>
  <c r="BK159"/>
  <c r="J159"/>
  <c r="J100"/>
  <c r="P167"/>
  <c r="T197"/>
  <c r="T209"/>
  <c r="T222"/>
  <c i="5" r="R134"/>
  <c r="R131"/>
  <c r="R130"/>
  <c i="2" r="T152"/>
  <c r="BK175"/>
  <c r="J175"/>
  <c r="J99"/>
  <c r="BK204"/>
  <c r="J204"/>
  <c r="J100"/>
  <c r="BK235"/>
  <c r="J235"/>
  <c r="J101"/>
  <c r="BK253"/>
  <c r="J253"/>
  <c r="J103"/>
  <c r="T341"/>
  <c r="R364"/>
  <c r="BK398"/>
  <c r="J398"/>
  <c r="J109"/>
  <c r="P422"/>
  <c r="P436"/>
  <c r="T447"/>
  <c r="T456"/>
  <c r="P465"/>
  <c r="T469"/>
  <c r="R480"/>
  <c r="R485"/>
  <c r="BK495"/>
  <c r="J495"/>
  <c r="J118"/>
  <c r="P512"/>
  <c r="P511"/>
  <c i="3" r="R138"/>
  <c r="R137"/>
  <c r="P162"/>
  <c r="R184"/>
  <c r="R183"/>
  <c r="T213"/>
  <c r="T246"/>
  <c r="T249"/>
  <c r="T260"/>
  <c i="4" r="BK136"/>
  <c r="J136"/>
  <c r="J98"/>
  <c r="BK141"/>
  <c r="J141"/>
  <c r="J99"/>
  <c r="R159"/>
  <c r="BK167"/>
  <c r="J167"/>
  <c r="J101"/>
  <c r="BK197"/>
  <c r="J197"/>
  <c r="J102"/>
  <c r="BK209"/>
  <c r="J209"/>
  <c r="J103"/>
  <c r="BK222"/>
  <c r="J222"/>
  <c r="J104"/>
  <c i="5" r="T134"/>
  <c r="T131"/>
  <c r="T130"/>
  <c i="2" r="BK361"/>
  <c r="J361"/>
  <c r="J105"/>
  <c i="5" r="BK132"/>
  <c r="J132"/>
  <c r="J98"/>
  <c i="3" r="BK181"/>
  <c r="J181"/>
  <c r="J100"/>
  <c i="5" r="BK142"/>
  <c r="J142"/>
  <c r="J100"/>
  <c r="J89"/>
  <c r="F92"/>
  <c r="BE136"/>
  <c r="BE139"/>
  <c r="E85"/>
  <c r="BE133"/>
  <c r="BE140"/>
  <c r="BE143"/>
  <c r="BE135"/>
  <c r="BE138"/>
  <c r="BE141"/>
  <c i="4" r="E85"/>
  <c r="BE138"/>
  <c r="BE140"/>
  <c r="BE142"/>
  <c r="BE143"/>
  <c r="BE144"/>
  <c r="BE145"/>
  <c r="BE146"/>
  <c r="BE151"/>
  <c r="BE154"/>
  <c r="BE155"/>
  <c r="BE160"/>
  <c r="BE161"/>
  <c r="BE162"/>
  <c r="BE166"/>
  <c r="BE170"/>
  <c r="BE173"/>
  <c r="BE178"/>
  <c r="BE181"/>
  <c r="BE193"/>
  <c r="BE194"/>
  <c r="BE195"/>
  <c r="BE200"/>
  <c r="BE201"/>
  <c r="BE204"/>
  <c r="BE206"/>
  <c r="BE211"/>
  <c r="BE215"/>
  <c r="BE217"/>
  <c r="BE220"/>
  <c i="3" r="BK137"/>
  <c r="J137"/>
  <c r="J97"/>
  <c i="4" r="BE147"/>
  <c r="BE148"/>
  <c r="BE149"/>
  <c r="BE150"/>
  <c r="BE156"/>
  <c r="BE157"/>
  <c r="BE182"/>
  <c r="BE183"/>
  <c r="BE185"/>
  <c r="BE188"/>
  <c r="BE189"/>
  <c r="BE192"/>
  <c r="BE198"/>
  <c r="BE207"/>
  <c r="BE208"/>
  <c r="BE210"/>
  <c r="BE212"/>
  <c r="BE214"/>
  <c r="BE216"/>
  <c r="BE219"/>
  <c r="F92"/>
  <c r="J128"/>
  <c r="BE137"/>
  <c r="BE163"/>
  <c r="BE165"/>
  <c r="BE168"/>
  <c r="BE169"/>
  <c r="BE172"/>
  <c r="BE175"/>
  <c r="BE176"/>
  <c r="BE177"/>
  <c r="BE191"/>
  <c r="BE196"/>
  <c r="BE199"/>
  <c r="BE202"/>
  <c r="BE205"/>
  <c r="BE139"/>
  <c r="BE152"/>
  <c r="BE153"/>
  <c r="BE158"/>
  <c r="BE164"/>
  <c r="BE171"/>
  <c r="BE174"/>
  <c r="BE179"/>
  <c r="BE180"/>
  <c r="BE184"/>
  <c r="BE186"/>
  <c r="BE187"/>
  <c r="BE190"/>
  <c r="BE203"/>
  <c r="BE213"/>
  <c r="BE218"/>
  <c r="BE221"/>
  <c r="BE223"/>
  <c r="BE224"/>
  <c r="BE225"/>
  <c r="BE226"/>
  <c i="3" r="F92"/>
  <c r="E126"/>
  <c r="J130"/>
  <c r="BE142"/>
  <c r="BE145"/>
  <c r="BE152"/>
  <c r="BE160"/>
  <c r="BE172"/>
  <c r="BE182"/>
  <c r="BE185"/>
  <c r="BE208"/>
  <c r="BE212"/>
  <c r="BE215"/>
  <c r="BE221"/>
  <c r="BE224"/>
  <c r="BE237"/>
  <c r="BE238"/>
  <c r="BE240"/>
  <c r="BE242"/>
  <c r="BE252"/>
  <c r="BE256"/>
  <c r="BE259"/>
  <c i="2" r="BK363"/>
  <c r="J363"/>
  <c r="J106"/>
  <c i="3" r="BE139"/>
  <c r="BE151"/>
  <c r="BE164"/>
  <c r="BE179"/>
  <c r="BE180"/>
  <c r="BE188"/>
  <c r="BE191"/>
  <c r="BE194"/>
  <c r="BE207"/>
  <c r="BE230"/>
  <c r="BE231"/>
  <c r="BE245"/>
  <c r="BE250"/>
  <c r="BE254"/>
  <c r="BE255"/>
  <c r="BE258"/>
  <c r="BE261"/>
  <c r="BE262"/>
  <c i="2" r="BK151"/>
  <c i="3" r="BE153"/>
  <c r="BE154"/>
  <c r="BE163"/>
  <c r="BE167"/>
  <c r="BE173"/>
  <c r="BE176"/>
  <c r="BE200"/>
  <c r="BE203"/>
  <c r="BE206"/>
  <c r="BE211"/>
  <c r="BE214"/>
  <c r="BE218"/>
  <c r="BE227"/>
  <c r="BE234"/>
  <c r="BE239"/>
  <c r="BE247"/>
  <c r="BE248"/>
  <c r="BE251"/>
  <c r="BE253"/>
  <c r="BE263"/>
  <c r="BE264"/>
  <c r="BE265"/>
  <c r="BE148"/>
  <c r="BE157"/>
  <c r="BE168"/>
  <c r="BE175"/>
  <c r="BE197"/>
  <c r="BE241"/>
  <c i="2" r="E85"/>
  <c r="F147"/>
  <c r="BE174"/>
  <c r="BE180"/>
  <c r="BE183"/>
  <c r="BE190"/>
  <c r="BE193"/>
  <c r="BE197"/>
  <c r="BE218"/>
  <c r="BE219"/>
  <c r="BE220"/>
  <c r="BE221"/>
  <c r="BE228"/>
  <c r="BE239"/>
  <c r="BE242"/>
  <c r="BE243"/>
  <c r="BE246"/>
  <c r="BE250"/>
  <c r="BE257"/>
  <c r="BE270"/>
  <c r="BE298"/>
  <c r="BE303"/>
  <c r="BE308"/>
  <c r="BE327"/>
  <c r="BE335"/>
  <c r="BE338"/>
  <c r="BE342"/>
  <c r="BE345"/>
  <c r="BE350"/>
  <c r="BE352"/>
  <c r="BE353"/>
  <c r="BE362"/>
  <c r="BE385"/>
  <c r="BE393"/>
  <c r="BE396"/>
  <c r="BE402"/>
  <c r="BE405"/>
  <c r="BE410"/>
  <c r="BE417"/>
  <c r="BE423"/>
  <c r="BE426"/>
  <c r="BE435"/>
  <c r="BE461"/>
  <c r="BE468"/>
  <c r="BE477"/>
  <c r="BE483"/>
  <c r="BE502"/>
  <c r="BE513"/>
  <c r="J89"/>
  <c r="BE156"/>
  <c r="BE170"/>
  <c r="BE176"/>
  <c r="BE186"/>
  <c r="BE187"/>
  <c r="BE196"/>
  <c r="BE203"/>
  <c r="BE216"/>
  <c r="BE217"/>
  <c r="BE223"/>
  <c r="BE226"/>
  <c r="BE227"/>
  <c r="BE236"/>
  <c r="BE248"/>
  <c r="BE264"/>
  <c r="BE267"/>
  <c r="BE291"/>
  <c r="BE294"/>
  <c r="BE311"/>
  <c r="BE324"/>
  <c r="BE330"/>
  <c r="BE331"/>
  <c r="BE334"/>
  <c r="BE371"/>
  <c r="BE376"/>
  <c r="BE381"/>
  <c r="BE400"/>
  <c r="BE407"/>
  <c r="BE421"/>
  <c r="BE425"/>
  <c r="BE437"/>
  <c r="BE445"/>
  <c r="BE448"/>
  <c r="BE455"/>
  <c r="BE467"/>
  <c r="BE471"/>
  <c r="BE476"/>
  <c r="BE153"/>
  <c r="BE171"/>
  <c r="BE200"/>
  <c r="BE213"/>
  <c r="BE225"/>
  <c r="BE229"/>
  <c r="BE232"/>
  <c r="BE254"/>
  <c r="BE272"/>
  <c r="BE275"/>
  <c r="BE278"/>
  <c r="BE282"/>
  <c r="BE286"/>
  <c r="BE289"/>
  <c r="BE313"/>
  <c r="BE347"/>
  <c r="BE355"/>
  <c r="BE356"/>
  <c r="BE359"/>
  <c r="BE365"/>
  <c r="BE379"/>
  <c r="BE389"/>
  <c r="BE395"/>
  <c r="BE414"/>
  <c r="BE427"/>
  <c r="BE439"/>
  <c r="BE442"/>
  <c r="BE451"/>
  <c r="BE452"/>
  <c r="BE453"/>
  <c r="BE460"/>
  <c r="BE464"/>
  <c r="BE470"/>
  <c r="BE472"/>
  <c r="BE481"/>
  <c r="BE484"/>
  <c r="BE490"/>
  <c r="BE494"/>
  <c r="BE499"/>
  <c r="BE500"/>
  <c r="BE507"/>
  <c r="BE510"/>
  <c r="BE159"/>
  <c r="BE162"/>
  <c r="BE165"/>
  <c r="BE168"/>
  <c r="BE205"/>
  <c r="BE209"/>
  <c r="BE222"/>
  <c r="BE224"/>
  <c r="BE261"/>
  <c r="BE301"/>
  <c r="BE306"/>
  <c r="BE316"/>
  <c r="BE318"/>
  <c r="BE321"/>
  <c r="BE354"/>
  <c r="BE360"/>
  <c r="BE369"/>
  <c r="BE374"/>
  <c r="BE397"/>
  <c r="BE399"/>
  <c r="BE424"/>
  <c r="BE429"/>
  <c r="BE432"/>
  <c r="BE446"/>
  <c r="BE457"/>
  <c r="BE466"/>
  <c r="BE475"/>
  <c r="BE478"/>
  <c r="BE479"/>
  <c r="BE482"/>
  <c r="BE486"/>
  <c r="BE492"/>
  <c r="BE493"/>
  <c r="BE496"/>
  <c r="BE505"/>
  <c r="BE514"/>
  <c r="J36"/>
  <c i="1" r="AW95"/>
  <c i="3" r="F36"/>
  <c i="1" r="BA96"/>
  <c i="3" r="J36"/>
  <c i="1" r="AW96"/>
  <c i="5" r="J36"/>
  <c i="1" r="AW98"/>
  <c i="4" r="F39"/>
  <c i="1" r="BD97"/>
  <c i="2" r="F37"/>
  <c i="1" r="BB95"/>
  <c i="3" r="F37"/>
  <c i="1" r="BB96"/>
  <c i="5" r="F36"/>
  <c i="1" r="BA98"/>
  <c i="5" r="F37"/>
  <c i="1" r="BB98"/>
  <c i="4" r="F37"/>
  <c i="1" r="BB97"/>
  <c i="4" r="J36"/>
  <c i="1" r="AW97"/>
  <c i="2" r="F36"/>
  <c i="1" r="BA95"/>
  <c i="3" r="F38"/>
  <c i="1" r="BC96"/>
  <c i="3" r="F39"/>
  <c i="1" r="BD96"/>
  <c i="5" r="F39"/>
  <c i="1" r="BD98"/>
  <c i="4" r="F36"/>
  <c i="1" r="BA97"/>
  <c i="2" r="F38"/>
  <c i="1" r="BC95"/>
  <c i="2" r="F39"/>
  <c i="1" r="BD95"/>
  <c i="5" r="F38"/>
  <c i="1" r="BC98"/>
  <c i="4" r="F38"/>
  <c i="1" r="BC97"/>
  <c i="2" l="1" r="T151"/>
  <c i="4" r="R135"/>
  <c r="R134"/>
  <c i="3" r="T183"/>
  <c r="T136"/>
  <c i="2" r="R151"/>
  <c r="R150"/>
  <c r="R363"/>
  <c r="T363"/>
  <c i="3" r="P137"/>
  <c r="P136"/>
  <c i="1" r="AU96"/>
  <c i="3" r="R136"/>
  <c i="4" r="T135"/>
  <c r="T134"/>
  <c i="3" r="P183"/>
  <c i="4" r="P135"/>
  <c r="P134"/>
  <c i="1" r="AU97"/>
  <c i="2" r="P363"/>
  <c r="P151"/>
  <c r="P150"/>
  <c i="1" r="AU95"/>
  <c i="3" r="BK183"/>
  <c r="J183"/>
  <c r="J101"/>
  <c i="4" r="BK135"/>
  <c r="J135"/>
  <c r="J97"/>
  <c i="5" r="BK131"/>
  <c r="J131"/>
  <c r="J97"/>
  <c i="2" r="BK511"/>
  <c r="J511"/>
  <c r="J119"/>
  <c i="3" r="BK136"/>
  <c r="J136"/>
  <c r="J96"/>
  <c r="J30"/>
  <c i="2" r="J151"/>
  <c r="J97"/>
  <c i="1" r="BC94"/>
  <c r="W32"/>
  <c i="3" r="J115"/>
  <c r="J109"/>
  <c r="J117"/>
  <c i="1" r="BD94"/>
  <c r="W33"/>
  <c r="BA94"/>
  <c r="W30"/>
  <c r="BB94"/>
  <c r="AX94"/>
  <c i="2" l="1" r="T150"/>
  <c i="4" r="BK134"/>
  <c r="J134"/>
  <c r="J96"/>
  <c r="J30"/>
  <c i="5" r="BK130"/>
  <c r="J130"/>
  <c r="J96"/>
  <c r="J30"/>
  <c i="2" r="BK150"/>
  <c r="J150"/>
  <c r="J96"/>
  <c r="J30"/>
  <c i="3" r="BE115"/>
  <c r="J31"/>
  <c i="1" r="AU94"/>
  <c i="4" r="J113"/>
  <c r="J107"/>
  <c r="J31"/>
  <c r="J32"/>
  <c i="1" r="AG97"/>
  <c i="2" r="J129"/>
  <c r="J123"/>
  <c r="J31"/>
  <c r="J32"/>
  <c i="1" r="AG95"/>
  <c i="3" r="F35"/>
  <c i="1" r="AZ96"/>
  <c i="5" r="J109"/>
  <c r="J103"/>
  <c r="J31"/>
  <c i="3" r="J32"/>
  <c i="1" r="AG96"/>
  <c r="W31"/>
  <c r="AW94"/>
  <c r="AK30"/>
  <c r="AY94"/>
  <c i="3" r="J35"/>
  <c i="1" r="AV96"/>
  <c r="AT96"/>
  <c i="2" l="1" r="BE129"/>
  <c i="5" r="BE109"/>
  <c i="4" r="BE113"/>
  <c i="3" r="J41"/>
  <c i="1" r="AN96"/>
  <c i="2" r="J35"/>
  <c i="1" r="AV95"/>
  <c r="AT95"/>
  <c r="AN95"/>
  <c i="5" r="J111"/>
  <c r="J32"/>
  <c i="1" r="AG98"/>
  <c i="5" r="F35"/>
  <c i="1" r="AZ98"/>
  <c i="4" r="J35"/>
  <c i="1" r="AV97"/>
  <c r="AT97"/>
  <c i="2" r="J131"/>
  <c i="4" r="J115"/>
  <c i="2" l="1" r="J41"/>
  <c i="4" r="J41"/>
  <c i="1" r="AN97"/>
  <c r="AG94"/>
  <c r="AK26"/>
  <c i="5" r="J35"/>
  <c i="1" r="AV98"/>
  <c r="AT98"/>
  <c i="4" r="F35"/>
  <c i="1" r="AZ97"/>
  <c i="2" r="F35"/>
  <c i="1" r="AZ95"/>
  <c i="5" l="1" r="J41"/>
  <c i="1" r="AN98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<sst xmlns="http://schemas.openxmlformats.org/spreadsheetml/2006/main">
  <si>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</si>
  <si>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</si>
  <si>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</si>
  <si>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</si>
  <si>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</si>
  <si>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{c62d3596-97b0-4e53-beaf-fc846837b21f}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</si>
  <si>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</si>
  <si>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</si>
  <si>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</si>
  <si>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</si>
  <si>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</si>
  <si>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</si>
  <si>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</si>
  <si>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</si>
  <si>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</si>
  <si>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</si>
  <si>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</si>
  <si>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sportovního areálu FK TJ Lahošť</t>
  </si>
  <si>
    <t>KSO:</t>
  </si>
  <si>
    <t>801 59</t>
  </si>
  <si>
    <t>CC-CZ:</t>
  </si>
  <si>
    <t>Místo:</t>
  </si>
  <si>
    <t>Lahošť</t>
  </si>
  <si>
    <t>Datum:</t>
  </si>
  <si>
    <t>2. 7. 2024</t>
  </si>
  <si>
    <t>Zadavatel:</t>
  </si>
  <si>
    <t>IČ:</t>
  </si>
  <si>
    <t>00266426</t>
  </si>
  <si>
    <t>Obec Lahošť, Švermova 22, 417 25 Lahošť</t>
  </si>
  <si>
    <t>DIČ:</t>
  </si>
  <si>
    <t>Uchazeč:</t>
  </si>
  <si>
    <t>Vyplň údaj</t>
  </si>
  <si>
    <t>Projektant:</t>
  </si>
  <si>
    <t>Jaroslav Plavec, Masarykova 112/11, Duchcov</t>
  </si>
  <si>
    <t>True</t>
  </si>
  <si>
    <t>Zpracovatel:</t>
  </si>
  <si>
    <t>88529908</t>
  </si>
  <si>
    <t>Jitka Dvorščáková, Průběžná 3370, 43401 Most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</si>
  <si>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</si>
  <si>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</si>
  <si>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</si>
  <si>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</si>
  <si>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</si>
  <si>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</si>
  <si>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</si>
  <si>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</si>
  <si>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</si>
  <si>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</si>
  <si>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</si>
  <si>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</si>
  <si>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</si>
  <si>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</si>
  <si>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</si>
  <si>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</si>
  <si>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</si>
  <si>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</si>
  <si>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</si>
  <si>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</si>
  <si>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</si>
  <si>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</si>
  <si>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</si>
  <si>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</si>
  <si>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</si>
  <si>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</si>
  <si>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</si>
  <si>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</si>
  <si>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</si>
  <si>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</si>
  <si>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</si>
  <si>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</si>
  <si>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</si>
  <si>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</si>
  <si>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</si>
  <si>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</si>
  <si>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</si>
  <si>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</si>
  <si>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</si>
  <si>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</si>
  <si>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</si>
  <si>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</si>
  <si>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</si>
  <si>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</si>
  <si>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</si>
  <si>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</si>
  <si>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</si>
  <si>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1026a</t>
  </si>
  <si>
    <t>Stavební část - ASŘ</t>
  </si>
  <si>
    <t>STA</t>
  </si>
  <si>
    <t>1</t>
  </si>
  <si>
    <t>{623eac87-0a9b-4de6-9895-659f275a09c9}</t>
  </si>
  <si>
    <t>2</t>
  </si>
  <si>
    <t>1026b</t>
  </si>
  <si>
    <t>ZTI + Vzduchotechnika</t>
  </si>
  <si>
    <t>{b94071fd-d9b6-4cf0-88c2-86fcc6ab1ef3}</t>
  </si>
  <si>
    <t>1026c</t>
  </si>
  <si>
    <t>Elektroinstalace</t>
  </si>
  <si>
    <t>{49a3cc50-a90c-428f-afa2-b1a6504b9ecf}</t>
  </si>
  <si>
    <t>1026d</t>
  </si>
  <si>
    <t>VRN</t>
  </si>
  <si>
    <t>VON</t>
  </si>
  <si>
    <t>{9a6728ec-f074-4c5b-8559-de823fc6f489}</t>
  </si>
  <si>
    <t>KRYCÍ LIST SOUPISU PRACÍ</t>
  </si>
  <si>
    <t>Objekt:</t>
  </si>
  <si>
    <t>1026a - Stavební část - ASŘ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</si>
  <si>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</si>
  <si>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</si>
  <si>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</si>
  <si>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</si>
  <si>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</si>
  <si>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</si>
  <si>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</si>
  <si>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</si>
  <si>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</si>
  <si>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</si>
  <si>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</si>
  <si>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</si>
  <si>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</si>
  <si>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</si>
  <si>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</si>
  <si>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</si>
  <si>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</si>
  <si>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</si>
  <si>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</si>
  <si>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</si>
  <si>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</si>
  <si>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</si>
  <si>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</si>
  <si>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</si>
  <si>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</si>
  <si>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</si>
  <si>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</si>
  <si>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</si>
  <si>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</si>
  <si>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</si>
  <si>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46-M - Zemní práce při extr.mont.pracích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</si>
  <si>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</si>
  <si>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</si>
  <si>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</si>
  <si>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</si>
  <si>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</si>
  <si>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</si>
  <si>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</si>
  <si>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</si>
  <si>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</si>
  <si>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</si>
  <si>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</si>
  <si>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</si>
  <si>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</si>
  <si>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</si>
  <si>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</si>
  <si>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</si>
  <si>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</si>
  <si>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</si>
  <si>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</si>
  <si>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</si>
  <si>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</si>
  <si>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</si>
  <si>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</si>
  <si>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</si>
  <si>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</si>
  <si>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</si>
  <si>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</si>
  <si>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</si>
  <si>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strojně při souvislé ploše do 100 m2, tl. vrstvy do 200 mm</t>
  </si>
  <si>
    <t>m2</t>
  </si>
  <si>
    <t>4</t>
  </si>
  <si>
    <t>316767253</t>
  </si>
  <si>
    <t>VV</t>
  </si>
  <si>
    <t>6,5*24,42</t>
  </si>
  <si>
    <t>Součet</t>
  </si>
  <si>
    <t>122251102</t>
  </si>
  <si>
    <t>Odkopávky a prokopávky nezapažené strojně v hornině třídy těžitelnosti I skupiny 3 přes 20 do 50 m3</t>
  </si>
  <si>
    <t>m3</t>
  </si>
  <si>
    <t>1959837081</t>
  </si>
  <si>
    <t>24,42*10,17*0,15</t>
  </si>
  <si>
    <t>3</t>
  </si>
  <si>
    <t>131251100</t>
  </si>
  <si>
    <t>Hloubení nezapažených jam a zářezů strojně s urovnáním dna do předepsaného profilu a spádu v hornině třídy těžitelnosti I skupiny 3 do 20 m3</t>
  </si>
  <si>
    <t>1405165624</t>
  </si>
  <si>
    <t>1*1*0,75 "patka - komín"</t>
  </si>
  <si>
    <t>132251102</t>
  </si>
  <si>
    <t>Hloubení nezapažených rýh šířky do 800 mm strojně s urovnáním dna do předepsaného profilu a spádu v hornině třídy těžitelnosti I skupiny 3 přes 20 do 50 m3</t>
  </si>
  <si>
    <t>743521050</t>
  </si>
  <si>
    <t>0,75*0,58*(24,42*2+10,17*2)+0,45*0,5*(4,25*2+4,26*2+23,26)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</si>
  <si>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</si>
  <si>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</si>
  <si>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</si>
  <si>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851519865</t>
  </si>
  <si>
    <t>31,746+37,253+0,75+39,156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</si>
  <si>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</si>
  <si>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</si>
  <si>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</si>
  <si>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186581974</t>
  </si>
  <si>
    <t>108,905*10 'Přepočtené koeficientem množství</t>
  </si>
  <si>
    <t>7</t>
  </si>
  <si>
    <t>167151111</t>
  </si>
  <si>
    <t>Nakládání, skládání a překládání neulehlého výkopku nebo sypaniny strojně nakládání, množství přes 100 m3, z hornin třídy těžitelnosti I, skupiny 1 až 3</t>
  </si>
  <si>
    <t>1305877857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</si>
  <si>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</si>
  <si>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</si>
  <si>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</si>
  <si>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</si>
  <si>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-2082511319</t>
  </si>
  <si>
    <t>108,905*2</t>
  </si>
  <si>
    <t>9</t>
  </si>
  <si>
    <t>171251201</t>
  </si>
  <si>
    <t>Uložení sypaniny na skládky nebo meziskládky bez hutnění s upravením uložené sypaniny do předepsaného tvaru</t>
  </si>
  <si>
    <t>246387898</t>
  </si>
  <si>
    <t>Zakládání</t>
  </si>
  <si>
    <t>10</t>
  </si>
  <si>
    <t>271532211</t>
  </si>
  <si>
    <t>Podsyp pod základové konstrukce se zhutněním a urovnáním povrchu z kameniva hrubého, frakce 32 - 63 mm</t>
  </si>
  <si>
    <t>-267849755</t>
  </si>
  <si>
    <t>0,15*0,58*(24,42*2+10,17*2)+0,15*0,5*(4,25*2+4,26*2+23,26)"pasy"</t>
  </si>
  <si>
    <t>7,16*4,25*0,2+7*4,25*0,2+8,1*4,25*0,2+7,16*4,26*0,2+7*4,26*0,2+8,1*4,26*0,2 "deska"</t>
  </si>
  <si>
    <t>11</t>
  </si>
  <si>
    <t>273321411</t>
  </si>
  <si>
    <t>Základy z betonu železového (bez výztuže) desky z betonu bez zvláštních nároků na prostředí tř. C 20/25</t>
  </si>
  <si>
    <t>-479166512</t>
  </si>
  <si>
    <t>24,3*10,05*0,2</t>
  </si>
  <si>
    <t>12</t>
  </si>
  <si>
    <t>273351121</t>
  </si>
  <si>
    <t>Bednění základů desek zřízení</t>
  </si>
  <si>
    <t>-309298594</t>
  </si>
  <si>
    <t>0,5*(24,3*2+10,05*2)</t>
  </si>
  <si>
    <t>13</t>
  </si>
  <si>
    <t>273351122</t>
  </si>
  <si>
    <t>Bednění základů desek odstranění</t>
  </si>
  <si>
    <t>-1658570953</t>
  </si>
  <si>
    <t>14</t>
  </si>
  <si>
    <t>273362021</t>
  </si>
  <si>
    <t>Výztuž základů desek ze svařovaných sítí z drátů typu KARI</t>
  </si>
  <si>
    <t>907826267</t>
  </si>
  <si>
    <t>(24,3*10,05)*0,012</t>
  </si>
  <si>
    <t>274321411</t>
  </si>
  <si>
    <t>Základy z betonu železového (bez výztuže) pasy z betonu bez zvláštních nároků na prostředí tř. C 20/25</t>
  </si>
  <si>
    <t>1547898470</t>
  </si>
  <si>
    <t>0,8*0,58*(24,3*2+10,05*2)+0,55*0,5*(4,25*2+4,26*2+23,26)</t>
  </si>
  <si>
    <t>16</t>
  </si>
  <si>
    <t>274351121</t>
  </si>
  <si>
    <t>Bednění základů pasů rovné zřízení</t>
  </si>
  <si>
    <t>-48018681</t>
  </si>
  <si>
    <t>0,4*(24,3*2+10,05*2+7,16*2+7*2+8,1*2+4,25*4+4,26*4)</t>
  </si>
  <si>
    <t>17</t>
  </si>
  <si>
    <t>274351122</t>
  </si>
  <si>
    <t>Bednění základů pasů rovné odstranění</t>
  </si>
  <si>
    <t>-1170354945</t>
  </si>
  <si>
    <t>18</t>
  </si>
  <si>
    <t>275321411</t>
  </si>
  <si>
    <t>Základy z betonu železového (bez výztuže) patky z betonu bez zvláštních nároků na prostředí tř. C 20/25</t>
  </si>
  <si>
    <t>-1531632352</t>
  </si>
  <si>
    <t>1*1*0,8</t>
  </si>
  <si>
    <t>19</t>
  </si>
  <si>
    <t>275351121</t>
  </si>
  <si>
    <t>Bednění základů patek zřízení</t>
  </si>
  <si>
    <t>886950772</t>
  </si>
  <si>
    <t>4*0,5</t>
  </si>
  <si>
    <t>20</t>
  </si>
  <si>
    <t>275351122</t>
  </si>
  <si>
    <t>Bednění základů patek odstranění</t>
  </si>
  <si>
    <t>-696457072</t>
  </si>
  <si>
    <t>Svislé a kompletní konstrukce</t>
  </si>
  <si>
    <t>311235151</t>
  </si>
  <si>
    <t>Zdivo jednovrstvé z cihel děrovaných broušených na celoplošnou tenkovrstvou maltu, pevnost cihel do P10, tl. zdiva 300 mm</t>
  </si>
  <si>
    <t>-270300535</t>
  </si>
  <si>
    <t>10,01*1,712 "štíty"</t>
  </si>
  <si>
    <t>3,05*9,25-0,8*1,97</t>
  </si>
  <si>
    <t>22</t>
  </si>
  <si>
    <t>311235181.WNR</t>
  </si>
  <si>
    <t>Zdivo jednovrstvé z cihel Porotherm 38 Profi P10 na tenkovrstvou maltu tl 380 mm</t>
  </si>
  <si>
    <t>296669465</t>
  </si>
  <si>
    <t>P</t>
  </si>
  <si>
    <t>Poznámka k položce:_x000d_
první řada</t>
  </si>
  <si>
    <t>0,25*(24,26*2+10,01*2)</t>
  </si>
  <si>
    <t>23</t>
  </si>
  <si>
    <t>311237321.WNR</t>
  </si>
  <si>
    <t>Zdivo jednovrstvé tepelně izolační z cihel broušených Porotherm 38 EKO+ Profi Dryfix na zdicí pěnu tl zdiva 380 mm</t>
  </si>
  <si>
    <t>106597042</t>
  </si>
  <si>
    <t>2,5*(24,26*2+10,01*2)-24,713</t>
  </si>
  <si>
    <t>24</t>
  </si>
  <si>
    <t>314272406</t>
  </si>
  <si>
    <t>Komín jednoprůduchový z lehčeného betonu s integrovanou izolací s izostatickými vložkami z vnitřních keramických profilovaných vložek komínové těleso výšky 3 m s větrací šachtou, světlý průměr vložky 20 cm</t>
  </si>
  <si>
    <t>soubor</t>
  </si>
  <si>
    <t>1314062963</t>
  </si>
  <si>
    <t>25</t>
  </si>
  <si>
    <t>314272416</t>
  </si>
  <si>
    <t>Komín jednoprůduchový z lehčeného betonu s integrovanou izolací s izostatickými vložkami z vnitřních keramických profilovaných vložek komínové těleso výšky 3 m Příplatek k ceně za každý další i započatý metr výšky komínového tělesa přes 3 m s větrací šachtou, světlý průměr vložky 20 cm</t>
  </si>
  <si>
    <t>m</t>
  </si>
  <si>
    <t>-1816205280</t>
  </si>
  <si>
    <t>26</t>
  </si>
  <si>
    <t>314272442</t>
  </si>
  <si>
    <t>Komín jednoprůduchový z lehčeného betonu s integrovanou izolací s izostatickými vložkami z vnitřních keramických profilovaných vložek ukončení nadstřešní části komínu komínovým návlekem z vláknitého betonu s krycí deskou jednoprůduchovým s větrací šachtou, imitace omítnutí výšky 100 cm, světlý průměr vložky 20 cm</t>
  </si>
  <si>
    <t>kus</t>
  </si>
  <si>
    <t>-63031043</t>
  </si>
  <si>
    <t>27</t>
  </si>
  <si>
    <t>317168022</t>
  </si>
  <si>
    <t>Překlady keramické ploché osazené do maltového lože, výšky překladu 71 mm šířky 145 mm, délky 1250 mm</t>
  </si>
  <si>
    <t>-1513180973</t>
  </si>
  <si>
    <t>28</t>
  </si>
  <si>
    <t>317168024</t>
  </si>
  <si>
    <t>Překlady keramické ploché osazené do maltového lože, výšky překladu 71 mm šířky 145 mm, délky 1750 mm</t>
  </si>
  <si>
    <t>2099441596</t>
  </si>
  <si>
    <t>29</t>
  </si>
  <si>
    <t>317168026</t>
  </si>
  <si>
    <t>Překlady keramické ploché osazené do maltového lože, výšky překladu 71 mm šířky 145 mm, délky 2250 mm</t>
  </si>
  <si>
    <t>939254949</t>
  </si>
  <si>
    <t>30</t>
  </si>
  <si>
    <t>317168051</t>
  </si>
  <si>
    <t>Překlady keramické vysoké osazené do maltového lože, šířky překladu 70 mm výšky 238 mm, délky 1000 mm</t>
  </si>
  <si>
    <t>1508137448</t>
  </si>
  <si>
    <t>31</t>
  </si>
  <si>
    <t>317168052</t>
  </si>
  <si>
    <t>Překlady keramické vysoké osazené do maltového lože, šířky překladu 70 mm výšky 238 mm, délky 1250 mm</t>
  </si>
  <si>
    <t>-1208852707</t>
  </si>
  <si>
    <t>32</t>
  </si>
  <si>
    <t>317168053</t>
  </si>
  <si>
    <t>Překlady keramické vysoké osazené do maltového lože, šířky překladu 70 mm výšky 238 mm, délky 1500 mm</t>
  </si>
  <si>
    <t>-1618168735</t>
  </si>
  <si>
    <t>33</t>
  </si>
  <si>
    <t>1140586359</t>
  </si>
  <si>
    <t>34</t>
  </si>
  <si>
    <t>1532644116</t>
  </si>
  <si>
    <t>35</t>
  </si>
  <si>
    <t>317168054</t>
  </si>
  <si>
    <t>Překlady keramické vysoké osazené do maltového lože, šířky překladu 70 mm výšky 238 mm, délky 1750 mm</t>
  </si>
  <si>
    <t>1012292972</t>
  </si>
  <si>
    <t>36</t>
  </si>
  <si>
    <t>317168056</t>
  </si>
  <si>
    <t>Překlady keramické vysoké osazené do maltového lože, šířky překladu 70 mm výšky 238 mm, délky 2250 mm</t>
  </si>
  <si>
    <t>-1841356966</t>
  </si>
  <si>
    <t>37</t>
  </si>
  <si>
    <t>342244231.WNR</t>
  </si>
  <si>
    <t>Příčka z cihel Porotherm 8 Profi Dryfix P10 na zdicí PUR pěnu tloušťky 80 mm</t>
  </si>
  <si>
    <t>354987135</t>
  </si>
  <si>
    <t>2,8*(3,7*9+1,55*2+1,5+1,5+1,5+1,5+1,5+1,95+3,9*3+2,1*2+1,5+3,5+1,8)-6*(0,7*1,97)-2*(0,9*1,97)-6*(0,8*1,97)-3*(0,7*1,97)</t>
  </si>
  <si>
    <t>38</t>
  </si>
  <si>
    <t>342244251.WNR</t>
  </si>
  <si>
    <t>Příčka z cihel Porotherm 14 Profi Dryfix P10 na zdicí PUR pěnu tloušťky 140 mm</t>
  </si>
  <si>
    <t>1219656175</t>
  </si>
  <si>
    <t>2,8*(14,85*2+8,)-5*(0,8*1,97)-0,9*1,97-1,4*1,97</t>
  </si>
  <si>
    <t>Vodorovné konstrukce</t>
  </si>
  <si>
    <t>39</t>
  </si>
  <si>
    <t>417388124</t>
  </si>
  <si>
    <t>Ztužující věnce pro keramické stropní konstrukce pro nosné vnější zdivo z děrovaných cihel z betonu železového včetně výztuže, věncovky a izolantu šířka vnější zdi 40 cm, stropní konstrukce tl. 25 cm</t>
  </si>
  <si>
    <t>136179217</t>
  </si>
  <si>
    <t>68,7</t>
  </si>
  <si>
    <t>40</t>
  </si>
  <si>
    <t>417388144</t>
  </si>
  <si>
    <t>Ztužující věnce pro keramické stropní konstrukce pro vnitřní zdivo z děrovaných cihel z betonu železového včetně výztuže šířka vnitřní zdi 14,5 cm, stropní konstrukce tl. 25 cm</t>
  </si>
  <si>
    <t>689301951</t>
  </si>
  <si>
    <t>41</t>
  </si>
  <si>
    <t>417388174</t>
  </si>
  <si>
    <t>Ztužující věnce pro keramické stropní konstrukce pro vnitřní zdivo z děrovaných cihel z betonu železového včetně výztuže šířka vnitřní zdi 30 cm, stropní konstrukce tl. 25 cm</t>
  </si>
  <si>
    <t>-122069172</t>
  </si>
  <si>
    <t>42</t>
  </si>
  <si>
    <t>4173881R</t>
  </si>
  <si>
    <t>Ztužující věnce pro keramické stropní konstrukce pro vnitřní zdivo z děrovaných cihel z betonu železového včetně výztuže šířka vnitřní zdi 8 cm, stropní konstrukce tl. 25 cm</t>
  </si>
  <si>
    <t>923510005</t>
  </si>
  <si>
    <t>63,95</t>
  </si>
  <si>
    <t>43</t>
  </si>
  <si>
    <t>451577777</t>
  </si>
  <si>
    <t>Podklad nebo lože pod dlažbu (přídlažbu) v ploše vodorovné nebo ve sklonu do 1:5, tloušťky od 30 do 100 mm z kameniva těženého</t>
  </si>
  <si>
    <t>-667170682</t>
  </si>
  <si>
    <t>Poznámka k položce:_x000d_
frakce 0-63</t>
  </si>
  <si>
    <t>44</t>
  </si>
  <si>
    <t>451577877</t>
  </si>
  <si>
    <t>Podklad nebo lože pod dlažbu (přídlažbu) v ploše vodorovné nebo ve sklonu do 1:5, tloušťky od 30 do 100 mm ze štěrkopísku</t>
  </si>
  <si>
    <t>-599131681</t>
  </si>
  <si>
    <t>Poznámka k položce:_x000d_
frakce 8-16, tl. 50 mm</t>
  </si>
  <si>
    <t>45</t>
  </si>
  <si>
    <t>451579777</t>
  </si>
  <si>
    <t>Podklad nebo lože pod dlažbu (přídlažbu) Příplatek k cenám za každých dalších i započatých 10 mm tloušťky podkladu nebo lože z kameniva těženého</t>
  </si>
  <si>
    <t>-524079990</t>
  </si>
  <si>
    <t>90*10 'Přepočtené koeficientem množství</t>
  </si>
  <si>
    <t>Komunikace pozemní</t>
  </si>
  <si>
    <t>Úpravy povrchů, podlahy a osazování výplní</t>
  </si>
  <si>
    <t>46</t>
  </si>
  <si>
    <t>612131100</t>
  </si>
  <si>
    <t>Podkladní a spojovací vrstva vnitřních omítaných ploch vápenný postřik nanášený ručně celoplošně stěn</t>
  </si>
  <si>
    <t>-1651207476</t>
  </si>
  <si>
    <t>2*43,774+17,135+146,637+2*166,527+2*93,149+80,7*0,25</t>
  </si>
  <si>
    <t>47</t>
  </si>
  <si>
    <t>612321121</t>
  </si>
  <si>
    <t>Omítka vápenocementová vnitřních ploch nanášená ručně jednovrstvá, tloušťky do 10 mm hladká svislých konstrukcí stěn</t>
  </si>
  <si>
    <t>-1998411447</t>
  </si>
  <si>
    <t xml:space="preserve">Poznámka k položce:_x000d_
Pod obklad._x000d_
</t>
  </si>
  <si>
    <t>209,84</t>
  </si>
  <si>
    <t>48</t>
  </si>
  <si>
    <t>612321141</t>
  </si>
  <si>
    <t>Omítka vápenocementová vnitřních ploch nanášená ručně dvouvrstvá, tloušťky jádrové omítky do 10 mm a tloušťky štuku do 3 mm štuková svislých konstrukcí stěn</t>
  </si>
  <si>
    <t>1041439448</t>
  </si>
  <si>
    <t>790,847-209,84</t>
  </si>
  <si>
    <t>49</t>
  </si>
  <si>
    <t>619995001</t>
  </si>
  <si>
    <t>Začištění omítek (s dodáním hmot) kolem oken, dveří, podlah, obkladů apod.</t>
  </si>
  <si>
    <t>-447914857</t>
  </si>
  <si>
    <t>2*(8*0,5+8*0,75+0,75+1+9*1,25+9*1,25+2*2,3)+1,5+1,5</t>
  </si>
  <si>
    <t>50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</si>
  <si>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</si>
  <si>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</si>
  <si>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474513989</t>
  </si>
  <si>
    <t>45,7+19</t>
  </si>
  <si>
    <t>51</t>
  </si>
  <si>
    <t>M</t>
  </si>
  <si>
    <t>59051476</t>
  </si>
  <si>
    <t>profil začišťovací PVC 9mm s výztužnou tkaninou pro ostění ETICS</t>
  </si>
  <si>
    <t>906512203</t>
  </si>
  <si>
    <t>64,7*1,05 'Přepočtené koeficientem množství</t>
  </si>
  <si>
    <t>52</t>
  </si>
  <si>
    <t>622151001</t>
  </si>
  <si>
    <t>Penetrační nátěr vnějších pastovitých tenkovrstvých omítek akrylátový stěn</t>
  </si>
  <si>
    <t>1129672112</t>
  </si>
  <si>
    <t>176,162+80,7*0,25</t>
  </si>
  <si>
    <t>53</t>
  </si>
  <si>
    <t>622151021</t>
  </si>
  <si>
    <t>Penetrační nátěr vnějších pastovitých tenkovrstvých omítek mozaikových akrylátový stěn</t>
  </si>
  <si>
    <t>558721998</t>
  </si>
  <si>
    <t>0,4*(24,42*2+10,17*2)</t>
  </si>
  <si>
    <t>54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</si>
  <si>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</si>
  <si>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</si>
  <si>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62184785</t>
  </si>
  <si>
    <t>Poznámka k položce:_x000d_
viz. řez</t>
  </si>
  <si>
    <t>0,75*(24,42*2+10,17*2)</t>
  </si>
  <si>
    <t>55</t>
  </si>
  <si>
    <t>28376404</t>
  </si>
  <si>
    <t>deska XPS hrana rovná a strukturovaný povrch λ=0033</t>
  </si>
  <si>
    <t>229625037</t>
  </si>
  <si>
    <t>51,885*0,08</t>
  </si>
  <si>
    <t>4,151*1,05 'Přepočtené koeficientem množství</t>
  </si>
  <si>
    <t>56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</si>
  <si>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</si>
  <si>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</si>
  <si>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1272120873</t>
  </si>
  <si>
    <t>158,373+17,789</t>
  </si>
  <si>
    <t>57</t>
  </si>
  <si>
    <t>28375939</t>
  </si>
  <si>
    <t>deska EPS 70 fasádní λ=0,039 tl 120mm</t>
  </si>
  <si>
    <t>-234747000</t>
  </si>
  <si>
    <t>176,162*1,05 'Přepočtené koeficientem množství</t>
  </si>
  <si>
    <t>58</t>
  </si>
  <si>
    <t>622212051</t>
  </si>
  <si>
    <t>Montáž kontaktního zateplení vnějšího ostění, nadpraží nebo parapetu lepením z polystyrenových desek hloubky špalet přes 200 do 400 mm, tloušťky desek do 40 mm</t>
  </si>
  <si>
    <t>-366554437</t>
  </si>
  <si>
    <t>80,7</t>
  </si>
  <si>
    <t>59</t>
  </si>
  <si>
    <t>28376070</t>
  </si>
  <si>
    <t>deska EPS grafitová fasádní λ=0,030-0,031 tl 20mm</t>
  </si>
  <si>
    <t>2021341929</t>
  </si>
  <si>
    <t>80,7*0,25</t>
  </si>
  <si>
    <t>20,175*1,1 'Přepočtené koeficientem množství</t>
  </si>
  <si>
    <t>60</t>
  </si>
  <si>
    <t>622252001</t>
  </si>
  <si>
    <t>Montáž profilů kontaktního zateplení zakládacích soklových připevněných hmoždinkami</t>
  </si>
  <si>
    <t>-1167219205</t>
  </si>
  <si>
    <t>24,5*2+10,25*2-1,5*2</t>
  </si>
  <si>
    <t>61</t>
  </si>
  <si>
    <t>59051647</t>
  </si>
  <si>
    <t>profil zakládací Al tl 0,7mm pro ETICS pro izolant tl 100mm</t>
  </si>
  <si>
    <t>896328612</t>
  </si>
  <si>
    <t>66,5*1,05 'Přepočtené koeficientem množství</t>
  </si>
  <si>
    <t>62</t>
  </si>
  <si>
    <t>622252002</t>
  </si>
  <si>
    <t>Montáž profilů kontaktního zateplení ostatních stěnových, dilatačních apod. lepených do tmelu</t>
  </si>
  <si>
    <t>-1331876933</t>
  </si>
  <si>
    <t>2*(8*0,75+1+9*1,25+2*2,3)</t>
  </si>
  <si>
    <t>63</t>
  </si>
  <si>
    <t>59051486</t>
  </si>
  <si>
    <t>profil rohový PVC 15x15mm s výztužnou tkaninou š 100mm pro ETICS</t>
  </si>
  <si>
    <t>821715683</t>
  </si>
  <si>
    <t>45,7*1,05 'Přepočtené koeficientem množství</t>
  </si>
  <si>
    <t>64</t>
  </si>
  <si>
    <t>-1380706380</t>
  </si>
  <si>
    <t>16+1,5*2</t>
  </si>
  <si>
    <t>65</t>
  </si>
  <si>
    <t>59051510</t>
  </si>
  <si>
    <t>profil začišťovací s okapnicí PVC s výztužnou tkaninou pro nadpraží ETICS</t>
  </si>
  <si>
    <t>1575954726</t>
  </si>
  <si>
    <t>19*1,05 'Přepočtené koeficientem množství</t>
  </si>
  <si>
    <t>66</t>
  </si>
  <si>
    <t>1384932111</t>
  </si>
  <si>
    <t>8*0,5+0,75+9*1,25</t>
  </si>
  <si>
    <t>67</t>
  </si>
  <si>
    <t>59051512</t>
  </si>
  <si>
    <t>profil začišťovací s okapnicí PVC s výztužnou tkaninou pro parapet ETICS</t>
  </si>
  <si>
    <t>-755572425</t>
  </si>
  <si>
    <t>16*1,05 'Přepočtené koeficientem množství</t>
  </si>
  <si>
    <t>68</t>
  </si>
  <si>
    <t>622511112</t>
  </si>
  <si>
    <t>Omítka tenkovrstvá akrylátová vnějších ploch probarvená bez penetrace mozaiková střednězrnná stěn</t>
  </si>
  <si>
    <t>1462594298</t>
  </si>
  <si>
    <t>69</t>
  </si>
  <si>
    <t>622541012</t>
  </si>
  <si>
    <t>Omítka tenkovrstvá silikonsilikátová vnějších ploch probarvená bez penetrace, zatíraná (škrábaná), tloušťky 1,5 mm stěn</t>
  </si>
  <si>
    <t>-186075978</t>
  </si>
  <si>
    <t>196,337</t>
  </si>
  <si>
    <t>70</t>
  </si>
  <si>
    <t>629991012</t>
  </si>
  <si>
    <t>Zakrytí vnějších ploch před znečištěním včetně pozdějšího odkrytí výplní otvorů a svislých ploch fólií přilepenou na začišťovací lištu</t>
  </si>
  <si>
    <t>370570103</t>
  </si>
  <si>
    <t>8*(0,5*0,75)+0,75*1+9*(1,25*1,25)+2*(1,5*2,3)</t>
  </si>
  <si>
    <t>71</t>
  </si>
  <si>
    <t>631311115</t>
  </si>
  <si>
    <t>Mazanina z betonu prostého bez zvýšených nároků na prostředí tl. přes 50 do 80 mm tř. C 20/25</t>
  </si>
  <si>
    <t>-2103159897</t>
  </si>
  <si>
    <t>201,61*0,065</t>
  </si>
  <si>
    <t>72</t>
  </si>
  <si>
    <t>631319011</t>
  </si>
  <si>
    <t>Příplatek k cenám mazanin za úpravu povrchu mazaniny přehlazením, mazanina tl. přes 50 do 80 mm</t>
  </si>
  <si>
    <t>-1787750055</t>
  </si>
  <si>
    <t>73</t>
  </si>
  <si>
    <t>631362021</t>
  </si>
  <si>
    <t>Výztuž mazanin ze svařovaných sítí z drátů typu KARI</t>
  </si>
  <si>
    <t>783076658</t>
  </si>
  <si>
    <t>201,61*0,006</t>
  </si>
  <si>
    <t>74</t>
  </si>
  <si>
    <t>632481213</t>
  </si>
  <si>
    <t>Separační vrstva k oddělení podlahových vrstev z polyetylénové fólie</t>
  </si>
  <si>
    <t>-468522080</t>
  </si>
  <si>
    <t>75</t>
  </si>
  <si>
    <t>637121113</t>
  </si>
  <si>
    <t>Okapový chodník z kameniva s udusáním a urovnáním povrchu z kačírku tl. 200 mm</t>
  </si>
  <si>
    <t>-1893774834</t>
  </si>
  <si>
    <t>76</t>
  </si>
  <si>
    <t>637311122</t>
  </si>
  <si>
    <t>Okapový chodník z obrubníků betonových chodníkových, se zalitím spár cementovou maltou do lože z betonu prostého, z obrubníků stojatých</t>
  </si>
  <si>
    <t>1127076833</t>
  </si>
  <si>
    <t>0,5+24,5+0,5+0,5+10,25+0,5*2+3,5</t>
  </si>
  <si>
    <t>Ostatní konstrukce a práce, bourání</t>
  </si>
  <si>
    <t>77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</si>
  <si>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</si>
  <si>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</si>
  <si>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273760340</t>
  </si>
  <si>
    <t>1,46+24,5-3,5+5,01+5,01+10,25+1,46 "kolem zpevněné plochy"</t>
  </si>
  <si>
    <t>78</t>
  </si>
  <si>
    <t>59217017</t>
  </si>
  <si>
    <t>obrubník betonový chodníkový 1000x100x250mm</t>
  </si>
  <si>
    <t>1965520379</t>
  </si>
  <si>
    <t>44,19*1,02 'Přepočtené koeficientem množství</t>
  </si>
  <si>
    <t>79</t>
  </si>
  <si>
    <t>941111111</t>
  </si>
  <si>
    <t>Lešení řadové trubkové lehké pracovní s podlahami s provozním zatížením tř. 3 do 200 kg/m2 šířky tř. W06 od 0,6 do 0,9 m výšky do 10 m montáž</t>
  </si>
  <si>
    <t>-1969901682</t>
  </si>
  <si>
    <t>196,337-20,175+24,713</t>
  </si>
  <si>
    <t>80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</si>
  <si>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</si>
  <si>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</si>
  <si>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-1817860588</t>
  </si>
  <si>
    <t>200,875*30 'Přepočtené koeficientem množství</t>
  </si>
  <si>
    <t>81</t>
  </si>
  <si>
    <t>941111811</t>
  </si>
  <si>
    <t>Lešení řadové trubkové lehké pracovní s podlahami s provozním zatížením tř. 3 do 200 kg/m2 šířky tř. W06 od 0,6 do 0,9 m výšky do 10 m demontáž</t>
  </si>
  <si>
    <t>1127075615</t>
  </si>
  <si>
    <t>82</t>
  </si>
  <si>
    <t>944511111</t>
  </si>
  <si>
    <t>Síť ochranná zavěšená na konstrukci lešení z textilie z umělých vláken montáž</t>
  </si>
  <si>
    <t>-545912302</t>
  </si>
  <si>
    <t>83</t>
  </si>
  <si>
    <t>944511211</t>
  </si>
  <si>
    <t>Síť ochranná zavěšená na konstrukci lešení z textilie z umělých vláken příplatek k ceně za každý den použití</t>
  </si>
  <si>
    <t>-1828656517</t>
  </si>
  <si>
    <t>84</t>
  </si>
  <si>
    <t>944511811</t>
  </si>
  <si>
    <t>Síť ochranná zavěšená na konstrukci lešení z textilie z umělých vláken demontáž</t>
  </si>
  <si>
    <t>-1009596301</t>
  </si>
  <si>
    <t>85</t>
  </si>
  <si>
    <t>952901111</t>
  </si>
  <si>
    <t>Vyčištění budov nebo objektů před předáním do užívání budov bytové nebo občanské výstavby, světlé výšky podlaží do 4 m</t>
  </si>
  <si>
    <t>-1639072519</t>
  </si>
  <si>
    <t>201,61</t>
  </si>
  <si>
    <t>86</t>
  </si>
  <si>
    <t>953943211</t>
  </si>
  <si>
    <t>Osazování drobných kovových předmětů kotvených do stěny hasicího přístroje</t>
  </si>
  <si>
    <t>246164686</t>
  </si>
  <si>
    <t>87</t>
  </si>
  <si>
    <t>44932114</t>
  </si>
  <si>
    <t>přístroj hasicí ruční práškový PG 6 LE</t>
  </si>
  <si>
    <t>-1125211271</t>
  </si>
  <si>
    <t>998</t>
  </si>
  <si>
    <t>Přesun hmot</t>
  </si>
  <si>
    <t>88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</si>
  <si>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</si>
  <si>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</si>
  <si>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-943041049</t>
  </si>
  <si>
    <t>PSV</t>
  </si>
  <si>
    <t>Práce a dodávky PSV</t>
  </si>
  <si>
    <t>711</t>
  </si>
  <si>
    <t>Izolace proti vodě, vlhkosti a plynům</t>
  </si>
  <si>
    <t>89</t>
  </si>
  <si>
    <t>711111001</t>
  </si>
  <si>
    <t>Provedení izolace proti zemní vlhkosti natěradly a tmely za studena na ploše vodorovné V nátěrem penetračním</t>
  </si>
  <si>
    <t>-660944733</t>
  </si>
  <si>
    <t>Poznámka k položce:_x000d_
provedeno dvojnásobně</t>
  </si>
  <si>
    <t>(24,3*10,05)*2</t>
  </si>
  <si>
    <t>90</t>
  </si>
  <si>
    <t>11163150</t>
  </si>
  <si>
    <t>lak penetrační asfaltový</t>
  </si>
  <si>
    <t>1729878793</t>
  </si>
  <si>
    <t>488,43*0,0003 'Přepočtené koeficientem množství</t>
  </si>
  <si>
    <t>91</t>
  </si>
  <si>
    <t>711141559</t>
  </si>
  <si>
    <t>Provedení izolace proti zemní vlhkosti pásy přitavením NAIP na ploše vodorovné V</t>
  </si>
  <si>
    <t>-1564426197</t>
  </si>
  <si>
    <t>488,43</t>
  </si>
  <si>
    <t>92</t>
  </si>
  <si>
    <t>62836201</t>
  </si>
  <si>
    <t xml:space="preserve">pás těžký asfaltovaný pískovaný tl. 4,0mm,  vložka skelná rohož a Al fólie, krycí vrstva oxidovaný asfalt</t>
  </si>
  <si>
    <t>698759203</t>
  </si>
  <si>
    <t>488,43*1,1655 'Přepočtené koeficientem množství</t>
  </si>
  <si>
    <t>93</t>
  </si>
  <si>
    <t>-853253548</t>
  </si>
  <si>
    <t>24,3*10,05</t>
  </si>
  <si>
    <t>94</t>
  </si>
  <si>
    <t>62831116</t>
  </si>
  <si>
    <t>pás těžký asfaltovaný IPA400/H-PE S40</t>
  </si>
  <si>
    <t>1698667703</t>
  </si>
  <si>
    <t>244,215*1,1655 'Přepočtené koeficientem množství</t>
  </si>
  <si>
    <t>95</t>
  </si>
  <si>
    <t>711193121.SMB</t>
  </si>
  <si>
    <t>Izolace proti vlhkosti na vodorovné ploše těsnicí kaší minerální SCHOMBURG AQUAFIN 2K/M</t>
  </si>
  <si>
    <t>-898928519</t>
  </si>
  <si>
    <t>Poznámka k položce:_x000d_
Pod dlažbu.</t>
  </si>
  <si>
    <t>128,75</t>
  </si>
  <si>
    <t>96</t>
  </si>
  <si>
    <t>1254211802</t>
  </si>
  <si>
    <t>201,61-6,66-7,77-14,8-6,66-11,93-7,4-11,1-4,48-9,75-42,68-14,8-7,4</t>
  </si>
  <si>
    <t>97</t>
  </si>
  <si>
    <t>711193131.SMB</t>
  </si>
  <si>
    <t>Izolace proti vlhkosti na svislé ploše těsnicí kaší minerální SCHOMBURG AQUAFIN 2K/M</t>
  </si>
  <si>
    <t>1690445544</t>
  </si>
  <si>
    <t>Poznámka k položce:_x000d_
Pod obklad do výšky 25 cm.</t>
  </si>
  <si>
    <t>0,25*(10,4+14,2+5+5+13,2+5,2+7+5+5+6,6+15,1+5)+1,75*(1,3+1,5+1,5+1,3*2+3+1,3*2+2,5+1,5*2+3)</t>
  </si>
  <si>
    <t>98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</si>
  <si>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</si>
  <si>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</si>
  <si>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</si>
  <si>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447522074</t>
  </si>
  <si>
    <t>712</t>
  </si>
  <si>
    <t>Povlakové krytiny</t>
  </si>
  <si>
    <t>99</t>
  </si>
  <si>
    <t>R</t>
  </si>
  <si>
    <t>712A0302</t>
  </si>
  <si>
    <t>Hydroizolace plochých střech pásy asfaltované přitavené modifikované podkladní (bez posypu)</t>
  </si>
  <si>
    <t>-486603019</t>
  </si>
  <si>
    <t>100</t>
  </si>
  <si>
    <t>712A0303</t>
  </si>
  <si>
    <t>Hydroizolace plochých střech pásy asfaltované přitavené modifikované vrchní (s posypem)</t>
  </si>
  <si>
    <t>-354960936</t>
  </si>
  <si>
    <t>101</t>
  </si>
  <si>
    <t>998712201</t>
  </si>
  <si>
    <t>Přesun hmot pro povlakové krytiny stanovený procentní sazbou (%) z ceny vodorovná dopravní vzdálenost do 50 m v objektech výšky do 6 m</t>
  </si>
  <si>
    <t>1932539569</t>
  </si>
  <si>
    <t>713</t>
  </si>
  <si>
    <t>Izolace tepelné</t>
  </si>
  <si>
    <t>102</t>
  </si>
  <si>
    <t>713111111</t>
  </si>
  <si>
    <t>Montáž tepelné izolace stropů rohožemi, pásy, dílci, deskami, bloky (izolační materiál ve specifikaci) vrchem bez překrytí lepenkou kladenými volně</t>
  </si>
  <si>
    <t>1537398662</t>
  </si>
  <si>
    <t>103</t>
  </si>
  <si>
    <t>63152357</t>
  </si>
  <si>
    <t>deska tepelně izolační minerální vkládaná do roštů nebo kazet provětrávaných kcí λ=0,035 tl 150mm</t>
  </si>
  <si>
    <t>-958741957</t>
  </si>
  <si>
    <t>201,61*1,05 'Přepočtené koeficientem množství</t>
  </si>
  <si>
    <t>104</t>
  </si>
  <si>
    <t>370501675</t>
  </si>
  <si>
    <t>2*(24,5*10,25) "2 vrstvy"</t>
  </si>
  <si>
    <t>105</t>
  </si>
  <si>
    <t>ISV.8592248000819</t>
  </si>
  <si>
    <t>Isover UNI 100mm, λD = 0,035 (W·m-1·K-1),1200x600x100mm, univerzální izolace z čedičových vláken, vhodná zejména mezi a pod krokve.</t>
  </si>
  <si>
    <t>691720999</t>
  </si>
  <si>
    <t>502,25*1,05 'Přepočtené koeficientem množství</t>
  </si>
  <si>
    <t>106</t>
  </si>
  <si>
    <t>713121111</t>
  </si>
  <si>
    <t>Montáž tepelné izolace podlah rohožemi, pásy, deskami, dílci, bloky (izolační materiál ve specifikaci) kladenými volně jednovrstvá</t>
  </si>
  <si>
    <t>-1426337596</t>
  </si>
  <si>
    <t>107</t>
  </si>
  <si>
    <t>28375910</t>
  </si>
  <si>
    <t>deska EPS 150 pro konstrukce s vysokým zatížením λ=0,035 tl 60mm</t>
  </si>
  <si>
    <t>-1422338505</t>
  </si>
  <si>
    <t>201,61*2</t>
  </si>
  <si>
    <t>403,22*1,05 'Přepočtené koeficientem množství</t>
  </si>
  <si>
    <t>108</t>
  </si>
  <si>
    <t>713151131</t>
  </si>
  <si>
    <t>Montáž tepelné izolace střech šikmých rohožemi, pásy, deskami (izolační materiál ve specifikaci) kladenými volně nad krokve, sklonu střechy do 30°</t>
  </si>
  <si>
    <t>2048691977</t>
  </si>
  <si>
    <t>281,121*1,15</t>
  </si>
  <si>
    <t>109</t>
  </si>
  <si>
    <t>59244376</t>
  </si>
  <si>
    <t>fólie hydroizolační vysoce difůzní třívrstvá kontaktní podstřešní (role 1,5 x 50m)</t>
  </si>
  <si>
    <t>-898757874</t>
  </si>
  <si>
    <t>323,289</t>
  </si>
  <si>
    <t>323,289*1,05 'Přepočtené koeficientem množství</t>
  </si>
  <si>
    <t>110</t>
  </si>
  <si>
    <t>998713201</t>
  </si>
  <si>
    <t>Přesun hmot pro izolace tepelné stanovený procentní sazbou (%) z ceny vodorovná dopravní vzdálenost do 50 m v objektech výšky do 6 m</t>
  </si>
  <si>
    <t>1471576046</t>
  </si>
  <si>
    <t>761</t>
  </si>
  <si>
    <t>Konstrukce prosvětlovací</t>
  </si>
  <si>
    <t>111</t>
  </si>
  <si>
    <t>761A3001</t>
  </si>
  <si>
    <t>Dveře zárubně obložkové pro dveře 1křídlové</t>
  </si>
  <si>
    <t>179326580</t>
  </si>
  <si>
    <t>112</t>
  </si>
  <si>
    <t>761A3002</t>
  </si>
  <si>
    <t>Dveře zárubně obložkové pro dveře 2křídlové</t>
  </si>
  <si>
    <t>111136895</t>
  </si>
  <si>
    <t>113</t>
  </si>
  <si>
    <t>761A3121</t>
  </si>
  <si>
    <t>Dveře dveře vnitřní dřevěné nebo plastové do obložkové zárubně 1křídlové</t>
  </si>
  <si>
    <t>-1208994912</t>
  </si>
  <si>
    <t>114</t>
  </si>
  <si>
    <t>761A3122</t>
  </si>
  <si>
    <t>Dveře dveře vnitřní dřevěné nebo plastové do obložkové zárubně 2křídlové</t>
  </si>
  <si>
    <t>161340235</t>
  </si>
  <si>
    <t>115</t>
  </si>
  <si>
    <t>761A3511</t>
  </si>
  <si>
    <t>Dveře dveře venkovní plastové 1křídlové</t>
  </si>
  <si>
    <t>-256235684</t>
  </si>
  <si>
    <t>Poznámka k položce:_x000d_
1000 x 2225 mm + fix 350 x 2300 mm, dle č.v. 10 ozn. 01</t>
  </si>
  <si>
    <t>116</t>
  </si>
  <si>
    <t>761A9105</t>
  </si>
  <si>
    <t>Doplňky k výplním otvorů parapety vnější z poplastovaného plechu</t>
  </si>
  <si>
    <t>2032118746</t>
  </si>
  <si>
    <t>0,25*(8*0,5+0,75+9*1,25)</t>
  </si>
  <si>
    <t>117</t>
  </si>
  <si>
    <t>761A9201</t>
  </si>
  <si>
    <t>Doplňky k výplním otvorů parapety vnitřní desky šířky do 30 cm</t>
  </si>
  <si>
    <t>834087085</t>
  </si>
  <si>
    <t>118</t>
  </si>
  <si>
    <t>998761201.1</t>
  </si>
  <si>
    <t>Přesun hmot pro konstrukce prosvětlovací stanovený procentní sazbou (%) z ceny vodorovná dopravní vzdálenost do 50 m v objektech výšky do 6 m</t>
  </si>
  <si>
    <t>1986490838</t>
  </si>
  <si>
    <t>762</t>
  </si>
  <si>
    <t>Konstrukce tesařské</t>
  </si>
  <si>
    <t>119</t>
  </si>
  <si>
    <t>762511227</t>
  </si>
  <si>
    <t>Podlahové konstrukce podkladové z dřevoštěpkových desek OSB jednovrstvých lepených na pero a drážku nebroušených, tloušťky desky 25 mm</t>
  </si>
  <si>
    <t>-2091393682</t>
  </si>
  <si>
    <t>Poznámka k položce:_x000d_
podlaha vazníků</t>
  </si>
  <si>
    <t>120</t>
  </si>
  <si>
    <t>762A1002</t>
  </si>
  <si>
    <t>Krov vázaná konstrukce krovu střechy sedlové přímé</t>
  </si>
  <si>
    <t>1622329011</t>
  </si>
  <si>
    <t>24,9*11,29</t>
  </si>
  <si>
    <t>121</t>
  </si>
  <si>
    <t>762A3001</t>
  </si>
  <si>
    <t>Bednění a laťování krovů laťování na střechách osová vzdálenost do 150 mm</t>
  </si>
  <si>
    <t>1363155973</t>
  </si>
  <si>
    <t>122</t>
  </si>
  <si>
    <t>762A3112</t>
  </si>
  <si>
    <t>Bednění a laťování krovů bednění střech z desek dřevoštěpkových tl. 22 mm</t>
  </si>
  <si>
    <t>-1557178753</t>
  </si>
  <si>
    <t>123</t>
  </si>
  <si>
    <t>998762201</t>
  </si>
  <si>
    <t>Přesun hmot pro konstrukce tesařské stanovený procentní sazbou (%) z ceny vodorovná dopravní vzdálenost do 50 m v objektech výšky do 6 m</t>
  </si>
  <si>
    <t>802394372</t>
  </si>
  <si>
    <t>763</t>
  </si>
  <si>
    <t>Konstrukce suché výstavby</t>
  </si>
  <si>
    <t>124</t>
  </si>
  <si>
    <t>763131433</t>
  </si>
  <si>
    <t xml:space="preserve">Podhled ze sádrokartonových desek  dvouvrstvá zavěšená spodní konstrukce z ocelových profilů CD, UD jednoduše opláštěná deskou protipožární DF, tl. 15 mm, TI tl. 60 mm 50 kg/m3</t>
  </si>
  <si>
    <t>371036503</t>
  </si>
  <si>
    <t>125</t>
  </si>
  <si>
    <t>763131714.1</t>
  </si>
  <si>
    <t>Podhled ze sádrokartonových desek ostatní práce a konstrukce na podhledech ze sádrokartonových desek základní penetrační nátěr</t>
  </si>
  <si>
    <t>-1464474586</t>
  </si>
  <si>
    <t>126</t>
  </si>
  <si>
    <t>763131751.1</t>
  </si>
  <si>
    <t>Podhled ze sádrokartonových desek ostatní práce a konstrukce na podhledech ze sádrokartonových desek montáž parotěsné zábrany</t>
  </si>
  <si>
    <t>52792617</t>
  </si>
  <si>
    <t>127</t>
  </si>
  <si>
    <t>28329274.1</t>
  </si>
  <si>
    <t>fólie PE vyztužená pro parotěsnou vrstvu (reakce na oheň - třída E) 110g/m2</t>
  </si>
  <si>
    <t>1312118254</t>
  </si>
  <si>
    <t>201,61*1,1235 'Přepočtené koeficientem množství</t>
  </si>
  <si>
    <t>128</t>
  </si>
  <si>
    <t>998763401</t>
  </si>
  <si>
    <t>Přesun hmot pro konstrukce montované z desek stanovený procentní sazbou (%) z ceny vodorovná dopravní vzdálenost do 50 m v objektech výšky do 6 m</t>
  </si>
  <si>
    <t>-1546473276</t>
  </si>
  <si>
    <t>764</t>
  </si>
  <si>
    <t>Konstrukce klempířské</t>
  </si>
  <si>
    <t>129</t>
  </si>
  <si>
    <t>764541405</t>
  </si>
  <si>
    <t>Žlab podokapní z titanzinkového předzvětralého plechu včetně háků a čel půlkruhový rš 330 mm</t>
  </si>
  <si>
    <t>45958259</t>
  </si>
  <si>
    <t>24,9*2</t>
  </si>
  <si>
    <t>130</t>
  </si>
  <si>
    <t>764541446</t>
  </si>
  <si>
    <t>Žlab podokapní z titanzinkového předzvětralého plechu včetně háků a čel kotlík oválný (trychtýřový), rš žlabu/průměr svodu 330/100 mm</t>
  </si>
  <si>
    <t>543174465</t>
  </si>
  <si>
    <t>131</t>
  </si>
  <si>
    <t>764548423</t>
  </si>
  <si>
    <t>Svod z titanzinkového předzvětralého plechu včetně objímek, kolen a odskoků kruhový, průměru 100 mm</t>
  </si>
  <si>
    <t>132112479</t>
  </si>
  <si>
    <t>4*3,5</t>
  </si>
  <si>
    <t>132</t>
  </si>
  <si>
    <t>998764201</t>
  </si>
  <si>
    <t>Přesun hmot pro konstrukce klempířské stanovený procentní sazbou (%) z ceny vodorovná dopravní vzdálenost do 50 m v objektech výšky do 6 m</t>
  </si>
  <si>
    <t>982567885</t>
  </si>
  <si>
    <t>765</t>
  </si>
  <si>
    <t>Krytina skládaná</t>
  </si>
  <si>
    <t>133</t>
  </si>
  <si>
    <t>76513501R</t>
  </si>
  <si>
    <t xml:space="preserve">Montáž střešních  výlezů, plochy jednotlivě do 0,25 m2</t>
  </si>
  <si>
    <t>-20698225</t>
  </si>
  <si>
    <t>134</t>
  </si>
  <si>
    <t>5916115R</t>
  </si>
  <si>
    <t>výlez na střechu</t>
  </si>
  <si>
    <t>698522038</t>
  </si>
  <si>
    <t>135</t>
  </si>
  <si>
    <t>998765201</t>
  </si>
  <si>
    <t>Přesun hmot pro krytiny skládané stanovený procentní sazbou (%) z ceny vodorovná dopravní vzdálenost do 50 m v objektech výšky do 6 m</t>
  </si>
  <si>
    <t>1362226132</t>
  </si>
  <si>
    <t>766</t>
  </si>
  <si>
    <t>Konstrukce truhlářské</t>
  </si>
  <si>
    <t>136</t>
  </si>
  <si>
    <t>766231113</t>
  </si>
  <si>
    <t>Montáž sklápěcích schodů na půdu s vyřezáním otvoru a kompletizací</t>
  </si>
  <si>
    <t>-1701914298</t>
  </si>
  <si>
    <t>137</t>
  </si>
  <si>
    <t>55347581</t>
  </si>
  <si>
    <t>schody skládací protipožární,mech. z Al profilů, El 30 TI, pro výšku max. 280cm, 11 schodnic 110x70cm</t>
  </si>
  <si>
    <t>-375460147</t>
  </si>
  <si>
    <t>138</t>
  </si>
  <si>
    <t>766622131</t>
  </si>
  <si>
    <t>Montáž oken plastových včetně montáže rámu plochy přes 1 m2 otevíravých do zdiva, výšky do 1,5 m</t>
  </si>
  <si>
    <t>984918508</t>
  </si>
  <si>
    <t>9*(1,25*1,25)</t>
  </si>
  <si>
    <t>139</t>
  </si>
  <si>
    <t>611400R</t>
  </si>
  <si>
    <t>okno plastové dvoukřídlé otvíravé a vyklápěcí 125 x 125 cm ozn. T03, č.v. 12</t>
  </si>
  <si>
    <t>521115066</t>
  </si>
  <si>
    <t>140</t>
  </si>
  <si>
    <t>766622216</t>
  </si>
  <si>
    <t>Montáž oken plastových plochy do 1 m2 včetně montáže rámu otevíravých do zdiva</t>
  </si>
  <si>
    <t>-1894419797</t>
  </si>
  <si>
    <t>141</t>
  </si>
  <si>
    <t>6114002R</t>
  </si>
  <si>
    <t>okno plastové jednokřídlé vyklápěcí 50x75cm - ozn. T01 dle č.v. 12</t>
  </si>
  <si>
    <t>462406072</t>
  </si>
  <si>
    <t>142</t>
  </si>
  <si>
    <t>6114002R1</t>
  </si>
  <si>
    <t>okno plastové jednokřídlé vyklápěcí 75x100 cm - ozn. T02 dle č.v. 12</t>
  </si>
  <si>
    <t>1627729725</t>
  </si>
  <si>
    <t>143</t>
  </si>
  <si>
    <t>998766201</t>
  </si>
  <si>
    <t>Přesun hmot pro konstrukce truhlářské stanovený procentní sazbou (%) z ceny vodorovná dopravní vzdálenost do 50 m v objektech výšky do 6 m</t>
  </si>
  <si>
    <t>960228578</t>
  </si>
  <si>
    <t>771</t>
  </si>
  <si>
    <t>Podlahy z dlaždic</t>
  </si>
  <si>
    <t>144</t>
  </si>
  <si>
    <t>771574113</t>
  </si>
  <si>
    <t>Montáž podlah z dlaždic keramických lepených cementovým flexibilním lepidlem hladkých, tloušťky do 10 mm přes 12 do 19 ks/m2</t>
  </si>
  <si>
    <t>2038910681</t>
  </si>
  <si>
    <t>145</t>
  </si>
  <si>
    <t>59761290</t>
  </si>
  <si>
    <t xml:space="preserve">dlaždice keramické podlahové  (barevné) přes 9 do 12 ks/m2</t>
  </si>
  <si>
    <t>-92934172</t>
  </si>
  <si>
    <t>146</t>
  </si>
  <si>
    <t>771591111</t>
  </si>
  <si>
    <t xml:space="preserve">Podlahy - ostatní práce  penetrace podkladu</t>
  </si>
  <si>
    <t>1302133819</t>
  </si>
  <si>
    <t>147</t>
  </si>
  <si>
    <t>998771201</t>
  </si>
  <si>
    <t>Přesun hmot pro podlahy z dlaždic stanovený procentní sazbou (%) z ceny vodorovná dopravní vzdálenost do 50 m v objektech výšky do 6 m</t>
  </si>
  <si>
    <t>-1845762817</t>
  </si>
  <si>
    <t>781</t>
  </si>
  <si>
    <t>Dokončovací práce - obklady</t>
  </si>
  <si>
    <t>148</t>
  </si>
  <si>
    <t>781474112</t>
  </si>
  <si>
    <t>Montáž obkladů vnitřních stěn z dlaždic keramických lepených flexibilním lepidlem maloformátových hladkých přes 9 do 12 ks/m2</t>
  </si>
  <si>
    <t>-1261815330</t>
  </si>
  <si>
    <t>2*(10,4-0,8+14,2-0,8-0,7+5-0,7+5-0,7+13,2-0,7-0,8+5,2-0,7+5,6-0,7*2+7-0,9+8,8-0,9*2-0,7*3+5,6-0,7+5-0,7+5-0,7+6,2-0,7*4+6,6-0,7+15,1-0,8-0,7+5-0,7)</t>
  </si>
  <si>
    <t>0,6*(2,5+3,9)</t>
  </si>
  <si>
    <t>149</t>
  </si>
  <si>
    <t>59761001</t>
  </si>
  <si>
    <t>obklad velkoformátový keramický hladký přes 4 do 6ks/m2</t>
  </si>
  <si>
    <t>-464287123</t>
  </si>
  <si>
    <t>209,84*1,1 'Přepočtené koeficientem množství</t>
  </si>
  <si>
    <t>150</t>
  </si>
  <si>
    <t>781479191</t>
  </si>
  <si>
    <t>Montáž obkladů vnitřních stěn z dlaždic keramických Příplatek k cenám za plochu do 10 m2 jednotlivě</t>
  </si>
  <si>
    <t>894330792</t>
  </si>
  <si>
    <t>151</t>
  </si>
  <si>
    <t>781495111</t>
  </si>
  <si>
    <t xml:space="preserve">Ostatní prvky  ostatní práce penetrace podkladu</t>
  </si>
  <si>
    <t>-1176629316</t>
  </si>
  <si>
    <t>152</t>
  </si>
  <si>
    <t>998781201</t>
  </si>
  <si>
    <t>Přesun hmot pro obklady keramické stanovený procentní sazbou (%) z ceny vodorovná dopravní vzdálenost do 50 m v objektech výšky do 6 m</t>
  </si>
  <si>
    <t>1048933223</t>
  </si>
  <si>
    <t>784</t>
  </si>
  <si>
    <t>Dokončovací práce - malby a tapety</t>
  </si>
  <si>
    <t>153</t>
  </si>
  <si>
    <t>784111001</t>
  </si>
  <si>
    <t>Oprášení (ometení) podkladu v místnostech výšky do 3,80 m</t>
  </si>
  <si>
    <t>-483971763</t>
  </si>
  <si>
    <t>581,007+201,61</t>
  </si>
  <si>
    <t>154</t>
  </si>
  <si>
    <t>784171101</t>
  </si>
  <si>
    <t>Zakrytí nemalovaných ploch (materiál ve specifikaci) včetně pozdějšího odkrytí podlah</t>
  </si>
  <si>
    <t>1697519727</t>
  </si>
  <si>
    <t>155</t>
  </si>
  <si>
    <t>58124842</t>
  </si>
  <si>
    <t>fólie pro malířské potřeby zakrývací tl 7µ 4x5m</t>
  </si>
  <si>
    <t>401439397</t>
  </si>
  <si>
    <t>156</t>
  </si>
  <si>
    <t>784171111</t>
  </si>
  <si>
    <t>Zakrytí nemalovaných ploch (materiál ve specifikaci) včetně pozdějšího odkrytí svislých ploch např. stěn, oken, dveří v místnostech výšky do 3,80</t>
  </si>
  <si>
    <t>1024131464</t>
  </si>
  <si>
    <t>24,713</t>
  </si>
  <si>
    <t>157</t>
  </si>
  <si>
    <t>569066738</t>
  </si>
  <si>
    <t>24,713*1,05 'Přepočtené koeficientem množství</t>
  </si>
  <si>
    <t>158</t>
  </si>
  <si>
    <t>784181121</t>
  </si>
  <si>
    <t>Penetrace podkladu jednonásobná hloubková akrylátová bezbarvá v místnostech výšky do 3,80 m</t>
  </si>
  <si>
    <t>-1469770953</t>
  </si>
  <si>
    <t>581,007</t>
  </si>
  <si>
    <t>159</t>
  </si>
  <si>
    <t>784211101</t>
  </si>
  <si>
    <t>Malby z malířských směsí oděruvzdorných za mokra dvojnásobné, bílé za mokra oděruvzdorné výborně v místnostech výšky do 3,80 m</t>
  </si>
  <si>
    <t>-1452959783</t>
  </si>
  <si>
    <t>Práce a dodávky M</t>
  </si>
  <si>
    <t>46-M</t>
  </si>
  <si>
    <t>Zemní práce při extr.mont.pracích</t>
  </si>
  <si>
    <t>160</t>
  </si>
  <si>
    <t>460881612</t>
  </si>
  <si>
    <t>Kryt vozovek a chodníků kladení dlažby (materiál ve specifikaci) včetně spárování, do lože z kameniva těženého z dlaždic betonových tvarovaných nebo zámkových</t>
  </si>
  <si>
    <t>948728432</t>
  </si>
  <si>
    <t>161</t>
  </si>
  <si>
    <t>59245001</t>
  </si>
  <si>
    <t>dlažba zámková tvaru I 200x165x40mm přírodní</t>
  </si>
  <si>
    <t>-561830475</t>
  </si>
  <si>
    <t>90*1,02 'Přepočtené koeficientem množství</t>
  </si>
  <si>
    <t>1026b - ZTI + Vzduchotechnika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</si>
  <si>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</si>
  <si>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</si>
  <si>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</si>
  <si>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</si>
  <si>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</si>
  <si>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751 - Vzduchotechnika</t>
  </si>
  <si>
    <t>132251103</t>
  </si>
  <si>
    <t>Hloubení nezapažených rýh šířky do 800 mm strojně s urovnáním dna do předepsaného profilu a spádu v hornině třídy těžitelnosti I skupiny 3 přes 50 do 100 m3</t>
  </si>
  <si>
    <t>-1708309042</t>
  </si>
  <si>
    <t>41,5*0,8*2+11*0,8*1,5</t>
  </si>
  <si>
    <t>133251101</t>
  </si>
  <si>
    <t>Hloubení nezapažených šachet strojně v hornině třídy těžitelnosti I skupiny 3 do 20 m3</t>
  </si>
  <si>
    <t>-3500107</t>
  </si>
  <si>
    <t>0,446+1,696</t>
  </si>
  <si>
    <t>965283317</t>
  </si>
  <si>
    <t>79,6+2,142-53,62</t>
  </si>
  <si>
    <t>63646346</t>
  </si>
  <si>
    <t>28,122*10 'Přepočtené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</si>
  <si>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</si>
  <si>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</si>
  <si>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-1488729642</t>
  </si>
  <si>
    <t>-2057780523</t>
  </si>
  <si>
    <t>391138705</t>
  </si>
  <si>
    <t>174101101</t>
  </si>
  <si>
    <t>Zásyp sypaninou z jakékoliv horniny strojně s uložením výkopku ve vrstvách se zhutněním jam, šachet, rýh nebo kolem objektů v těchto vykopávkách</t>
  </si>
  <si>
    <t>-12953725</t>
  </si>
  <si>
    <t>41,5*0,8*1,35+11*0,8*1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</si>
  <si>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</si>
  <si>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</si>
  <si>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-1057628906</t>
  </si>
  <si>
    <t>41,5*0,8*0,65+11*0,8*0,5</t>
  </si>
  <si>
    <t>58331200</t>
  </si>
  <si>
    <t>štěrkopísek netříděný</t>
  </si>
  <si>
    <t>-1959344785</t>
  </si>
  <si>
    <t>25,98*2 'Přepočtené koeficientem množství</t>
  </si>
  <si>
    <t>Trubní vedení</t>
  </si>
  <si>
    <t>64631R</t>
  </si>
  <si>
    <t>Napojení na stávající kanalizaci</t>
  </si>
  <si>
    <t>kpl</t>
  </si>
  <si>
    <t>1462952368</t>
  </si>
  <si>
    <t>800A1604</t>
  </si>
  <si>
    <t>Vodovodní přípojka vodoměrná šachta z plastu samonosná</t>
  </si>
  <si>
    <t>-817855389</t>
  </si>
  <si>
    <t>(PI*0,6*0,6*1,5)</t>
  </si>
  <si>
    <t>800A2022</t>
  </si>
  <si>
    <t>Kanalizační přípojka z trub plastových DN 150 mm</t>
  </si>
  <si>
    <t>1753689837</t>
  </si>
  <si>
    <t>800A2307</t>
  </si>
  <si>
    <t>Kanalizační přípojka kanalizační revizní šachta z plastu samonosná</t>
  </si>
  <si>
    <t>-754740940</t>
  </si>
  <si>
    <t>(PI*0,2*0,2*1,8)</t>
  </si>
  <si>
    <t>(PI*0,2*0,2*1,75)</t>
  </si>
  <si>
    <t>871161141</t>
  </si>
  <si>
    <t>Montáž vodovodního potrubí z plastů v otevřeném výkopu z polyetylenu PE 100 svařovaných na tupo SDR 11/PN16 D 32 x 3,0 mm</t>
  </si>
  <si>
    <t>1428945316</t>
  </si>
  <si>
    <t>28613524</t>
  </si>
  <si>
    <t>potrubí třívrstvé PE100 RC SDR11 32x3,0 dl 12m</t>
  </si>
  <si>
    <t>775804472</t>
  </si>
  <si>
    <t>11*1,015 'Přepočtené koeficientem množství</t>
  </si>
  <si>
    <t>892233122</t>
  </si>
  <si>
    <t>Proplach a dezinfekce vodovodního potrubí DN od 40 do 70</t>
  </si>
  <si>
    <t>-197697440</t>
  </si>
  <si>
    <t>892241111</t>
  </si>
  <si>
    <t>Tlakové zkoušky vodou na potrubí DN do 80</t>
  </si>
  <si>
    <t>-1579312859</t>
  </si>
  <si>
    <t>892351111</t>
  </si>
  <si>
    <t>Tlakové zkoušky vodou na potrubí DN 150 nebo 200</t>
  </si>
  <si>
    <t>-584019556</t>
  </si>
  <si>
    <t>892372111</t>
  </si>
  <si>
    <t>Tlakové zkoušky vodou zabezpečení konců potrubí při tlakových zkouškách DN do 300</t>
  </si>
  <si>
    <t>1668647888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</si>
  <si>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</si>
  <si>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</si>
  <si>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1097093603</t>
  </si>
  <si>
    <t>721</t>
  </si>
  <si>
    <t>Zdravotechnika - vnitřní kanalizace</t>
  </si>
  <si>
    <t>721173401</t>
  </si>
  <si>
    <t>Potrubí z trub PVC SN4 svodné (ležaté) DN 110</t>
  </si>
  <si>
    <t>1843645313</t>
  </si>
  <si>
    <t>3,8+1,2+1+1,2+1,5+1+1,5+0,5+1,5+3,5+0,8+2+1</t>
  </si>
  <si>
    <t>721173402</t>
  </si>
  <si>
    <t>Potrubí z trub PVC SN4 svodné (ležaté) DN 125</t>
  </si>
  <si>
    <t>1136036341</t>
  </si>
  <si>
    <t>3,5+8+3+1+1,3+3,5+1+0,5+0,5+6,5+1,5+1+1,5+4,5</t>
  </si>
  <si>
    <t>721173403</t>
  </si>
  <si>
    <t>Potrubí z trub PVC SN4 svodné (ležaté) DN 160</t>
  </si>
  <si>
    <t>194616915</t>
  </si>
  <si>
    <t>7,5+7</t>
  </si>
  <si>
    <t>721174043</t>
  </si>
  <si>
    <t>Potrubí z trub polypropylenových připojovací DN 50</t>
  </si>
  <si>
    <t>-942666529</t>
  </si>
  <si>
    <t>9+0,5+1+0,5+0,5+0,5+0,5+1,3+0,5+0,5+5+0,5+1,5+0,5+1,5+9*1,5/3</t>
  </si>
  <si>
    <t>721174044</t>
  </si>
  <si>
    <t>Potrubí z trub polypropylenových připojovací DN 75</t>
  </si>
  <si>
    <t>1992669066</t>
  </si>
  <si>
    <t>3+2,5+10+2,5+2,5+1,5-3</t>
  </si>
  <si>
    <t>721174045</t>
  </si>
  <si>
    <t>Potrubí z trub polypropylenových připojovací DN 110</t>
  </si>
  <si>
    <t>581742894</t>
  </si>
  <si>
    <t>3,5+2,3+0,5+0,5+1+1+4+1,5+2-3,5</t>
  </si>
  <si>
    <t>721174063</t>
  </si>
  <si>
    <t>Potrubí z trub polypropylenových větrací DN 110</t>
  </si>
  <si>
    <t>-1429847919</t>
  </si>
  <si>
    <t>3,5*7</t>
  </si>
  <si>
    <t>721211422</t>
  </si>
  <si>
    <t>Podlahové vpusti se svislým odtokem DN 50/75/110 mřížka nerez 138x138</t>
  </si>
  <si>
    <t>1612472598</t>
  </si>
  <si>
    <t>721273153</t>
  </si>
  <si>
    <t>Ventilační hlavice z polypropylenu (PP) DN 110</t>
  </si>
  <si>
    <t>-1825627872</t>
  </si>
  <si>
    <t>721290111</t>
  </si>
  <si>
    <t>Zkouška těsnosti kanalizace v objektech vodou do DN 125</t>
  </si>
  <si>
    <t>2099771102</t>
  </si>
  <si>
    <t>9+3+3,5+3,5+20,5+37,3+19,3+16+9,3+21</t>
  </si>
  <si>
    <t>721290112</t>
  </si>
  <si>
    <t>Zkouška těsnosti kanalizace v objektech vodou DN 150 nebo DN 200</t>
  </si>
  <si>
    <t>-965388423</t>
  </si>
  <si>
    <t>998721201</t>
  </si>
  <si>
    <t>Přesun hmot pro vnitřní kanalizace stanovený procentní sazbou (%) z ceny vodorovná dopravní vzdálenost do 50 m v objektech výšky do 6 m</t>
  </si>
  <si>
    <t>710603674</t>
  </si>
  <si>
    <t>722</t>
  </si>
  <si>
    <t>Zdravotechnika - vnitřní vodovod</t>
  </si>
  <si>
    <t>722173405</t>
  </si>
  <si>
    <t>Potrubí z plastových trubek z vícevrstvého polyethylenu (PE-Xc) spojované lisováním PN 10 do 70°C D 40/3,5</t>
  </si>
  <si>
    <t>1962050598</t>
  </si>
  <si>
    <t>722174001</t>
  </si>
  <si>
    <t>Potrubí z plastových trubek z polypropylenu PPR svařovaných polyfúzně PN 16 (SDR 7,4) D 16 x 2,2</t>
  </si>
  <si>
    <t>-913725523</t>
  </si>
  <si>
    <t>1,5+10+3+2,5</t>
  </si>
  <si>
    <t>722174002</t>
  </si>
  <si>
    <t>Potrubí z plastových trubek z polypropylenu PPR svařovaných polyfúzně PN 16 (SDR 7,4) D 20 x 2,8</t>
  </si>
  <si>
    <t>-476222752</t>
  </si>
  <si>
    <t>106,8</t>
  </si>
  <si>
    <t>722174003</t>
  </si>
  <si>
    <t>Potrubí z plastových trubek z polypropylenu PPR svařovaných polyfúzně PN 16 (SDR 7,4) D 25 x 3,5</t>
  </si>
  <si>
    <t>1594057612</t>
  </si>
  <si>
    <t>22+16,2</t>
  </si>
  <si>
    <t>722174004</t>
  </si>
  <si>
    <t>Potrubí z plastových trubek z polypropylenu PPR svařovaných polyfúzně PN 16 (SDR 7,4) D 32 x 4,4</t>
  </si>
  <si>
    <t>-1404432893</t>
  </si>
  <si>
    <t>5+1,7</t>
  </si>
  <si>
    <t>722174005</t>
  </si>
  <si>
    <t>Potrubí z plastových trubek z polypropylenu PPR svařovaných polyfúzně PN 16 (SDR 7,4) D 40 x 5,5</t>
  </si>
  <si>
    <t>119784983</t>
  </si>
  <si>
    <t>37,8</t>
  </si>
  <si>
    <t>722174006</t>
  </si>
  <si>
    <t>Potrubí z plastových trubek z polypropylenu PPR svařovaných polyfúzně PN 16 (SDR 7,4) D 50 x 6,9</t>
  </si>
  <si>
    <t>-2137456441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</si>
  <si>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</si>
  <si>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</si>
  <si>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626722711</t>
  </si>
  <si>
    <t>2,1+17+104,7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</si>
  <si>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</si>
  <si>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</si>
  <si>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612976911</t>
  </si>
  <si>
    <t>1,2+38,2+5,5+49,8</t>
  </si>
  <si>
    <t>722181253</t>
  </si>
  <si>
    <t>Ochrana potrubí termoizolačními trubicemi z pěnového polyetylenu PE přilepenými v příčných a podélných spojích, tloušťky izolace přes 20 do 25 mm, vnitřního průměru izolace DN přes 45 do 63 mm</t>
  </si>
  <si>
    <t>-2055583258</t>
  </si>
  <si>
    <t>722232121</t>
  </si>
  <si>
    <t>Armatury se dvěma závity kulové kohouty PN 42 do 185 °C plnoprůtokové vnitřní závit G 3/8"</t>
  </si>
  <si>
    <t>-517308057</t>
  </si>
  <si>
    <t>722234262.IVR</t>
  </si>
  <si>
    <t>Filtr mosazný IVAR G 3/8" PN 20 do 80°C s 2x vnitřním závitem</t>
  </si>
  <si>
    <t>5304124</t>
  </si>
  <si>
    <t>734220121</t>
  </si>
  <si>
    <t>Ventily regulační závitové vyvažovací přímé s vypouštěním PN 25 do 120°C G 3/8</t>
  </si>
  <si>
    <t>1340909516</t>
  </si>
  <si>
    <t>722270102</t>
  </si>
  <si>
    <t>Vodoměrové sestavy závitové G 1"</t>
  </si>
  <si>
    <t>-141524661</t>
  </si>
  <si>
    <t>722290226</t>
  </si>
  <si>
    <t>Zkoušky, proplach a desinfekce vodovodního potrubí zkoušky těsnosti vodovodního potrubí závitového do DN 50</t>
  </si>
  <si>
    <t>-13058265</t>
  </si>
  <si>
    <t>12+17+106,8+38,2+6,7+37,8+5,5</t>
  </si>
  <si>
    <t>998722201</t>
  </si>
  <si>
    <t>Přesun hmot pro vnitřní vodovod stanovený procentní sazbou (%) z ceny vodorovná dopravní vzdálenost do 50 m v objektech výšky do 6 m</t>
  </si>
  <si>
    <t>-53696683</t>
  </si>
  <si>
    <t>724</t>
  </si>
  <si>
    <t>Zdravotechnika - strojní vybavení</t>
  </si>
  <si>
    <t>724233011</t>
  </si>
  <si>
    <t>Nádoby expanzní tlakové pro rozvody pitné vody s membránou bez pojistného ventilu se závitovým připojením průtočné PN 1,0 o objemu 8 l</t>
  </si>
  <si>
    <t>1952074407</t>
  </si>
  <si>
    <t>998724201</t>
  </si>
  <si>
    <t>Přesun hmot pro strojní vybavení stanovený procentní sazbou (%) z ceny vodorovná dopravní vzdálenost do 50 m v objektech výšky do 6 m</t>
  </si>
  <si>
    <t>-1510155161</t>
  </si>
  <si>
    <t>725</t>
  </si>
  <si>
    <t>Zdravotechnika - zařizovací předměty</t>
  </si>
  <si>
    <t>725532114</t>
  </si>
  <si>
    <t>Elektrické ohřívače zásobníkové beztlakové přepadové akumulační s pojistným ventilem závěsné svislé objem nádrže (příkon) 80 l (3,0 kW) rychloohřev 220 V</t>
  </si>
  <si>
    <t>-1410641151</t>
  </si>
  <si>
    <t>725532344</t>
  </si>
  <si>
    <t>Elektrické ohřívače zásobníkové beztlakové přepadové akumulační s pojistným ventilem stacionární 1,0 MPa objem nádrže (příkon) 1000 l (8,0-19,0 kW)</t>
  </si>
  <si>
    <t>-1603033024</t>
  </si>
  <si>
    <t>725A2003</t>
  </si>
  <si>
    <t>Zařizovací předměty ZTI včetně přípojných potrubí a armatur sprchový kout bez zástěny</t>
  </si>
  <si>
    <t>komplet</t>
  </si>
  <si>
    <t>687075847</t>
  </si>
  <si>
    <t>725A2004</t>
  </si>
  <si>
    <t>Zařizovací předměty ZTI včetně přípojných potrubí a armatur WC kombi</t>
  </si>
  <si>
    <t>-1302295328</t>
  </si>
  <si>
    <t>725A2006</t>
  </si>
  <si>
    <t>Zařizovací předměty ZTI včetně přípojných potrubí a armatur umyvadlo</t>
  </si>
  <si>
    <t>-550553732</t>
  </si>
  <si>
    <t>725A2007</t>
  </si>
  <si>
    <t>Zařizovací předměty ZTI včetně přípojných potrubí a armatur pisoár</t>
  </si>
  <si>
    <t>-347950394</t>
  </si>
  <si>
    <t>725A2009</t>
  </si>
  <si>
    <t>Zařizovací předměty ZTI včetně přípojných potrubí a armatur napojení kuchyňské linky (dřez a myčka)</t>
  </si>
  <si>
    <t>2069880385</t>
  </si>
  <si>
    <t>Poznámka k položce:_x000d_
pračka + dřez</t>
  </si>
  <si>
    <t>725A200R</t>
  </si>
  <si>
    <t>Výlevka včetně přípojných potrubí a armatur</t>
  </si>
  <si>
    <t>1387283629</t>
  </si>
  <si>
    <t>998725201</t>
  </si>
  <si>
    <t>Přesun hmot pro zařizovací předměty stanovený procentní sazbou (%) z ceny vodorovná dopravní vzdálenost do 50 m v objektech výšky do 6 m</t>
  </si>
  <si>
    <t>1263262705</t>
  </si>
  <si>
    <t>751</t>
  </si>
  <si>
    <t>Vzduchotechnika</t>
  </si>
  <si>
    <t>751A1001</t>
  </si>
  <si>
    <t>Vzduchotechnika – nucené větrání jednotlivých místností WC</t>
  </si>
  <si>
    <t>1457020641</t>
  </si>
  <si>
    <t>751A1003</t>
  </si>
  <si>
    <t>Vzduchotechnika – nucené větrání jednotlivých místností koupelna</t>
  </si>
  <si>
    <t>-1913493623</t>
  </si>
  <si>
    <t>751A1005</t>
  </si>
  <si>
    <t>Vzduchotechnika – nucené větrání jednotlivých místností koupelna se sprchou</t>
  </si>
  <si>
    <t>1368345070</t>
  </si>
  <si>
    <t>751A1008</t>
  </si>
  <si>
    <t>Vzduchotechnika – nucené větrání jednotlivých místností komora bez přirozeného větrání</t>
  </si>
  <si>
    <t>-926895363</t>
  </si>
  <si>
    <t>998751201</t>
  </si>
  <si>
    <t>Přesun hmot pro vzduchotechniku stanovený procentní sazbou (%) z ceny vodorovná dopravní vzdálenost do 50 m v objektech výšky do 12 m</t>
  </si>
  <si>
    <t>134823663</t>
  </si>
  <si>
    <t>1026c - Elektroinstalace</t>
  </si>
  <si>
    <t>HSV - HSV</t>
  </si>
  <si>
    <t xml:space="preserve">    1.1 - Rozvaděče</t>
  </si>
  <si>
    <t xml:space="preserve">    1.1.1 - Rozpis rozvaděče HR-K</t>
  </si>
  <si>
    <t xml:space="preserve">    1.2 - Svítidla</t>
  </si>
  <si>
    <t xml:space="preserve">    2.1 - Zásuvky, ovladače, krabice, motory, lišty</t>
  </si>
  <si>
    <t xml:space="preserve">    2.2 - Kabely, vodiče</t>
  </si>
  <si>
    <t xml:space="preserve">    2.3 - Hromosvod</t>
  </si>
  <si>
    <t xml:space="preserve">    2.4 - Základový zemnič</t>
  </si>
  <si>
    <t>Doprava</t>
  </si>
  <si>
    <t>Revize</t>
  </si>
  <si>
    <t>1.1</t>
  </si>
  <si>
    <t>Rozvaděče</t>
  </si>
  <si>
    <t>M001</t>
  </si>
  <si>
    <t xml:space="preserve">rozvaděč HR-K	_x000d_
</t>
  </si>
  <si>
    <t>ks</t>
  </si>
  <si>
    <t>1963105936</t>
  </si>
  <si>
    <t>M002</t>
  </si>
  <si>
    <t>jistič HDO</t>
  </si>
  <si>
    <t>1613037637</t>
  </si>
  <si>
    <t>M003</t>
  </si>
  <si>
    <t>elektroměrový jistič</t>
  </si>
  <si>
    <t>1828040648</t>
  </si>
  <si>
    <t>M004</t>
  </si>
  <si>
    <t>elektroměrová skříň ER212/PVP7P-C</t>
  </si>
  <si>
    <t>-1271035135</t>
  </si>
  <si>
    <t>1.1.1</t>
  </si>
  <si>
    <t>Rozpis rozvaděče HR-K</t>
  </si>
  <si>
    <t>M005</t>
  </si>
  <si>
    <t xml:space="preserve">zapuštěná rozvodnice PLASTOVÝ, IP31,144mod. _x000d_
</t>
  </si>
  <si>
    <t>789577900</t>
  </si>
  <si>
    <t>M006</t>
  </si>
  <si>
    <t>vypínač 3f/63A</t>
  </si>
  <si>
    <t>-652641773</t>
  </si>
  <si>
    <t>M007</t>
  </si>
  <si>
    <t>přepěťová ochrana I a II typu, SPC 12,5/3+1 (Hakel)</t>
  </si>
  <si>
    <t>-787466750</t>
  </si>
  <si>
    <t>M008</t>
  </si>
  <si>
    <t>pojistkový odpojovač OPV 14/4</t>
  </si>
  <si>
    <t>-455537519</t>
  </si>
  <si>
    <t>M009</t>
  </si>
  <si>
    <t>pojistka válcová PV 14, 63A/gG</t>
  </si>
  <si>
    <t>-2082244542</t>
  </si>
  <si>
    <t>M010</t>
  </si>
  <si>
    <t>jistič 6A/1f</t>
  </si>
  <si>
    <t>1025518404</t>
  </si>
  <si>
    <t>M011</t>
  </si>
  <si>
    <t>jistič 16A/1f</t>
  </si>
  <si>
    <t>-1876544163</t>
  </si>
  <si>
    <t>M012</t>
  </si>
  <si>
    <t>jistič + proudový chránič 10A/1f+N /30mA</t>
  </si>
  <si>
    <t>-1478957082</t>
  </si>
  <si>
    <t>M013</t>
  </si>
  <si>
    <t>jistič + proudový chránič 16A/1f+N /30mA</t>
  </si>
  <si>
    <t>496434382</t>
  </si>
  <si>
    <t>M014</t>
  </si>
  <si>
    <t>jistič 10A/3f</t>
  </si>
  <si>
    <t>-1671430139</t>
  </si>
  <si>
    <t>M015</t>
  </si>
  <si>
    <t>jistič 16A/3f</t>
  </si>
  <si>
    <t>301433479</t>
  </si>
  <si>
    <t>M016</t>
  </si>
  <si>
    <t>jistič 25A/3f</t>
  </si>
  <si>
    <t>-490038657</t>
  </si>
  <si>
    <t>M017</t>
  </si>
  <si>
    <t>Stykač 3f/25A</t>
  </si>
  <si>
    <t>1318212379</t>
  </si>
  <si>
    <t>M018</t>
  </si>
  <si>
    <t>Stykač 3f/40A</t>
  </si>
  <si>
    <t>1978496031</t>
  </si>
  <si>
    <t>M019</t>
  </si>
  <si>
    <t>propojovací lišta</t>
  </si>
  <si>
    <t>686077018</t>
  </si>
  <si>
    <t>186R</t>
  </si>
  <si>
    <t>Podružný mtr. rozvaděče</t>
  </si>
  <si>
    <t>-745751658</t>
  </si>
  <si>
    <t>1684R</t>
  </si>
  <si>
    <t>Výroba rozvaděče</t>
  </si>
  <si>
    <t>-1375833428</t>
  </si>
  <si>
    <t>1.2</t>
  </si>
  <si>
    <t>Svítidla</t>
  </si>
  <si>
    <t>M020</t>
  </si>
  <si>
    <t xml:space="preserve">A - BELTR LED 1.4ft 3200/840,IP44	_x000d_
</t>
  </si>
  <si>
    <t>716118692</t>
  </si>
  <si>
    <t>M021</t>
  </si>
  <si>
    <t>B - PRIMA LED Ex 1.2ft PCc 2200/840,IP66</t>
  </si>
  <si>
    <t>252363480</t>
  </si>
  <si>
    <t>M022</t>
  </si>
  <si>
    <t>C - LINEA ROUND 3600/840,IP54</t>
  </si>
  <si>
    <t>372530079</t>
  </si>
  <si>
    <t>M023</t>
  </si>
  <si>
    <t>D - BELTR LED 2.5ft SNS 6500/840,IP44</t>
  </si>
  <si>
    <t>-1391464945</t>
  </si>
  <si>
    <t>M024</t>
  </si>
  <si>
    <t>G - svítidlo s infračidlem, 2x22W, IP 45</t>
  </si>
  <si>
    <t>304835078</t>
  </si>
  <si>
    <t>M025</t>
  </si>
  <si>
    <t>NOA - Jednoduché s piktogramem na stěnu s akumulátorem</t>
  </si>
  <si>
    <t>735349212</t>
  </si>
  <si>
    <t>M026</t>
  </si>
  <si>
    <t>NOB - Jednoduché s piktogramem na strop s akumulátorem</t>
  </si>
  <si>
    <t>-115139699</t>
  </si>
  <si>
    <t>2.1</t>
  </si>
  <si>
    <t>Zásuvky, ovladače, krabice, motory, lišty</t>
  </si>
  <si>
    <t>M027</t>
  </si>
  <si>
    <t xml:space="preserve">ABB Tango, (vypínač), komplet _x000d_
</t>
  </si>
  <si>
    <t>-956733537</t>
  </si>
  <si>
    <t>M028</t>
  </si>
  <si>
    <t>ABB Tango, (dvojitý vypínač), komplet</t>
  </si>
  <si>
    <t>-1640080345</t>
  </si>
  <si>
    <t>M029</t>
  </si>
  <si>
    <t>ABB Tango, (střídavý), komplet</t>
  </si>
  <si>
    <t>2028512453</t>
  </si>
  <si>
    <t>M030</t>
  </si>
  <si>
    <t>ABB Tango, (křížový), komplet</t>
  </si>
  <si>
    <t>-159602999</t>
  </si>
  <si>
    <t>M031</t>
  </si>
  <si>
    <t>infraspínač</t>
  </si>
  <si>
    <t>-325655473</t>
  </si>
  <si>
    <t>M032</t>
  </si>
  <si>
    <t>zásuvka</t>
  </si>
  <si>
    <t>-1315656630</t>
  </si>
  <si>
    <t>M033</t>
  </si>
  <si>
    <t>dvojzásuvka</t>
  </si>
  <si>
    <t>379962842</t>
  </si>
  <si>
    <t>M034</t>
  </si>
  <si>
    <t>sporáková přípojka nebo výkonový vypímač</t>
  </si>
  <si>
    <t>640167722</t>
  </si>
  <si>
    <t>M035</t>
  </si>
  <si>
    <t>Požární hlásič opticko kouřový - bateriový</t>
  </si>
  <si>
    <t>2133513084</t>
  </si>
  <si>
    <t>M036</t>
  </si>
  <si>
    <t>EKOHEAT CAB-5/ 12 m</t>
  </si>
  <si>
    <t>-1422456897</t>
  </si>
  <si>
    <t>M037</t>
  </si>
  <si>
    <t>Topný kabel Deviflex-10T / 20 m</t>
  </si>
  <si>
    <t>-2135561433</t>
  </si>
  <si>
    <t>M038</t>
  </si>
  <si>
    <t>Topný kabel Deviflex-10T / 30 m</t>
  </si>
  <si>
    <t>162308028</t>
  </si>
  <si>
    <t>M039</t>
  </si>
  <si>
    <t>Topný kabel Deviflex-10T / 40 m</t>
  </si>
  <si>
    <t>-1480654851</t>
  </si>
  <si>
    <t>M040</t>
  </si>
  <si>
    <t>Topný kabel Deviflex-10T / 80 m</t>
  </si>
  <si>
    <t>-1949831879</t>
  </si>
  <si>
    <t>M041</t>
  </si>
  <si>
    <t>Topný kabel Deviflex-10T / 160 m</t>
  </si>
  <si>
    <t>-1950915760</t>
  </si>
  <si>
    <t>M042</t>
  </si>
  <si>
    <t>Topný kabel Deviflex-18T / 10 m</t>
  </si>
  <si>
    <t>-356983928</t>
  </si>
  <si>
    <t>M043</t>
  </si>
  <si>
    <t>Topný kabel Deviflex-18T / 59 m</t>
  </si>
  <si>
    <t>-1372833087</t>
  </si>
  <si>
    <t>M044</t>
  </si>
  <si>
    <t>Topný kabel Deviflex-18T / 68 m</t>
  </si>
  <si>
    <t>595947387</t>
  </si>
  <si>
    <t>M045</t>
  </si>
  <si>
    <t>Topný kabel Deviflex-18T / 74 m</t>
  </si>
  <si>
    <t>-981612808</t>
  </si>
  <si>
    <t>M046</t>
  </si>
  <si>
    <t>Topný kabel Deviflex-18T / 82 m</t>
  </si>
  <si>
    <t>2061395806</t>
  </si>
  <si>
    <t>M047</t>
  </si>
  <si>
    <t>Topný kabel Deviflex-18T / 90 m</t>
  </si>
  <si>
    <t>-1207136211</t>
  </si>
  <si>
    <t>M048</t>
  </si>
  <si>
    <t>Prostorový termostat s připojením čidla teploty podlahy</t>
  </si>
  <si>
    <t>-568558909</t>
  </si>
  <si>
    <t>M049</t>
  </si>
  <si>
    <t>montážní pásky, distanční pásky, drobný materiál</t>
  </si>
  <si>
    <t>-1427781763</t>
  </si>
  <si>
    <t>M050</t>
  </si>
  <si>
    <t>krabice přístrojová pod omítku KP</t>
  </si>
  <si>
    <t>1074403010</t>
  </si>
  <si>
    <t>M051</t>
  </si>
  <si>
    <t>krabice rozvodná pod omítku KR</t>
  </si>
  <si>
    <t>-1740761389</t>
  </si>
  <si>
    <t>M052</t>
  </si>
  <si>
    <t>svorkovnice doplň.pospojení EROCOMM obj.č.1242</t>
  </si>
  <si>
    <t>-1176318469</t>
  </si>
  <si>
    <t>M053</t>
  </si>
  <si>
    <t>svorkovnice doplň.pospojení EROCOMM obj.č.1243</t>
  </si>
  <si>
    <t>1402407243</t>
  </si>
  <si>
    <t>M054</t>
  </si>
  <si>
    <t>chránička pvc pr.16mm</t>
  </si>
  <si>
    <t>-2138202658</t>
  </si>
  <si>
    <t>M055</t>
  </si>
  <si>
    <t>chránička pvc pr.50mm</t>
  </si>
  <si>
    <t>351251833</t>
  </si>
  <si>
    <t>2.2</t>
  </si>
  <si>
    <t>Kabely, vodiče</t>
  </si>
  <si>
    <t>M056</t>
  </si>
  <si>
    <t xml:space="preserve">CYKY 3J 1,5 _x000d_
</t>
  </si>
  <si>
    <t>1821967549</t>
  </si>
  <si>
    <t>M057</t>
  </si>
  <si>
    <t>CYKY 3O 1,5</t>
  </si>
  <si>
    <t>609449588</t>
  </si>
  <si>
    <t>M058</t>
  </si>
  <si>
    <t>CYKY 4J 1,5</t>
  </si>
  <si>
    <t>144766763</t>
  </si>
  <si>
    <t>M059</t>
  </si>
  <si>
    <t>CYKY 5J 1,5</t>
  </si>
  <si>
    <t>-2061063686</t>
  </si>
  <si>
    <t>M060</t>
  </si>
  <si>
    <t>CYKY 3J 2,5</t>
  </si>
  <si>
    <t>787241041</t>
  </si>
  <si>
    <t>M061</t>
  </si>
  <si>
    <t>CYKY 5J 2,5</t>
  </si>
  <si>
    <t>-2086955032</t>
  </si>
  <si>
    <t>M062</t>
  </si>
  <si>
    <t>CYKY 5J 10</t>
  </si>
  <si>
    <t>-1980220123</t>
  </si>
  <si>
    <t>M063</t>
  </si>
  <si>
    <t>AY 2,5 - protahovací drát</t>
  </si>
  <si>
    <t>-705990761</t>
  </si>
  <si>
    <t>M064</t>
  </si>
  <si>
    <t>CYA 6</t>
  </si>
  <si>
    <t>1811439862</t>
  </si>
  <si>
    <t>M065</t>
  </si>
  <si>
    <t>CYA 16</t>
  </si>
  <si>
    <t>-1326625210</t>
  </si>
  <si>
    <t>M066</t>
  </si>
  <si>
    <t>CYA 25</t>
  </si>
  <si>
    <t>506993128</t>
  </si>
  <si>
    <t>2.3</t>
  </si>
  <si>
    <t>Hromosvod</t>
  </si>
  <si>
    <t>M067</t>
  </si>
  <si>
    <t xml:space="preserve">FeZn pr.8mm _x000d_
 _x000d_
</t>
  </si>
  <si>
    <t>1168041136</t>
  </si>
  <si>
    <t>M068</t>
  </si>
  <si>
    <t>JV 2.0</t>
  </si>
  <si>
    <t>-311249409</t>
  </si>
  <si>
    <t>M069</t>
  </si>
  <si>
    <t>OSD</t>
  </si>
  <si>
    <t>1419177349</t>
  </si>
  <si>
    <t>M070</t>
  </si>
  <si>
    <t>SJ 1b</t>
  </si>
  <si>
    <t>-1894075213</t>
  </si>
  <si>
    <t>M071</t>
  </si>
  <si>
    <t>PV</t>
  </si>
  <si>
    <t>-1144924339</t>
  </si>
  <si>
    <t>M072</t>
  </si>
  <si>
    <t>SZ</t>
  </si>
  <si>
    <t>271669261</t>
  </si>
  <si>
    <t>M073</t>
  </si>
  <si>
    <t>PV 01</t>
  </si>
  <si>
    <t>2000678844</t>
  </si>
  <si>
    <t>M074</t>
  </si>
  <si>
    <t>SO</t>
  </si>
  <si>
    <t>-1020533144</t>
  </si>
  <si>
    <t>M075</t>
  </si>
  <si>
    <t>SK</t>
  </si>
  <si>
    <t>1777734165</t>
  </si>
  <si>
    <t>M076</t>
  </si>
  <si>
    <t>SS</t>
  </si>
  <si>
    <t>-916764313</t>
  </si>
  <si>
    <t>M077</t>
  </si>
  <si>
    <t>SP</t>
  </si>
  <si>
    <t>1983527795</t>
  </si>
  <si>
    <t>M078</t>
  </si>
  <si>
    <t>Ochranný trojúhelník</t>
  </si>
  <si>
    <t>-37948826</t>
  </si>
  <si>
    <t>2.4</t>
  </si>
  <si>
    <t>Základový zemnič</t>
  </si>
  <si>
    <t>M079</t>
  </si>
  <si>
    <t xml:space="preserve">Pásek FeZn 30x4 _x000d_
 _x000d_
</t>
  </si>
  <si>
    <t>492006002</t>
  </si>
  <si>
    <t>M080</t>
  </si>
  <si>
    <t>FeZn pr.10mm</t>
  </si>
  <si>
    <t>532963744</t>
  </si>
  <si>
    <t>M081</t>
  </si>
  <si>
    <t>SR 02</t>
  </si>
  <si>
    <t>1421797614</t>
  </si>
  <si>
    <t>M082</t>
  </si>
  <si>
    <t>SR 03</t>
  </si>
  <si>
    <t>-1645528158</t>
  </si>
  <si>
    <t>1026d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</si>
  <si>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</si>
  <si>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</si>
  <si>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</si>
  <si>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</si>
  <si>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</si>
  <si>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</si>
  <si>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</si>
  <si>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</si>
  <si>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</si>
  <si>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…</t>
  </si>
  <si>
    <t>1024</t>
  </si>
  <si>
    <t>-1756426753</t>
  </si>
  <si>
    <t>VRN3</t>
  </si>
  <si>
    <t>032103000</t>
  </si>
  <si>
    <t>Náklady na stavební buňky</t>
  </si>
  <si>
    <t>1835696107</t>
  </si>
  <si>
    <t>032803000</t>
  </si>
  <si>
    <t>Ostatní vybavení staveniště</t>
  </si>
  <si>
    <t>-155819774</t>
  </si>
  <si>
    <t>Poznámka k položce:_x000d_
TOI TOI</t>
  </si>
  <si>
    <t>034103000</t>
  </si>
  <si>
    <t>Oplocení staveniště</t>
  </si>
  <si>
    <t>-1840999569</t>
  </si>
  <si>
    <t>034503000</t>
  </si>
  <si>
    <t>Informační tabule na staveništi</t>
  </si>
  <si>
    <t>-1971166195</t>
  </si>
  <si>
    <t>039103000</t>
  </si>
  <si>
    <t>Rozebrání, bourání a odvoz zařízení staveniště</t>
  </si>
  <si>
    <t>-430075326</t>
  </si>
  <si>
    <t>039203000</t>
  </si>
  <si>
    <t>Úprava terénu po zrušení zařízení staveniště</t>
  </si>
  <si>
    <t>-701970889</t>
  </si>
  <si>
    <t>VRN4</t>
  </si>
  <si>
    <t>Inženýrská činnost</t>
  </si>
  <si>
    <t>041403000</t>
  </si>
  <si>
    <t>Koordinátor BOZP na staveništi</t>
  </si>
  <si>
    <t>1477482664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</si>
</sst>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1026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sportovního areálu FK TJ Lahošť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Lahošť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2. 7. 2024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Obec Lahošť, Švermova 22, 417 25 Lahošť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Jaroslav Plavec, Masarykova 112/11, Duchcov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25.6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Jitka Dvorščáková, Průběžná 3370, 43401 Most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19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'1026a - Stavební část - ASŘ'!J32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'1026a - Stavební část - ASŘ'!P150</f>
        <v>0</v>
      </c>
      <c r="AV95" s="127">
        <f>'1026a - Stavební část - ASŘ'!J35</f>
        <v>0</v>
      </c>
      <c r="AW95" s="127">
        <f>'1026a - Stavební část - ASŘ'!J36</f>
        <v>0</v>
      </c>
      <c r="AX95" s="127">
        <f>'1026a - Stavební část - ASŘ'!J37</f>
        <v>0</v>
      </c>
      <c r="AY95" s="127">
        <f>'1026a - Stavební část - ASŘ'!J38</f>
        <v>0</v>
      </c>
      <c r="AZ95" s="127">
        <f>'1026a - Stavební část - ASŘ'!F35</f>
        <v>0</v>
      </c>
      <c r="BA95" s="127">
        <f>'1026a - Stavební část - ASŘ'!F36</f>
        <v>0</v>
      </c>
      <c r="BB95" s="127">
        <f>'1026a - Stavební část - ASŘ'!F37</f>
        <v>0</v>
      </c>
      <c r="BC95" s="127">
        <f>'1026a - Stavební část - ASŘ'!F38</f>
        <v>0</v>
      </c>
      <c r="BD95" s="129">
        <f>'1026a - Stavební část - ASŘ'!F39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19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'1026b - ZTI + Vzduchotech...'!J32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v>0</v>
      </c>
      <c r="AT96" s="127">
        <f>ROUND(SUM(AV96:AW96),2)</f>
        <v>0</v>
      </c>
      <c r="AU96" s="128">
        <f>'1026b - ZTI + Vzduchotech...'!P136</f>
        <v>0</v>
      </c>
      <c r="AV96" s="127">
        <f>'1026b - ZTI + Vzduchotech...'!J35</f>
        <v>0</v>
      </c>
      <c r="AW96" s="127">
        <f>'1026b - ZTI + Vzduchotech...'!J36</f>
        <v>0</v>
      </c>
      <c r="AX96" s="127">
        <f>'1026b - ZTI + Vzduchotech...'!J37</f>
        <v>0</v>
      </c>
      <c r="AY96" s="127">
        <f>'1026b - ZTI + Vzduchotech...'!J38</f>
        <v>0</v>
      </c>
      <c r="AZ96" s="127">
        <f>'1026b - ZTI + Vzduchotech...'!F35</f>
        <v>0</v>
      </c>
      <c r="BA96" s="127">
        <f>'1026b - ZTI + Vzduchotech...'!F36</f>
        <v>0</v>
      </c>
      <c r="BB96" s="127">
        <f>'1026b - ZTI + Vzduchotech...'!F37</f>
        <v>0</v>
      </c>
      <c r="BC96" s="127">
        <f>'1026b - ZTI + Vzduchotech...'!F38</f>
        <v>0</v>
      </c>
      <c r="BD96" s="129">
        <f>'1026b - ZTI + Vzduchotech...'!F39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19</v>
      </c>
      <c r="CM96" s="130" t="s">
        <v>90</v>
      </c>
    </row>
    <row r="97" s="7" customFormat="1" ht="16.5" customHeight="1">
      <c r="A97" s="118" t="s">
        <v>84</v>
      </c>
      <c r="B97" s="119"/>
      <c r="C97" s="120"/>
      <c r="D97" s="121" t="s">
        <v>94</v>
      </c>
      <c r="E97" s="121"/>
      <c r="F97" s="121"/>
      <c r="G97" s="121"/>
      <c r="H97" s="121"/>
      <c r="I97" s="122"/>
      <c r="J97" s="121" t="s">
        <v>95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'1026c - Elektroinstalace'!J32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87</v>
      </c>
      <c r="AR97" s="125"/>
      <c r="AS97" s="126">
        <v>0</v>
      </c>
      <c r="AT97" s="127">
        <f>ROUND(SUM(AV97:AW97),2)</f>
        <v>0</v>
      </c>
      <c r="AU97" s="128">
        <f>'1026c - Elektroinstalace'!P134</f>
        <v>0</v>
      </c>
      <c r="AV97" s="127">
        <f>'1026c - Elektroinstalace'!J35</f>
        <v>0</v>
      </c>
      <c r="AW97" s="127">
        <f>'1026c - Elektroinstalace'!J36</f>
        <v>0</v>
      </c>
      <c r="AX97" s="127">
        <f>'1026c - Elektroinstalace'!J37</f>
        <v>0</v>
      </c>
      <c r="AY97" s="127">
        <f>'1026c - Elektroinstalace'!J38</f>
        <v>0</v>
      </c>
      <c r="AZ97" s="127">
        <f>'1026c - Elektroinstalace'!F35</f>
        <v>0</v>
      </c>
      <c r="BA97" s="127">
        <f>'1026c - Elektroinstalace'!F36</f>
        <v>0</v>
      </c>
      <c r="BB97" s="127">
        <f>'1026c - Elektroinstalace'!F37</f>
        <v>0</v>
      </c>
      <c r="BC97" s="127">
        <f>'1026c - Elektroinstalace'!F38</f>
        <v>0</v>
      </c>
      <c r="BD97" s="129">
        <f>'1026c - Elektroinstalace'!F39</f>
        <v>0</v>
      </c>
      <c r="BE97" s="7"/>
      <c r="BT97" s="130" t="s">
        <v>88</v>
      </c>
      <c r="BV97" s="130" t="s">
        <v>82</v>
      </c>
      <c r="BW97" s="130" t="s">
        <v>96</v>
      </c>
      <c r="BX97" s="130" t="s">
        <v>5</v>
      </c>
      <c r="CL97" s="130" t="s">
        <v>19</v>
      </c>
      <c r="CM97" s="130" t="s">
        <v>90</v>
      </c>
    </row>
    <row r="98" s="7" customFormat="1" ht="16.5" customHeight="1">
      <c r="A98" s="118" t="s">
        <v>84</v>
      </c>
      <c r="B98" s="119"/>
      <c r="C98" s="120"/>
      <c r="D98" s="121" t="s">
        <v>97</v>
      </c>
      <c r="E98" s="121"/>
      <c r="F98" s="121"/>
      <c r="G98" s="121"/>
      <c r="H98" s="121"/>
      <c r="I98" s="122"/>
      <c r="J98" s="121" t="s">
        <v>98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'1026d - VRN'!J32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99</v>
      </c>
      <c r="AR98" s="125"/>
      <c r="AS98" s="131">
        <v>0</v>
      </c>
      <c r="AT98" s="132">
        <f>ROUND(SUM(AV98:AW98),2)</f>
        <v>0</v>
      </c>
      <c r="AU98" s="133">
        <f>'1026d - VRN'!P130</f>
        <v>0</v>
      </c>
      <c r="AV98" s="132">
        <f>'1026d - VRN'!J35</f>
        <v>0</v>
      </c>
      <c r="AW98" s="132">
        <f>'1026d - VRN'!J36</f>
        <v>0</v>
      </c>
      <c r="AX98" s="132">
        <f>'1026d - VRN'!J37</f>
        <v>0</v>
      </c>
      <c r="AY98" s="132">
        <f>'1026d - VRN'!J38</f>
        <v>0</v>
      </c>
      <c r="AZ98" s="132">
        <f>'1026d - VRN'!F35</f>
        <v>0</v>
      </c>
      <c r="BA98" s="132">
        <f>'1026d - VRN'!F36</f>
        <v>0</v>
      </c>
      <c r="BB98" s="132">
        <f>'1026d - VRN'!F37</f>
        <v>0</v>
      </c>
      <c r="BC98" s="132">
        <f>'1026d - VRN'!F38</f>
        <v>0</v>
      </c>
      <c r="BD98" s="134">
        <f>'1026d - VRN'!F39</f>
        <v>0</v>
      </c>
      <c r="BE98" s="7"/>
      <c r="BT98" s="130" t="s">
        <v>88</v>
      </c>
      <c r="BV98" s="130" t="s">
        <v>82</v>
      </c>
      <c r="BW98" s="130" t="s">
        <v>100</v>
      </c>
      <c r="BX98" s="130" t="s">
        <v>5</v>
      </c>
      <c r="CL98" s="130" t="s">
        <v>19</v>
      </c>
      <c r="CM98" s="130" t="s">
        <v>90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/rzxeASi1Wd3RKmI+zHmiv8uZaj79kQDN3p/ml3DOkEWzwfPtS0UzHYpyfbORdL9wQa4lgaNI0J3V/aZslEN5g==" hashValue="G6hlzn2gZP0a/qLTdf1DD5/X9sEGGC81uHLYMrbz/AIo/lt7p6FI7r2TyAN1h4Y9OCk8ExBIw+N80OeWESknH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26a - Stavební část - ASŘ'!C2" display="/"/>
    <hyperlink ref="A96" location="'1026b - ZTI + Vzduchotech...'!C2" display="/"/>
    <hyperlink ref="A97" location="'1026c - Elektroinstalace'!C2" display="/"/>
    <hyperlink ref="A98" location="'1026d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sportovního areálu FK TJ Lahošť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26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39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142" t="s">
        <v>104</v>
      </c>
      <c r="E30" s="37"/>
      <c r="F30" s="37"/>
      <c r="G30" s="37"/>
      <c r="H30" s="37"/>
      <c r="I30" s="37"/>
      <c r="J30" s="149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105</v>
      </c>
      <c r="E31" s="37"/>
      <c r="F31" s="37"/>
      <c r="G31" s="37"/>
      <c r="H31" s="37"/>
      <c r="I31" s="37"/>
      <c r="J31" s="149">
        <f>J123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8"/>
      <c r="E33" s="148"/>
      <c r="F33" s="148"/>
      <c r="G33" s="148"/>
      <c r="H33" s="148"/>
      <c r="I33" s="148"/>
      <c r="J33" s="148"/>
      <c r="K33" s="148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39" t="s">
        <v>45</v>
      </c>
      <c r="F35" s="155">
        <f>ROUND((SUM(BE123:BE130) + SUM(BE150:BE515)),  2)</f>
        <v>0</v>
      </c>
      <c r="G35" s="37"/>
      <c r="H35" s="37"/>
      <c r="I35" s="156">
        <v>0.20999999999999999</v>
      </c>
      <c r="J35" s="155">
        <f>ROUND(((SUM(BE123:BE130) + SUM(BE150:BE515))*I35),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46</v>
      </c>
      <c r="F36" s="155">
        <f>ROUND((SUM(BF123:BF130) + SUM(BF150:BF515)),  2)</f>
        <v>0</v>
      </c>
      <c r="G36" s="37"/>
      <c r="H36" s="37"/>
      <c r="I36" s="156">
        <v>0.14999999999999999</v>
      </c>
      <c r="J36" s="155">
        <f>ROUND(((SUM(BF123:BF130) + SUM(BF150:BF515))*I36),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5">
        <f>ROUND((SUM(BG123:BG130) + SUM(BG150:BG515)),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48</v>
      </c>
      <c r="F38" s="155">
        <f>ROUND((SUM(BH123:BH130) + SUM(BH150:BH515)),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49</v>
      </c>
      <c r="F39" s="155">
        <f>ROUND((SUM(BI123:BI130) + SUM(BI150:BI515)),  2)</f>
        <v>0</v>
      </c>
      <c r="G39" s="37"/>
      <c r="H39" s="37"/>
      <c r="I39" s="156">
        <v>0</v>
      </c>
      <c r="J39" s="155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5" t="str">
        <f>E7</f>
        <v>Rekonstrukce sportovního areálu FK TJ Lahošť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1026a - Stavební část - ASŘ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Lahošť</v>
      </c>
      <c r="G89" s="39"/>
      <c r="H89" s="39"/>
      <c r="I89" s="31" t="s">
        <v>23</v>
      </c>
      <c r="J89" s="78" t="str">
        <f>IF(J12="","",J12)</f>
        <v>2. 7. 2024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9"/>
      <c r="E91" s="39"/>
      <c r="F91" s="26" t="str">
        <f>E15</f>
        <v>Obec Lahošť, Švermova 22, 417 25 Lahošť</v>
      </c>
      <c r="G91" s="39"/>
      <c r="H91" s="39"/>
      <c r="I91" s="31" t="s">
        <v>32</v>
      </c>
      <c r="J91" s="35" t="str">
        <f>E21</f>
        <v>Jaroslav Plavec, Masarykova 112/11, Duchcov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Jitka Dvorščáková, Průběžná 3370, 43401 Most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6" t="s">
        <v>107</v>
      </c>
      <c r="D94" s="177"/>
      <c r="E94" s="177"/>
      <c r="F94" s="177"/>
      <c r="G94" s="177"/>
      <c r="H94" s="177"/>
      <c r="I94" s="177"/>
      <c r="J94" s="178" t="s">
        <v>108</v>
      </c>
      <c r="K94" s="17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9" t="s">
        <v>109</v>
      </c>
      <c r="D96" s="39"/>
      <c r="E96" s="39"/>
      <c r="F96" s="39"/>
      <c r="G96" s="39"/>
      <c r="H96" s="39"/>
      <c r="I96" s="39"/>
      <c r="J96" s="109">
        <f>J150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80"/>
      <c r="C97" s="181"/>
      <c r="D97" s="182" t="s">
        <v>111</v>
      </c>
      <c r="E97" s="183"/>
      <c r="F97" s="183"/>
      <c r="G97" s="183"/>
      <c r="H97" s="183"/>
      <c r="I97" s="183"/>
      <c r="J97" s="184">
        <f>J151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112</v>
      </c>
      <c r="E98" s="189"/>
      <c r="F98" s="189"/>
      <c r="G98" s="189"/>
      <c r="H98" s="189"/>
      <c r="I98" s="189"/>
      <c r="J98" s="190">
        <f>J152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113</v>
      </c>
      <c r="E99" s="189"/>
      <c r="F99" s="189"/>
      <c r="G99" s="189"/>
      <c r="H99" s="189"/>
      <c r="I99" s="189"/>
      <c r="J99" s="190">
        <f>J175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114</v>
      </c>
      <c r="E100" s="189"/>
      <c r="F100" s="189"/>
      <c r="G100" s="189"/>
      <c r="H100" s="189"/>
      <c r="I100" s="189"/>
      <c r="J100" s="190">
        <f>J204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115</v>
      </c>
      <c r="E101" s="189"/>
      <c r="F101" s="189"/>
      <c r="G101" s="189"/>
      <c r="H101" s="189"/>
      <c r="I101" s="189"/>
      <c r="J101" s="190">
        <f>J235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116</v>
      </c>
      <c r="E102" s="189"/>
      <c r="F102" s="189"/>
      <c r="G102" s="189"/>
      <c r="H102" s="189"/>
      <c r="I102" s="189"/>
      <c r="J102" s="190">
        <f>J252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117</v>
      </c>
      <c r="E103" s="189"/>
      <c r="F103" s="189"/>
      <c r="G103" s="189"/>
      <c r="H103" s="189"/>
      <c r="I103" s="189"/>
      <c r="J103" s="190">
        <f>J253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118</v>
      </c>
      <c r="E104" s="189"/>
      <c r="F104" s="189"/>
      <c r="G104" s="189"/>
      <c r="H104" s="189"/>
      <c r="I104" s="189"/>
      <c r="J104" s="190">
        <f>J341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119</v>
      </c>
      <c r="E105" s="189"/>
      <c r="F105" s="189"/>
      <c r="G105" s="189"/>
      <c r="H105" s="189"/>
      <c r="I105" s="189"/>
      <c r="J105" s="190">
        <f>J361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120</v>
      </c>
      <c r="E106" s="183"/>
      <c r="F106" s="183"/>
      <c r="G106" s="183"/>
      <c r="H106" s="183"/>
      <c r="I106" s="183"/>
      <c r="J106" s="184">
        <f>J363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121</v>
      </c>
      <c r="E107" s="189"/>
      <c r="F107" s="189"/>
      <c r="G107" s="189"/>
      <c r="H107" s="189"/>
      <c r="I107" s="189"/>
      <c r="J107" s="190">
        <f>J364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122</v>
      </c>
      <c r="E108" s="189"/>
      <c r="F108" s="189"/>
      <c r="G108" s="189"/>
      <c r="H108" s="189"/>
      <c r="I108" s="189"/>
      <c r="J108" s="190">
        <f>J394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123</v>
      </c>
      <c r="E109" s="189"/>
      <c r="F109" s="189"/>
      <c r="G109" s="189"/>
      <c r="H109" s="189"/>
      <c r="I109" s="189"/>
      <c r="J109" s="190">
        <f>J398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124</v>
      </c>
      <c r="E110" s="189"/>
      <c r="F110" s="189"/>
      <c r="G110" s="189"/>
      <c r="H110" s="189"/>
      <c r="I110" s="189"/>
      <c r="J110" s="190">
        <f>J422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125</v>
      </c>
      <c r="E111" s="189"/>
      <c r="F111" s="189"/>
      <c r="G111" s="189"/>
      <c r="H111" s="189"/>
      <c r="I111" s="189"/>
      <c r="J111" s="190">
        <f>J436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126</v>
      </c>
      <c r="E112" s="189"/>
      <c r="F112" s="189"/>
      <c r="G112" s="189"/>
      <c r="H112" s="189"/>
      <c r="I112" s="189"/>
      <c r="J112" s="190">
        <f>J447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127</v>
      </c>
      <c r="E113" s="189"/>
      <c r="F113" s="189"/>
      <c r="G113" s="189"/>
      <c r="H113" s="189"/>
      <c r="I113" s="189"/>
      <c r="J113" s="190">
        <f>J456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128</v>
      </c>
      <c r="E114" s="189"/>
      <c r="F114" s="189"/>
      <c r="G114" s="189"/>
      <c r="H114" s="189"/>
      <c r="I114" s="189"/>
      <c r="J114" s="190">
        <f>J465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129</v>
      </c>
      <c r="E115" s="189"/>
      <c r="F115" s="189"/>
      <c r="G115" s="189"/>
      <c r="H115" s="189"/>
      <c r="I115" s="189"/>
      <c r="J115" s="190">
        <f>J469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130</v>
      </c>
      <c r="E116" s="189"/>
      <c r="F116" s="189"/>
      <c r="G116" s="189"/>
      <c r="H116" s="189"/>
      <c r="I116" s="189"/>
      <c r="J116" s="190">
        <f>J480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131</v>
      </c>
      <c r="E117" s="189"/>
      <c r="F117" s="189"/>
      <c r="G117" s="189"/>
      <c r="H117" s="189"/>
      <c r="I117" s="189"/>
      <c r="J117" s="190">
        <f>J485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132</v>
      </c>
      <c r="E118" s="189"/>
      <c r="F118" s="189"/>
      <c r="G118" s="189"/>
      <c r="H118" s="189"/>
      <c r="I118" s="189"/>
      <c r="J118" s="190">
        <f>J495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80"/>
      <c r="C119" s="181"/>
      <c r="D119" s="182" t="s">
        <v>133</v>
      </c>
      <c r="E119" s="183"/>
      <c r="F119" s="183"/>
      <c r="G119" s="183"/>
      <c r="H119" s="183"/>
      <c r="I119" s="183"/>
      <c r="J119" s="184">
        <f>J511</f>
        <v>0</v>
      </c>
      <c r="K119" s="181"/>
      <c r="L119" s="185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6"/>
      <c r="C120" s="187"/>
      <c r="D120" s="188" t="s">
        <v>134</v>
      </c>
      <c r="E120" s="189"/>
      <c r="F120" s="189"/>
      <c r="G120" s="189"/>
      <c r="H120" s="189"/>
      <c r="I120" s="189"/>
      <c r="J120" s="190">
        <f>J512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9.28" customHeight="1">
      <c r="A123" s="37"/>
      <c r="B123" s="38"/>
      <c r="C123" s="179" t="s">
        <v>135</v>
      </c>
      <c r="D123" s="39"/>
      <c r="E123" s="39"/>
      <c r="F123" s="39"/>
      <c r="G123" s="39"/>
      <c r="H123" s="39"/>
      <c r="I123" s="39"/>
      <c r="J123" s="192">
        <f>ROUND(J124 + J125 + J126 + J127 + J128 + J129,2)</f>
        <v>0</v>
      </c>
      <c r="K123" s="39"/>
      <c r="L123" s="62"/>
      <c r="N123" s="193" t="s">
        <v>44</v>
      </c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8" customHeight="1">
      <c r="A124" s="37"/>
      <c r="B124" s="38"/>
      <c r="C124" s="39"/>
      <c r="D124" s="194" t="s">
        <v>136</v>
      </c>
      <c r="E124" s="195"/>
      <c r="F124" s="195"/>
      <c r="G124" s="39"/>
      <c r="H124" s="39"/>
      <c r="I124" s="39"/>
      <c r="J124" s="196">
        <v>0</v>
      </c>
      <c r="K124" s="39"/>
      <c r="L124" s="197"/>
      <c r="M124" s="198"/>
      <c r="N124" s="199" t="s">
        <v>45</v>
      </c>
      <c r="O124" s="198"/>
      <c r="P124" s="198"/>
      <c r="Q124" s="198"/>
      <c r="R124" s="198"/>
      <c r="S124" s="200"/>
      <c r="T124" s="200"/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  <c r="AF124" s="198"/>
      <c r="AG124" s="198"/>
      <c r="AH124" s="198"/>
      <c r="AI124" s="198"/>
      <c r="AJ124" s="198"/>
      <c r="AK124" s="198"/>
      <c r="AL124" s="198"/>
      <c r="AM124" s="198"/>
      <c r="AN124" s="198"/>
      <c r="AO124" s="198"/>
      <c r="AP124" s="198"/>
      <c r="AQ124" s="198"/>
      <c r="AR124" s="198"/>
      <c r="AS124" s="198"/>
      <c r="AT124" s="198"/>
      <c r="AU124" s="198"/>
      <c r="AV124" s="198"/>
      <c r="AW124" s="198"/>
      <c r="AX124" s="198"/>
      <c r="AY124" s="201" t="s">
        <v>98</v>
      </c>
      <c r="AZ124" s="198"/>
      <c r="BA124" s="198"/>
      <c r="BB124" s="198"/>
      <c r="BC124" s="198"/>
      <c r="BD124" s="198"/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01" t="s">
        <v>88</v>
      </c>
      <c r="BK124" s="198"/>
      <c r="BL124" s="198"/>
      <c r="BM124" s="198"/>
    </row>
    <row r="125" s="2" customFormat="1" ht="18" customHeight="1">
      <c r="A125" s="37"/>
      <c r="B125" s="38"/>
      <c r="C125" s="39"/>
      <c r="D125" s="194" t="s">
        <v>137</v>
      </c>
      <c r="E125" s="195"/>
      <c r="F125" s="195"/>
      <c r="G125" s="39"/>
      <c r="H125" s="39"/>
      <c r="I125" s="39"/>
      <c r="J125" s="196">
        <v>0</v>
      </c>
      <c r="K125" s="39"/>
      <c r="L125" s="197"/>
      <c r="M125" s="198"/>
      <c r="N125" s="199" t="s">
        <v>45</v>
      </c>
      <c r="O125" s="198"/>
      <c r="P125" s="198"/>
      <c r="Q125" s="198"/>
      <c r="R125" s="198"/>
      <c r="S125" s="200"/>
      <c r="T125" s="200"/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  <c r="AF125" s="198"/>
      <c r="AG125" s="198"/>
      <c r="AH125" s="198"/>
      <c r="AI125" s="198"/>
      <c r="AJ125" s="198"/>
      <c r="AK125" s="198"/>
      <c r="AL125" s="198"/>
      <c r="AM125" s="198"/>
      <c r="AN125" s="198"/>
      <c r="AO125" s="198"/>
      <c r="AP125" s="198"/>
      <c r="AQ125" s="198"/>
      <c r="AR125" s="198"/>
      <c r="AS125" s="198"/>
      <c r="AT125" s="198"/>
      <c r="AU125" s="198"/>
      <c r="AV125" s="198"/>
      <c r="AW125" s="198"/>
      <c r="AX125" s="198"/>
      <c r="AY125" s="201" t="s">
        <v>98</v>
      </c>
      <c r="AZ125" s="198"/>
      <c r="BA125" s="198"/>
      <c r="BB125" s="198"/>
      <c r="BC125" s="198"/>
      <c r="BD125" s="198"/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01" t="s">
        <v>88</v>
      </c>
      <c r="BK125" s="198"/>
      <c r="BL125" s="198"/>
      <c r="BM125" s="198"/>
    </row>
    <row r="126" s="2" customFormat="1" ht="18" customHeight="1">
      <c r="A126" s="37"/>
      <c r="B126" s="38"/>
      <c r="C126" s="39"/>
      <c r="D126" s="194" t="s">
        <v>138</v>
      </c>
      <c r="E126" s="195"/>
      <c r="F126" s="195"/>
      <c r="G126" s="39"/>
      <c r="H126" s="39"/>
      <c r="I126" s="39"/>
      <c r="J126" s="196">
        <v>0</v>
      </c>
      <c r="K126" s="39"/>
      <c r="L126" s="197"/>
      <c r="M126" s="198"/>
      <c r="N126" s="199" t="s">
        <v>45</v>
      </c>
      <c r="O126" s="198"/>
      <c r="P126" s="198"/>
      <c r="Q126" s="198"/>
      <c r="R126" s="198"/>
      <c r="S126" s="200"/>
      <c r="T126" s="200"/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  <c r="AF126" s="198"/>
      <c r="AG126" s="198"/>
      <c r="AH126" s="198"/>
      <c r="AI126" s="198"/>
      <c r="AJ126" s="198"/>
      <c r="AK126" s="198"/>
      <c r="AL126" s="198"/>
      <c r="AM126" s="198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201" t="s">
        <v>98</v>
      </c>
      <c r="AZ126" s="198"/>
      <c r="BA126" s="198"/>
      <c r="BB126" s="198"/>
      <c r="BC126" s="198"/>
      <c r="BD126" s="198"/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01" t="s">
        <v>88</v>
      </c>
      <c r="BK126" s="198"/>
      <c r="BL126" s="198"/>
      <c r="BM126" s="198"/>
    </row>
    <row r="127" s="2" customFormat="1" ht="18" customHeight="1">
      <c r="A127" s="37"/>
      <c r="B127" s="38"/>
      <c r="C127" s="39"/>
      <c r="D127" s="194" t="s">
        <v>139</v>
      </c>
      <c r="E127" s="195"/>
      <c r="F127" s="195"/>
      <c r="G127" s="39"/>
      <c r="H127" s="39"/>
      <c r="I127" s="39"/>
      <c r="J127" s="196">
        <v>0</v>
      </c>
      <c r="K127" s="39"/>
      <c r="L127" s="197"/>
      <c r="M127" s="198"/>
      <c r="N127" s="199" t="s">
        <v>45</v>
      </c>
      <c r="O127" s="198"/>
      <c r="P127" s="198"/>
      <c r="Q127" s="198"/>
      <c r="R127" s="198"/>
      <c r="S127" s="200"/>
      <c r="T127" s="200"/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  <c r="AF127" s="198"/>
      <c r="AG127" s="198"/>
      <c r="AH127" s="198"/>
      <c r="AI127" s="198"/>
      <c r="AJ127" s="198"/>
      <c r="AK127" s="198"/>
      <c r="AL127" s="198"/>
      <c r="AM127" s="198"/>
      <c r="AN127" s="198"/>
      <c r="AO127" s="198"/>
      <c r="AP127" s="198"/>
      <c r="AQ127" s="198"/>
      <c r="AR127" s="198"/>
      <c r="AS127" s="198"/>
      <c r="AT127" s="198"/>
      <c r="AU127" s="198"/>
      <c r="AV127" s="198"/>
      <c r="AW127" s="198"/>
      <c r="AX127" s="198"/>
      <c r="AY127" s="201" t="s">
        <v>98</v>
      </c>
      <c r="AZ127" s="198"/>
      <c r="BA127" s="198"/>
      <c r="BB127" s="198"/>
      <c r="BC127" s="198"/>
      <c r="BD127" s="198"/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01" t="s">
        <v>88</v>
      </c>
      <c r="BK127" s="198"/>
      <c r="BL127" s="198"/>
      <c r="BM127" s="198"/>
    </row>
    <row r="128" s="2" customFormat="1" ht="18" customHeight="1">
      <c r="A128" s="37"/>
      <c r="B128" s="38"/>
      <c r="C128" s="39"/>
      <c r="D128" s="194" t="s">
        <v>140</v>
      </c>
      <c r="E128" s="195"/>
      <c r="F128" s="195"/>
      <c r="G128" s="39"/>
      <c r="H128" s="39"/>
      <c r="I128" s="39"/>
      <c r="J128" s="196">
        <v>0</v>
      </c>
      <c r="K128" s="39"/>
      <c r="L128" s="197"/>
      <c r="M128" s="198"/>
      <c r="N128" s="199" t="s">
        <v>45</v>
      </c>
      <c r="O128" s="198"/>
      <c r="P128" s="198"/>
      <c r="Q128" s="198"/>
      <c r="R128" s="198"/>
      <c r="S128" s="200"/>
      <c r="T128" s="200"/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  <c r="AF128" s="198"/>
      <c r="AG128" s="198"/>
      <c r="AH128" s="198"/>
      <c r="AI128" s="198"/>
      <c r="AJ128" s="198"/>
      <c r="AK128" s="198"/>
      <c r="AL128" s="198"/>
      <c r="AM128" s="198"/>
      <c r="AN128" s="198"/>
      <c r="AO128" s="198"/>
      <c r="AP128" s="198"/>
      <c r="AQ128" s="198"/>
      <c r="AR128" s="198"/>
      <c r="AS128" s="198"/>
      <c r="AT128" s="198"/>
      <c r="AU128" s="198"/>
      <c r="AV128" s="198"/>
      <c r="AW128" s="198"/>
      <c r="AX128" s="198"/>
      <c r="AY128" s="201" t="s">
        <v>98</v>
      </c>
      <c r="AZ128" s="198"/>
      <c r="BA128" s="198"/>
      <c r="BB128" s="198"/>
      <c r="BC128" s="198"/>
      <c r="BD128" s="198"/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01" t="s">
        <v>88</v>
      </c>
      <c r="BK128" s="198"/>
      <c r="BL128" s="198"/>
      <c r="BM128" s="198"/>
    </row>
    <row r="129" s="2" customFormat="1" ht="18" customHeight="1">
      <c r="A129" s="37"/>
      <c r="B129" s="38"/>
      <c r="C129" s="39"/>
      <c r="D129" s="195" t="s">
        <v>141</v>
      </c>
      <c r="E129" s="39"/>
      <c r="F129" s="39"/>
      <c r="G129" s="39"/>
      <c r="H129" s="39"/>
      <c r="I129" s="39"/>
      <c r="J129" s="196">
        <f>ROUND(J30*T129,2)</f>
        <v>0</v>
      </c>
      <c r="K129" s="39"/>
      <c r="L129" s="197"/>
      <c r="M129" s="198"/>
      <c r="N129" s="199" t="s">
        <v>45</v>
      </c>
      <c r="O129" s="198"/>
      <c r="P129" s="198"/>
      <c r="Q129" s="198"/>
      <c r="R129" s="198"/>
      <c r="S129" s="200"/>
      <c r="T129" s="200"/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  <c r="AF129" s="198"/>
      <c r="AG129" s="198"/>
      <c r="AH129" s="198"/>
      <c r="AI129" s="198"/>
      <c r="AJ129" s="198"/>
      <c r="AK129" s="198"/>
      <c r="AL129" s="198"/>
      <c r="AM129" s="198"/>
      <c r="AN129" s="198"/>
      <c r="AO129" s="198"/>
      <c r="AP129" s="198"/>
      <c r="AQ129" s="198"/>
      <c r="AR129" s="198"/>
      <c r="AS129" s="198"/>
      <c r="AT129" s="198"/>
      <c r="AU129" s="198"/>
      <c r="AV129" s="198"/>
      <c r="AW129" s="198"/>
      <c r="AX129" s="198"/>
      <c r="AY129" s="201" t="s">
        <v>142</v>
      </c>
      <c r="AZ129" s="198"/>
      <c r="BA129" s="198"/>
      <c r="BB129" s="198"/>
      <c r="BC129" s="198"/>
      <c r="BD129" s="198"/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01" t="s">
        <v>88</v>
      </c>
      <c r="BK129" s="198"/>
      <c r="BL129" s="198"/>
      <c r="BM129" s="198"/>
    </row>
    <row r="130" s="2" customForma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29.28" customHeight="1">
      <c r="A131" s="37"/>
      <c r="B131" s="38"/>
      <c r="C131" s="203" t="s">
        <v>143</v>
      </c>
      <c r="D131" s="177"/>
      <c r="E131" s="177"/>
      <c r="F131" s="177"/>
      <c r="G131" s="177"/>
      <c r="H131" s="177"/>
      <c r="I131" s="177"/>
      <c r="J131" s="204">
        <f>ROUND(J96+J123,2)</f>
        <v>0</v>
      </c>
      <c r="K131" s="177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6" s="2" customFormat="1" ht="6.96" customHeight="1">
      <c r="A136" s="37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24.96" customHeight="1">
      <c r="A137" s="37"/>
      <c r="B137" s="38"/>
      <c r="C137" s="22" t="s">
        <v>144</v>
      </c>
      <c r="D137" s="39"/>
      <c r="E137" s="39"/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2" customHeight="1">
      <c r="A139" s="37"/>
      <c r="B139" s="38"/>
      <c r="C139" s="31" t="s">
        <v>16</v>
      </c>
      <c r="D139" s="39"/>
      <c r="E139" s="39"/>
      <c r="F139" s="39"/>
      <c r="G139" s="39"/>
      <c r="H139" s="39"/>
      <c r="I139" s="39"/>
      <c r="J139" s="39"/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6.5" customHeight="1">
      <c r="A140" s="37"/>
      <c r="B140" s="38"/>
      <c r="C140" s="39"/>
      <c r="D140" s="39"/>
      <c r="E140" s="175" t="str">
        <f>E7</f>
        <v>Rekonstrukce sportovního areálu FK TJ Lahošť</v>
      </c>
      <c r="F140" s="31"/>
      <c r="G140" s="31"/>
      <c r="H140" s="31"/>
      <c r="I140" s="39"/>
      <c r="J140" s="39"/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2" customHeight="1">
      <c r="A141" s="37"/>
      <c r="B141" s="38"/>
      <c r="C141" s="31" t="s">
        <v>102</v>
      </c>
      <c r="D141" s="39"/>
      <c r="E141" s="39"/>
      <c r="F141" s="39"/>
      <c r="G141" s="39"/>
      <c r="H141" s="39"/>
      <c r="I141" s="39"/>
      <c r="J141" s="39"/>
      <c r="K141" s="39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6.5" customHeight="1">
      <c r="A142" s="37"/>
      <c r="B142" s="38"/>
      <c r="C142" s="39"/>
      <c r="D142" s="39"/>
      <c r="E142" s="75" t="str">
        <f>E9</f>
        <v>1026a - Stavební část - ASŘ</v>
      </c>
      <c r="F142" s="39"/>
      <c r="G142" s="39"/>
      <c r="H142" s="39"/>
      <c r="I142" s="39"/>
      <c r="J142" s="39"/>
      <c r="K142" s="39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6.96" customHeight="1">
      <c r="A143" s="37"/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2" customHeight="1">
      <c r="A144" s="37"/>
      <c r="B144" s="38"/>
      <c r="C144" s="31" t="s">
        <v>21</v>
      </c>
      <c r="D144" s="39"/>
      <c r="E144" s="39"/>
      <c r="F144" s="26" t="str">
        <f>F12</f>
        <v>Lahošť</v>
      </c>
      <c r="G144" s="39"/>
      <c r="H144" s="39"/>
      <c r="I144" s="31" t="s">
        <v>23</v>
      </c>
      <c r="J144" s="78" t="str">
        <f>IF(J12="","",J12)</f>
        <v>2. 7. 2024</v>
      </c>
      <c r="K144" s="39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6.96" customHeight="1">
      <c r="A145" s="37"/>
      <c r="B145" s="38"/>
      <c r="C145" s="39"/>
      <c r="D145" s="39"/>
      <c r="E145" s="39"/>
      <c r="F145" s="39"/>
      <c r="G145" s="39"/>
      <c r="H145" s="39"/>
      <c r="I145" s="39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40.05" customHeight="1">
      <c r="A146" s="37"/>
      <c r="B146" s="38"/>
      <c r="C146" s="31" t="s">
        <v>25</v>
      </c>
      <c r="D146" s="39"/>
      <c r="E146" s="39"/>
      <c r="F146" s="26" t="str">
        <f>E15</f>
        <v>Obec Lahošť, Švermova 22, 417 25 Lahošť</v>
      </c>
      <c r="G146" s="39"/>
      <c r="H146" s="39"/>
      <c r="I146" s="31" t="s">
        <v>32</v>
      </c>
      <c r="J146" s="35" t="str">
        <f>E21</f>
        <v>Jaroslav Plavec, Masarykova 112/11, Duchcov</v>
      </c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40.05" customHeight="1">
      <c r="A147" s="37"/>
      <c r="B147" s="38"/>
      <c r="C147" s="31" t="s">
        <v>30</v>
      </c>
      <c r="D147" s="39"/>
      <c r="E147" s="39"/>
      <c r="F147" s="26" t="str">
        <f>IF(E18="","",E18)</f>
        <v>Vyplň údaj</v>
      </c>
      <c r="G147" s="39"/>
      <c r="H147" s="39"/>
      <c r="I147" s="31" t="s">
        <v>35</v>
      </c>
      <c r="J147" s="35" t="str">
        <f>E24</f>
        <v>Jitka Dvorščáková, Průběžná 3370, 43401 Most</v>
      </c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0.32" customHeight="1">
      <c r="A148" s="37"/>
      <c r="B148" s="38"/>
      <c r="C148" s="39"/>
      <c r="D148" s="39"/>
      <c r="E148" s="39"/>
      <c r="F148" s="39"/>
      <c r="G148" s="39"/>
      <c r="H148" s="39"/>
      <c r="I148" s="39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11" customFormat="1" ht="29.28" customHeight="1">
      <c r="A149" s="205"/>
      <c r="B149" s="206"/>
      <c r="C149" s="207" t="s">
        <v>145</v>
      </c>
      <c r="D149" s="208" t="s">
        <v>65</v>
      </c>
      <c r="E149" s="208" t="s">
        <v>61</v>
      </c>
      <c r="F149" s="208" t="s">
        <v>62</v>
      </c>
      <c r="G149" s="208" t="s">
        <v>146</v>
      </c>
      <c r="H149" s="208" t="s">
        <v>147</v>
      </c>
      <c r="I149" s="208" t="s">
        <v>148</v>
      </c>
      <c r="J149" s="209" t="s">
        <v>108</v>
      </c>
      <c r="K149" s="210" t="s">
        <v>149</v>
      </c>
      <c r="L149" s="211"/>
      <c r="M149" s="99" t="s">
        <v>1</v>
      </c>
      <c r="N149" s="100" t="s">
        <v>44</v>
      </c>
      <c r="O149" s="100" t="s">
        <v>150</v>
      </c>
      <c r="P149" s="100" t="s">
        <v>151</v>
      </c>
      <c r="Q149" s="100" t="s">
        <v>152</v>
      </c>
      <c r="R149" s="100" t="s">
        <v>153</v>
      </c>
      <c r="S149" s="100" t="s">
        <v>154</v>
      </c>
      <c r="T149" s="101" t="s">
        <v>155</v>
      </c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</row>
    <row r="150" s="2" customFormat="1" ht="22.8" customHeight="1">
      <c r="A150" s="37"/>
      <c r="B150" s="38"/>
      <c r="C150" s="106" t="s">
        <v>156</v>
      </c>
      <c r="D150" s="39"/>
      <c r="E150" s="39"/>
      <c r="F150" s="39"/>
      <c r="G150" s="39"/>
      <c r="H150" s="39"/>
      <c r="I150" s="39"/>
      <c r="J150" s="212">
        <f>BK150</f>
        <v>0</v>
      </c>
      <c r="K150" s="39"/>
      <c r="L150" s="43"/>
      <c r="M150" s="102"/>
      <c r="N150" s="213"/>
      <c r="O150" s="103"/>
      <c r="P150" s="214">
        <f>P151+P363+P511</f>
        <v>0</v>
      </c>
      <c r="Q150" s="103"/>
      <c r="R150" s="214">
        <f>R151+R363+R511</f>
        <v>611.53994204000003</v>
      </c>
      <c r="S150" s="103"/>
      <c r="T150" s="215">
        <f>T151+T363+T511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79</v>
      </c>
      <c r="AU150" s="16" t="s">
        <v>110</v>
      </c>
      <c r="BK150" s="216">
        <f>BK151+BK363+BK511</f>
        <v>0</v>
      </c>
    </row>
    <row r="151" s="12" customFormat="1" ht="25.92" customHeight="1">
      <c r="A151" s="12"/>
      <c r="B151" s="217"/>
      <c r="C151" s="218"/>
      <c r="D151" s="219" t="s">
        <v>79</v>
      </c>
      <c r="E151" s="220" t="s">
        <v>157</v>
      </c>
      <c r="F151" s="220" t="s">
        <v>158</v>
      </c>
      <c r="G151" s="218"/>
      <c r="H151" s="218"/>
      <c r="I151" s="221"/>
      <c r="J151" s="222">
        <f>BK151</f>
        <v>0</v>
      </c>
      <c r="K151" s="218"/>
      <c r="L151" s="223"/>
      <c r="M151" s="224"/>
      <c r="N151" s="225"/>
      <c r="O151" s="225"/>
      <c r="P151" s="226">
        <f>P152+P175+P204+P235+P252+P253+P341+P361</f>
        <v>0</v>
      </c>
      <c r="Q151" s="225"/>
      <c r="R151" s="226">
        <f>R152+R175+R204+R235+R252+R253+R341+R361</f>
        <v>569.72070234</v>
      </c>
      <c r="S151" s="225"/>
      <c r="T151" s="227">
        <f>T152+T175+T204+T235+T252+T253+T341+T361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8" t="s">
        <v>88</v>
      </c>
      <c r="AT151" s="229" t="s">
        <v>79</v>
      </c>
      <c r="AU151" s="229" t="s">
        <v>80</v>
      </c>
      <c r="AY151" s="228" t="s">
        <v>159</v>
      </c>
      <c r="BK151" s="230">
        <f>BK152+BK175+BK204+BK235+BK252+BK253+BK341+BK361</f>
        <v>0</v>
      </c>
    </row>
    <row r="152" s="12" customFormat="1" ht="22.8" customHeight="1">
      <c r="A152" s="12"/>
      <c r="B152" s="217"/>
      <c r="C152" s="218"/>
      <c r="D152" s="219" t="s">
        <v>79</v>
      </c>
      <c r="E152" s="231" t="s">
        <v>88</v>
      </c>
      <c r="F152" s="231" t="s">
        <v>160</v>
      </c>
      <c r="G152" s="218"/>
      <c r="H152" s="218"/>
      <c r="I152" s="221"/>
      <c r="J152" s="232">
        <f>BK152</f>
        <v>0</v>
      </c>
      <c r="K152" s="218"/>
      <c r="L152" s="223"/>
      <c r="M152" s="224"/>
      <c r="N152" s="225"/>
      <c r="O152" s="225"/>
      <c r="P152" s="226">
        <f>SUM(P153:P174)</f>
        <v>0</v>
      </c>
      <c r="Q152" s="225"/>
      <c r="R152" s="226">
        <f>SUM(R153:R174)</f>
        <v>0</v>
      </c>
      <c r="S152" s="225"/>
      <c r="T152" s="227">
        <f>SUM(T153:T174)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8" t="s">
        <v>88</v>
      </c>
      <c r="AT152" s="229" t="s">
        <v>79</v>
      </c>
      <c r="AU152" s="229" t="s">
        <v>88</v>
      </c>
      <c r="AY152" s="228" t="s">
        <v>159</v>
      </c>
      <c r="BK152" s="230">
        <f>SUM(BK153:BK174)</f>
        <v>0</v>
      </c>
    </row>
    <row r="153" s="2" customFormat="1" ht="24.15" customHeight="1">
      <c r="A153" s="37"/>
      <c r="B153" s="38"/>
      <c r="C153" s="233" t="s">
        <v>88</v>
      </c>
      <c r="D153" s="233" t="s">
        <v>161</v>
      </c>
      <c r="E153" s="234" t="s">
        <v>162</v>
      </c>
      <c r="F153" s="235" t="s">
        <v>163</v>
      </c>
      <c r="G153" s="236" t="s">
        <v>164</v>
      </c>
      <c r="H153" s="237">
        <v>158.72999999999999</v>
      </c>
      <c r="I153" s="238"/>
      <c r="J153" s="239">
        <f>ROUND(I153*H153,2)</f>
        <v>0</v>
      </c>
      <c r="K153" s="240"/>
      <c r="L153" s="43"/>
      <c r="M153" s="241" t="s">
        <v>1</v>
      </c>
      <c r="N153" s="242" t="s">
        <v>45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165</v>
      </c>
      <c r="AT153" s="245" t="s">
        <v>161</v>
      </c>
      <c r="AU153" s="245" t="s">
        <v>90</v>
      </c>
      <c r="AY153" s="16" t="s">
        <v>159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88</v>
      </c>
      <c r="BK153" s="246">
        <f>ROUND(I153*H153,2)</f>
        <v>0</v>
      </c>
      <c r="BL153" s="16" t="s">
        <v>165</v>
      </c>
      <c r="BM153" s="245" t="s">
        <v>166</v>
      </c>
    </row>
    <row r="154" s="13" customFormat="1">
      <c r="A154" s="13"/>
      <c r="B154" s="247"/>
      <c r="C154" s="248"/>
      <c r="D154" s="249" t="s">
        <v>167</v>
      </c>
      <c r="E154" s="250" t="s">
        <v>1</v>
      </c>
      <c r="F154" s="251" t="s">
        <v>168</v>
      </c>
      <c r="G154" s="248"/>
      <c r="H154" s="252">
        <v>158.72999999999999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167</v>
      </c>
      <c r="AU154" s="258" t="s">
        <v>90</v>
      </c>
      <c r="AV154" s="13" t="s">
        <v>90</v>
      </c>
      <c r="AW154" s="13" t="s">
        <v>34</v>
      </c>
      <c r="AX154" s="13" t="s">
        <v>80</v>
      </c>
      <c r="AY154" s="258" t="s">
        <v>159</v>
      </c>
    </row>
    <row r="155" s="14" customFormat="1">
      <c r="A155" s="14"/>
      <c r="B155" s="259"/>
      <c r="C155" s="260"/>
      <c r="D155" s="249" t="s">
        <v>167</v>
      </c>
      <c r="E155" s="261" t="s">
        <v>1</v>
      </c>
      <c r="F155" s="262" t="s">
        <v>169</v>
      </c>
      <c r="G155" s="260"/>
      <c r="H155" s="263">
        <v>158.72999999999999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9" t="s">
        <v>167</v>
      </c>
      <c r="AU155" s="269" t="s">
        <v>90</v>
      </c>
      <c r="AV155" s="14" t="s">
        <v>165</v>
      </c>
      <c r="AW155" s="14" t="s">
        <v>34</v>
      </c>
      <c r="AX155" s="14" t="s">
        <v>88</v>
      </c>
      <c r="AY155" s="269" t="s">
        <v>159</v>
      </c>
    </row>
    <row r="156" s="2" customFormat="1" ht="33" customHeight="1">
      <c r="A156" s="37"/>
      <c r="B156" s="38"/>
      <c r="C156" s="233" t="s">
        <v>90</v>
      </c>
      <c r="D156" s="233" t="s">
        <v>161</v>
      </c>
      <c r="E156" s="234" t="s">
        <v>170</v>
      </c>
      <c r="F156" s="235" t="s">
        <v>171</v>
      </c>
      <c r="G156" s="236" t="s">
        <v>172</v>
      </c>
      <c r="H156" s="237">
        <v>37.253</v>
      </c>
      <c r="I156" s="238"/>
      <c r="J156" s="239">
        <f>ROUND(I156*H156,2)</f>
        <v>0</v>
      </c>
      <c r="K156" s="240"/>
      <c r="L156" s="43"/>
      <c r="M156" s="241" t="s">
        <v>1</v>
      </c>
      <c r="N156" s="242" t="s">
        <v>45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165</v>
      </c>
      <c r="AT156" s="245" t="s">
        <v>161</v>
      </c>
      <c r="AU156" s="245" t="s">
        <v>90</v>
      </c>
      <c r="AY156" s="16" t="s">
        <v>159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88</v>
      </c>
      <c r="BK156" s="246">
        <f>ROUND(I156*H156,2)</f>
        <v>0</v>
      </c>
      <c r="BL156" s="16" t="s">
        <v>165</v>
      </c>
      <c r="BM156" s="245" t="s">
        <v>173</v>
      </c>
    </row>
    <row r="157" s="13" customFormat="1">
      <c r="A157" s="13"/>
      <c r="B157" s="247"/>
      <c r="C157" s="248"/>
      <c r="D157" s="249" t="s">
        <v>167</v>
      </c>
      <c r="E157" s="250" t="s">
        <v>1</v>
      </c>
      <c r="F157" s="251" t="s">
        <v>174</v>
      </c>
      <c r="G157" s="248"/>
      <c r="H157" s="252">
        <v>37.253</v>
      </c>
      <c r="I157" s="253"/>
      <c r="J157" s="248"/>
      <c r="K157" s="248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167</v>
      </c>
      <c r="AU157" s="258" t="s">
        <v>90</v>
      </c>
      <c r="AV157" s="13" t="s">
        <v>90</v>
      </c>
      <c r="AW157" s="13" t="s">
        <v>34</v>
      </c>
      <c r="AX157" s="13" t="s">
        <v>80</v>
      </c>
      <c r="AY157" s="258" t="s">
        <v>159</v>
      </c>
    </row>
    <row r="158" s="14" customFormat="1">
      <c r="A158" s="14"/>
      <c r="B158" s="259"/>
      <c r="C158" s="260"/>
      <c r="D158" s="249" t="s">
        <v>167</v>
      </c>
      <c r="E158" s="261" t="s">
        <v>1</v>
      </c>
      <c r="F158" s="262" t="s">
        <v>169</v>
      </c>
      <c r="G158" s="260"/>
      <c r="H158" s="263">
        <v>37.253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9" t="s">
        <v>167</v>
      </c>
      <c r="AU158" s="269" t="s">
        <v>90</v>
      </c>
      <c r="AV158" s="14" t="s">
        <v>165</v>
      </c>
      <c r="AW158" s="14" t="s">
        <v>34</v>
      </c>
      <c r="AX158" s="14" t="s">
        <v>88</v>
      </c>
      <c r="AY158" s="269" t="s">
        <v>159</v>
      </c>
    </row>
    <row r="159" s="2" customFormat="1" ht="44.25" customHeight="1">
      <c r="A159" s="37"/>
      <c r="B159" s="38"/>
      <c r="C159" s="233" t="s">
        <v>175</v>
      </c>
      <c r="D159" s="233" t="s">
        <v>161</v>
      </c>
      <c r="E159" s="234" t="s">
        <v>176</v>
      </c>
      <c r="F159" s="235" t="s">
        <v>177</v>
      </c>
      <c r="G159" s="236" t="s">
        <v>172</v>
      </c>
      <c r="H159" s="237">
        <v>0.75</v>
      </c>
      <c r="I159" s="238"/>
      <c r="J159" s="239">
        <f>ROUND(I159*H159,2)</f>
        <v>0</v>
      </c>
      <c r="K159" s="240"/>
      <c r="L159" s="43"/>
      <c r="M159" s="241" t="s">
        <v>1</v>
      </c>
      <c r="N159" s="242" t="s">
        <v>45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165</v>
      </c>
      <c r="AT159" s="245" t="s">
        <v>161</v>
      </c>
      <c r="AU159" s="245" t="s">
        <v>90</v>
      </c>
      <c r="AY159" s="16" t="s">
        <v>159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88</v>
      </c>
      <c r="BK159" s="246">
        <f>ROUND(I159*H159,2)</f>
        <v>0</v>
      </c>
      <c r="BL159" s="16" t="s">
        <v>165</v>
      </c>
      <c r="BM159" s="245" t="s">
        <v>178</v>
      </c>
    </row>
    <row r="160" s="13" customFormat="1">
      <c r="A160" s="13"/>
      <c r="B160" s="247"/>
      <c r="C160" s="248"/>
      <c r="D160" s="249" t="s">
        <v>167</v>
      </c>
      <c r="E160" s="250" t="s">
        <v>1</v>
      </c>
      <c r="F160" s="251" t="s">
        <v>179</v>
      </c>
      <c r="G160" s="248"/>
      <c r="H160" s="252">
        <v>0.75</v>
      </c>
      <c r="I160" s="253"/>
      <c r="J160" s="248"/>
      <c r="K160" s="248"/>
      <c r="L160" s="254"/>
      <c r="M160" s="255"/>
      <c r="N160" s="256"/>
      <c r="O160" s="256"/>
      <c r="P160" s="256"/>
      <c r="Q160" s="256"/>
      <c r="R160" s="256"/>
      <c r="S160" s="256"/>
      <c r="T160" s="25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8" t="s">
        <v>167</v>
      </c>
      <c r="AU160" s="258" t="s">
        <v>90</v>
      </c>
      <c r="AV160" s="13" t="s">
        <v>90</v>
      </c>
      <c r="AW160" s="13" t="s">
        <v>34</v>
      </c>
      <c r="AX160" s="13" t="s">
        <v>80</v>
      </c>
      <c r="AY160" s="258" t="s">
        <v>159</v>
      </c>
    </row>
    <row r="161" s="14" customFormat="1">
      <c r="A161" s="14"/>
      <c r="B161" s="259"/>
      <c r="C161" s="260"/>
      <c r="D161" s="249" t="s">
        <v>167</v>
      </c>
      <c r="E161" s="261" t="s">
        <v>1</v>
      </c>
      <c r="F161" s="262" t="s">
        <v>169</v>
      </c>
      <c r="G161" s="260"/>
      <c r="H161" s="263">
        <v>0.75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9" t="s">
        <v>167</v>
      </c>
      <c r="AU161" s="269" t="s">
        <v>90</v>
      </c>
      <c r="AV161" s="14" t="s">
        <v>165</v>
      </c>
      <c r="AW161" s="14" t="s">
        <v>34</v>
      </c>
      <c r="AX161" s="14" t="s">
        <v>88</v>
      </c>
      <c r="AY161" s="269" t="s">
        <v>159</v>
      </c>
    </row>
    <row r="162" s="2" customFormat="1" ht="44.25" customHeight="1">
      <c r="A162" s="37"/>
      <c r="B162" s="38"/>
      <c r="C162" s="233" t="s">
        <v>165</v>
      </c>
      <c r="D162" s="233" t="s">
        <v>161</v>
      </c>
      <c r="E162" s="234" t="s">
        <v>180</v>
      </c>
      <c r="F162" s="235" t="s">
        <v>181</v>
      </c>
      <c r="G162" s="236" t="s">
        <v>172</v>
      </c>
      <c r="H162" s="237">
        <v>39.155999999999999</v>
      </c>
      <c r="I162" s="238"/>
      <c r="J162" s="239">
        <f>ROUND(I162*H162,2)</f>
        <v>0</v>
      </c>
      <c r="K162" s="240"/>
      <c r="L162" s="43"/>
      <c r="M162" s="241" t="s">
        <v>1</v>
      </c>
      <c r="N162" s="242" t="s">
        <v>45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165</v>
      </c>
      <c r="AT162" s="245" t="s">
        <v>161</v>
      </c>
      <c r="AU162" s="245" t="s">
        <v>90</v>
      </c>
      <c r="AY162" s="16" t="s">
        <v>159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88</v>
      </c>
      <c r="BK162" s="246">
        <f>ROUND(I162*H162,2)</f>
        <v>0</v>
      </c>
      <c r="BL162" s="16" t="s">
        <v>165</v>
      </c>
      <c r="BM162" s="245" t="s">
        <v>182</v>
      </c>
    </row>
    <row r="163" s="13" customFormat="1">
      <c r="A163" s="13"/>
      <c r="B163" s="247"/>
      <c r="C163" s="248"/>
      <c r="D163" s="249" t="s">
        <v>167</v>
      </c>
      <c r="E163" s="250" t="s">
        <v>1</v>
      </c>
      <c r="F163" s="251" t="s">
        <v>183</v>
      </c>
      <c r="G163" s="248"/>
      <c r="H163" s="252">
        <v>39.155999999999999</v>
      </c>
      <c r="I163" s="253"/>
      <c r="J163" s="248"/>
      <c r="K163" s="248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167</v>
      </c>
      <c r="AU163" s="258" t="s">
        <v>90</v>
      </c>
      <c r="AV163" s="13" t="s">
        <v>90</v>
      </c>
      <c r="AW163" s="13" t="s">
        <v>34</v>
      </c>
      <c r="AX163" s="13" t="s">
        <v>80</v>
      </c>
      <c r="AY163" s="258" t="s">
        <v>159</v>
      </c>
    </row>
    <row r="164" s="14" customFormat="1">
      <c r="A164" s="14"/>
      <c r="B164" s="259"/>
      <c r="C164" s="260"/>
      <c r="D164" s="249" t="s">
        <v>167</v>
      </c>
      <c r="E164" s="261" t="s">
        <v>1</v>
      </c>
      <c r="F164" s="262" t="s">
        <v>169</v>
      </c>
      <c r="G164" s="260"/>
      <c r="H164" s="263">
        <v>39.155999999999999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9" t="s">
        <v>167</v>
      </c>
      <c r="AU164" s="269" t="s">
        <v>90</v>
      </c>
      <c r="AV164" s="14" t="s">
        <v>165</v>
      </c>
      <c r="AW164" s="14" t="s">
        <v>34</v>
      </c>
      <c r="AX164" s="14" t="s">
        <v>88</v>
      </c>
      <c r="AY164" s="269" t="s">
        <v>159</v>
      </c>
    </row>
    <row r="165" s="2" customFormat="1" ht="62.7" customHeight="1">
      <c r="A165" s="37"/>
      <c r="B165" s="38"/>
      <c r="C165" s="233" t="s">
        <v>184</v>
      </c>
      <c r="D165" s="233" t="s">
        <v>161</v>
      </c>
      <c r="E165" s="234" t="s">
        <v>185</v>
      </c>
      <c r="F165" s="235" t="s">
        <v>186</v>
      </c>
      <c r="G165" s="236" t="s">
        <v>172</v>
      </c>
      <c r="H165" s="237">
        <v>108.905</v>
      </c>
      <c r="I165" s="238"/>
      <c r="J165" s="239">
        <f>ROUND(I165*H165,2)</f>
        <v>0</v>
      </c>
      <c r="K165" s="240"/>
      <c r="L165" s="43"/>
      <c r="M165" s="241" t="s">
        <v>1</v>
      </c>
      <c r="N165" s="242" t="s">
        <v>45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165</v>
      </c>
      <c r="AT165" s="245" t="s">
        <v>161</v>
      </c>
      <c r="AU165" s="245" t="s">
        <v>90</v>
      </c>
      <c r="AY165" s="16" t="s">
        <v>159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88</v>
      </c>
      <c r="BK165" s="246">
        <f>ROUND(I165*H165,2)</f>
        <v>0</v>
      </c>
      <c r="BL165" s="16" t="s">
        <v>165</v>
      </c>
      <c r="BM165" s="245" t="s">
        <v>187</v>
      </c>
    </row>
    <row r="166" s="13" customFormat="1">
      <c r="A166" s="13"/>
      <c r="B166" s="247"/>
      <c r="C166" s="248"/>
      <c r="D166" s="249" t="s">
        <v>167</v>
      </c>
      <c r="E166" s="250" t="s">
        <v>1</v>
      </c>
      <c r="F166" s="251" t="s">
        <v>188</v>
      </c>
      <c r="G166" s="248"/>
      <c r="H166" s="252">
        <v>108.905</v>
      </c>
      <c r="I166" s="253"/>
      <c r="J166" s="248"/>
      <c r="K166" s="248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167</v>
      </c>
      <c r="AU166" s="258" t="s">
        <v>90</v>
      </c>
      <c r="AV166" s="13" t="s">
        <v>90</v>
      </c>
      <c r="AW166" s="13" t="s">
        <v>34</v>
      </c>
      <c r="AX166" s="13" t="s">
        <v>80</v>
      </c>
      <c r="AY166" s="258" t="s">
        <v>159</v>
      </c>
    </row>
    <row r="167" s="14" customFormat="1">
      <c r="A167" s="14"/>
      <c r="B167" s="259"/>
      <c r="C167" s="260"/>
      <c r="D167" s="249" t="s">
        <v>167</v>
      </c>
      <c r="E167" s="261" t="s">
        <v>1</v>
      </c>
      <c r="F167" s="262" t="s">
        <v>169</v>
      </c>
      <c r="G167" s="260"/>
      <c r="H167" s="263">
        <v>108.905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9" t="s">
        <v>167</v>
      </c>
      <c r="AU167" s="269" t="s">
        <v>90</v>
      </c>
      <c r="AV167" s="14" t="s">
        <v>165</v>
      </c>
      <c r="AW167" s="14" t="s">
        <v>34</v>
      </c>
      <c r="AX167" s="14" t="s">
        <v>88</v>
      </c>
      <c r="AY167" s="269" t="s">
        <v>159</v>
      </c>
    </row>
    <row r="168" s="2" customFormat="1" ht="66.75" customHeight="1">
      <c r="A168" s="37"/>
      <c r="B168" s="38"/>
      <c r="C168" s="233" t="s">
        <v>189</v>
      </c>
      <c r="D168" s="233" t="s">
        <v>161</v>
      </c>
      <c r="E168" s="234" t="s">
        <v>190</v>
      </c>
      <c r="F168" s="235" t="s">
        <v>191</v>
      </c>
      <c r="G168" s="236" t="s">
        <v>172</v>
      </c>
      <c r="H168" s="237">
        <v>1089.05</v>
      </c>
      <c r="I168" s="238"/>
      <c r="J168" s="239">
        <f>ROUND(I168*H168,2)</f>
        <v>0</v>
      </c>
      <c r="K168" s="240"/>
      <c r="L168" s="43"/>
      <c r="M168" s="241" t="s">
        <v>1</v>
      </c>
      <c r="N168" s="242" t="s">
        <v>45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165</v>
      </c>
      <c r="AT168" s="245" t="s">
        <v>161</v>
      </c>
      <c r="AU168" s="245" t="s">
        <v>90</v>
      </c>
      <c r="AY168" s="16" t="s">
        <v>159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88</v>
      </c>
      <c r="BK168" s="246">
        <f>ROUND(I168*H168,2)</f>
        <v>0</v>
      </c>
      <c r="BL168" s="16" t="s">
        <v>165</v>
      </c>
      <c r="BM168" s="245" t="s">
        <v>192</v>
      </c>
    </row>
    <row r="169" s="13" customFormat="1">
      <c r="A169" s="13"/>
      <c r="B169" s="247"/>
      <c r="C169" s="248"/>
      <c r="D169" s="249" t="s">
        <v>167</v>
      </c>
      <c r="E169" s="248"/>
      <c r="F169" s="251" t="s">
        <v>193</v>
      </c>
      <c r="G169" s="248"/>
      <c r="H169" s="252">
        <v>1089.05</v>
      </c>
      <c r="I169" s="253"/>
      <c r="J169" s="248"/>
      <c r="K169" s="248"/>
      <c r="L169" s="254"/>
      <c r="M169" s="255"/>
      <c r="N169" s="256"/>
      <c r="O169" s="256"/>
      <c r="P169" s="256"/>
      <c r="Q169" s="256"/>
      <c r="R169" s="256"/>
      <c r="S169" s="256"/>
      <c r="T169" s="25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8" t="s">
        <v>167</v>
      </c>
      <c r="AU169" s="258" t="s">
        <v>90</v>
      </c>
      <c r="AV169" s="13" t="s">
        <v>90</v>
      </c>
      <c r="AW169" s="13" t="s">
        <v>4</v>
      </c>
      <c r="AX169" s="13" t="s">
        <v>88</v>
      </c>
      <c r="AY169" s="258" t="s">
        <v>159</v>
      </c>
    </row>
    <row r="170" s="2" customFormat="1" ht="44.25" customHeight="1">
      <c r="A170" s="37"/>
      <c r="B170" s="38"/>
      <c r="C170" s="233" t="s">
        <v>194</v>
      </c>
      <c r="D170" s="233" t="s">
        <v>161</v>
      </c>
      <c r="E170" s="234" t="s">
        <v>195</v>
      </c>
      <c r="F170" s="235" t="s">
        <v>196</v>
      </c>
      <c r="G170" s="236" t="s">
        <v>172</v>
      </c>
      <c r="H170" s="237">
        <v>108.905</v>
      </c>
      <c r="I170" s="238"/>
      <c r="J170" s="239">
        <f>ROUND(I170*H170,2)</f>
        <v>0</v>
      </c>
      <c r="K170" s="240"/>
      <c r="L170" s="43"/>
      <c r="M170" s="241" t="s">
        <v>1</v>
      </c>
      <c r="N170" s="242" t="s">
        <v>45</v>
      </c>
      <c r="O170" s="90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165</v>
      </c>
      <c r="AT170" s="245" t="s">
        <v>161</v>
      </c>
      <c r="AU170" s="245" t="s">
        <v>90</v>
      </c>
      <c r="AY170" s="16" t="s">
        <v>159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88</v>
      </c>
      <c r="BK170" s="246">
        <f>ROUND(I170*H170,2)</f>
        <v>0</v>
      </c>
      <c r="BL170" s="16" t="s">
        <v>165</v>
      </c>
      <c r="BM170" s="245" t="s">
        <v>197</v>
      </c>
    </row>
    <row r="171" s="2" customFormat="1" ht="44.25" customHeight="1">
      <c r="A171" s="37"/>
      <c r="B171" s="38"/>
      <c r="C171" s="233" t="s">
        <v>198</v>
      </c>
      <c r="D171" s="233" t="s">
        <v>161</v>
      </c>
      <c r="E171" s="234" t="s">
        <v>199</v>
      </c>
      <c r="F171" s="235" t="s">
        <v>200</v>
      </c>
      <c r="G171" s="236" t="s">
        <v>201</v>
      </c>
      <c r="H171" s="237">
        <v>217.81</v>
      </c>
      <c r="I171" s="238"/>
      <c r="J171" s="239">
        <f>ROUND(I171*H171,2)</f>
        <v>0</v>
      </c>
      <c r="K171" s="240"/>
      <c r="L171" s="43"/>
      <c r="M171" s="241" t="s">
        <v>1</v>
      </c>
      <c r="N171" s="242" t="s">
        <v>45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165</v>
      </c>
      <c r="AT171" s="245" t="s">
        <v>161</v>
      </c>
      <c r="AU171" s="245" t="s">
        <v>90</v>
      </c>
      <c r="AY171" s="16" t="s">
        <v>159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88</v>
      </c>
      <c r="BK171" s="246">
        <f>ROUND(I171*H171,2)</f>
        <v>0</v>
      </c>
      <c r="BL171" s="16" t="s">
        <v>165</v>
      </c>
      <c r="BM171" s="245" t="s">
        <v>202</v>
      </c>
    </row>
    <row r="172" s="13" customFormat="1">
      <c r="A172" s="13"/>
      <c r="B172" s="247"/>
      <c r="C172" s="248"/>
      <c r="D172" s="249" t="s">
        <v>167</v>
      </c>
      <c r="E172" s="250" t="s">
        <v>1</v>
      </c>
      <c r="F172" s="251" t="s">
        <v>203</v>
      </c>
      <c r="G172" s="248"/>
      <c r="H172" s="252">
        <v>217.81</v>
      </c>
      <c r="I172" s="253"/>
      <c r="J172" s="248"/>
      <c r="K172" s="248"/>
      <c r="L172" s="254"/>
      <c r="M172" s="255"/>
      <c r="N172" s="256"/>
      <c r="O172" s="256"/>
      <c r="P172" s="256"/>
      <c r="Q172" s="256"/>
      <c r="R172" s="256"/>
      <c r="S172" s="256"/>
      <c r="T172" s="25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8" t="s">
        <v>167</v>
      </c>
      <c r="AU172" s="258" t="s">
        <v>90</v>
      </c>
      <c r="AV172" s="13" t="s">
        <v>90</v>
      </c>
      <c r="AW172" s="13" t="s">
        <v>34</v>
      </c>
      <c r="AX172" s="13" t="s">
        <v>80</v>
      </c>
      <c r="AY172" s="258" t="s">
        <v>159</v>
      </c>
    </row>
    <row r="173" s="14" customFormat="1">
      <c r="A173" s="14"/>
      <c r="B173" s="259"/>
      <c r="C173" s="260"/>
      <c r="D173" s="249" t="s">
        <v>167</v>
      </c>
      <c r="E173" s="261" t="s">
        <v>1</v>
      </c>
      <c r="F173" s="262" t="s">
        <v>169</v>
      </c>
      <c r="G173" s="260"/>
      <c r="H173" s="263">
        <v>217.81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9" t="s">
        <v>167</v>
      </c>
      <c r="AU173" s="269" t="s">
        <v>90</v>
      </c>
      <c r="AV173" s="14" t="s">
        <v>165</v>
      </c>
      <c r="AW173" s="14" t="s">
        <v>34</v>
      </c>
      <c r="AX173" s="14" t="s">
        <v>88</v>
      </c>
      <c r="AY173" s="269" t="s">
        <v>159</v>
      </c>
    </row>
    <row r="174" s="2" customFormat="1" ht="37.8" customHeight="1">
      <c r="A174" s="37"/>
      <c r="B174" s="38"/>
      <c r="C174" s="233" t="s">
        <v>204</v>
      </c>
      <c r="D174" s="233" t="s">
        <v>161</v>
      </c>
      <c r="E174" s="234" t="s">
        <v>205</v>
      </c>
      <c r="F174" s="235" t="s">
        <v>206</v>
      </c>
      <c r="G174" s="236" t="s">
        <v>172</v>
      </c>
      <c r="H174" s="237">
        <v>108.905</v>
      </c>
      <c r="I174" s="238"/>
      <c r="J174" s="239">
        <f>ROUND(I174*H174,2)</f>
        <v>0</v>
      </c>
      <c r="K174" s="240"/>
      <c r="L174" s="43"/>
      <c r="M174" s="241" t="s">
        <v>1</v>
      </c>
      <c r="N174" s="242" t="s">
        <v>45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165</v>
      </c>
      <c r="AT174" s="245" t="s">
        <v>161</v>
      </c>
      <c r="AU174" s="245" t="s">
        <v>90</v>
      </c>
      <c r="AY174" s="16" t="s">
        <v>159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88</v>
      </c>
      <c r="BK174" s="246">
        <f>ROUND(I174*H174,2)</f>
        <v>0</v>
      </c>
      <c r="BL174" s="16" t="s">
        <v>165</v>
      </c>
      <c r="BM174" s="245" t="s">
        <v>207</v>
      </c>
    </row>
    <row r="175" s="12" customFormat="1" ht="22.8" customHeight="1">
      <c r="A175" s="12"/>
      <c r="B175" s="217"/>
      <c r="C175" s="218"/>
      <c r="D175" s="219" t="s">
        <v>79</v>
      </c>
      <c r="E175" s="231" t="s">
        <v>90</v>
      </c>
      <c r="F175" s="231" t="s">
        <v>208</v>
      </c>
      <c r="G175" s="218"/>
      <c r="H175" s="218"/>
      <c r="I175" s="221"/>
      <c r="J175" s="232">
        <f>BK175</f>
        <v>0</v>
      </c>
      <c r="K175" s="218"/>
      <c r="L175" s="223"/>
      <c r="M175" s="224"/>
      <c r="N175" s="225"/>
      <c r="O175" s="225"/>
      <c r="P175" s="226">
        <f>SUM(P176:P203)</f>
        <v>0</v>
      </c>
      <c r="Q175" s="225"/>
      <c r="R175" s="226">
        <f>SUM(R176:R203)</f>
        <v>336.39153152</v>
      </c>
      <c r="S175" s="225"/>
      <c r="T175" s="227">
        <f>SUM(T176:T203)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8" t="s">
        <v>88</v>
      </c>
      <c r="AT175" s="229" t="s">
        <v>79</v>
      </c>
      <c r="AU175" s="229" t="s">
        <v>88</v>
      </c>
      <c r="AY175" s="228" t="s">
        <v>159</v>
      </c>
      <c r="BK175" s="230">
        <f>SUM(BK176:BK203)</f>
        <v>0</v>
      </c>
    </row>
    <row r="176" s="2" customFormat="1" ht="37.8" customHeight="1">
      <c r="A176" s="37"/>
      <c r="B176" s="38"/>
      <c r="C176" s="233" t="s">
        <v>209</v>
      </c>
      <c r="D176" s="233" t="s">
        <v>161</v>
      </c>
      <c r="E176" s="234" t="s">
        <v>210</v>
      </c>
      <c r="F176" s="235" t="s">
        <v>211</v>
      </c>
      <c r="G176" s="236" t="s">
        <v>172</v>
      </c>
      <c r="H176" s="237">
        <v>46.927</v>
      </c>
      <c r="I176" s="238"/>
      <c r="J176" s="239">
        <f>ROUND(I176*H176,2)</f>
        <v>0</v>
      </c>
      <c r="K176" s="240"/>
      <c r="L176" s="43"/>
      <c r="M176" s="241" t="s">
        <v>1</v>
      </c>
      <c r="N176" s="242" t="s">
        <v>45</v>
      </c>
      <c r="O176" s="90"/>
      <c r="P176" s="243">
        <f>O176*H176</f>
        <v>0</v>
      </c>
      <c r="Q176" s="243">
        <v>2.1600000000000001</v>
      </c>
      <c r="R176" s="243">
        <f>Q176*H176</f>
        <v>101.36232000000001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165</v>
      </c>
      <c r="AT176" s="245" t="s">
        <v>161</v>
      </c>
      <c r="AU176" s="245" t="s">
        <v>90</v>
      </c>
      <c r="AY176" s="16" t="s">
        <v>159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88</v>
      </c>
      <c r="BK176" s="246">
        <f>ROUND(I176*H176,2)</f>
        <v>0</v>
      </c>
      <c r="BL176" s="16" t="s">
        <v>165</v>
      </c>
      <c r="BM176" s="245" t="s">
        <v>212</v>
      </c>
    </row>
    <row r="177" s="13" customFormat="1">
      <c r="A177" s="13"/>
      <c r="B177" s="247"/>
      <c r="C177" s="248"/>
      <c r="D177" s="249" t="s">
        <v>167</v>
      </c>
      <c r="E177" s="250" t="s">
        <v>1</v>
      </c>
      <c r="F177" s="251" t="s">
        <v>213</v>
      </c>
      <c r="G177" s="248"/>
      <c r="H177" s="252">
        <v>9.0399999999999991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167</v>
      </c>
      <c r="AU177" s="258" t="s">
        <v>90</v>
      </c>
      <c r="AV177" s="13" t="s">
        <v>90</v>
      </c>
      <c r="AW177" s="13" t="s">
        <v>34</v>
      </c>
      <c r="AX177" s="13" t="s">
        <v>80</v>
      </c>
      <c r="AY177" s="258" t="s">
        <v>159</v>
      </c>
    </row>
    <row r="178" s="13" customFormat="1">
      <c r="A178" s="13"/>
      <c r="B178" s="247"/>
      <c r="C178" s="248"/>
      <c r="D178" s="249" t="s">
        <v>167</v>
      </c>
      <c r="E178" s="250" t="s">
        <v>1</v>
      </c>
      <c r="F178" s="251" t="s">
        <v>214</v>
      </c>
      <c r="G178" s="248"/>
      <c r="H178" s="252">
        <v>37.887</v>
      </c>
      <c r="I178" s="253"/>
      <c r="J178" s="248"/>
      <c r="K178" s="248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167</v>
      </c>
      <c r="AU178" s="258" t="s">
        <v>90</v>
      </c>
      <c r="AV178" s="13" t="s">
        <v>90</v>
      </c>
      <c r="AW178" s="13" t="s">
        <v>34</v>
      </c>
      <c r="AX178" s="13" t="s">
        <v>80</v>
      </c>
      <c r="AY178" s="258" t="s">
        <v>159</v>
      </c>
    </row>
    <row r="179" s="14" customFormat="1">
      <c r="A179" s="14"/>
      <c r="B179" s="259"/>
      <c r="C179" s="260"/>
      <c r="D179" s="249" t="s">
        <v>167</v>
      </c>
      <c r="E179" s="261" t="s">
        <v>1</v>
      </c>
      <c r="F179" s="262" t="s">
        <v>169</v>
      </c>
      <c r="G179" s="260"/>
      <c r="H179" s="263">
        <v>46.927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9" t="s">
        <v>167</v>
      </c>
      <c r="AU179" s="269" t="s">
        <v>90</v>
      </c>
      <c r="AV179" s="14" t="s">
        <v>165</v>
      </c>
      <c r="AW179" s="14" t="s">
        <v>34</v>
      </c>
      <c r="AX179" s="14" t="s">
        <v>88</v>
      </c>
      <c r="AY179" s="269" t="s">
        <v>159</v>
      </c>
    </row>
    <row r="180" s="2" customFormat="1" ht="33" customHeight="1">
      <c r="A180" s="37"/>
      <c r="B180" s="38"/>
      <c r="C180" s="233" t="s">
        <v>215</v>
      </c>
      <c r="D180" s="233" t="s">
        <v>161</v>
      </c>
      <c r="E180" s="234" t="s">
        <v>216</v>
      </c>
      <c r="F180" s="235" t="s">
        <v>217</v>
      </c>
      <c r="G180" s="236" t="s">
        <v>172</v>
      </c>
      <c r="H180" s="237">
        <v>48.843000000000004</v>
      </c>
      <c r="I180" s="238"/>
      <c r="J180" s="239">
        <f>ROUND(I180*H180,2)</f>
        <v>0</v>
      </c>
      <c r="K180" s="240"/>
      <c r="L180" s="43"/>
      <c r="M180" s="241" t="s">
        <v>1</v>
      </c>
      <c r="N180" s="242" t="s">
        <v>45</v>
      </c>
      <c r="O180" s="90"/>
      <c r="P180" s="243">
        <f>O180*H180</f>
        <v>0</v>
      </c>
      <c r="Q180" s="243">
        <v>2.5018699999999998</v>
      </c>
      <c r="R180" s="243">
        <f>Q180*H180</f>
        <v>122.19883641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165</v>
      </c>
      <c r="AT180" s="245" t="s">
        <v>161</v>
      </c>
      <c r="AU180" s="245" t="s">
        <v>90</v>
      </c>
      <c r="AY180" s="16" t="s">
        <v>159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88</v>
      </c>
      <c r="BK180" s="246">
        <f>ROUND(I180*H180,2)</f>
        <v>0</v>
      </c>
      <c r="BL180" s="16" t="s">
        <v>165</v>
      </c>
      <c r="BM180" s="245" t="s">
        <v>218</v>
      </c>
    </row>
    <row r="181" s="13" customFormat="1">
      <c r="A181" s="13"/>
      <c r="B181" s="247"/>
      <c r="C181" s="248"/>
      <c r="D181" s="249" t="s">
        <v>167</v>
      </c>
      <c r="E181" s="250" t="s">
        <v>1</v>
      </c>
      <c r="F181" s="251" t="s">
        <v>219</v>
      </c>
      <c r="G181" s="248"/>
      <c r="H181" s="252">
        <v>48.843000000000004</v>
      </c>
      <c r="I181" s="253"/>
      <c r="J181" s="248"/>
      <c r="K181" s="248"/>
      <c r="L181" s="254"/>
      <c r="M181" s="255"/>
      <c r="N181" s="256"/>
      <c r="O181" s="256"/>
      <c r="P181" s="256"/>
      <c r="Q181" s="256"/>
      <c r="R181" s="256"/>
      <c r="S181" s="256"/>
      <c r="T181" s="25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8" t="s">
        <v>167</v>
      </c>
      <c r="AU181" s="258" t="s">
        <v>90</v>
      </c>
      <c r="AV181" s="13" t="s">
        <v>90</v>
      </c>
      <c r="AW181" s="13" t="s">
        <v>34</v>
      </c>
      <c r="AX181" s="13" t="s">
        <v>80</v>
      </c>
      <c r="AY181" s="258" t="s">
        <v>159</v>
      </c>
    </row>
    <row r="182" s="14" customFormat="1">
      <c r="A182" s="14"/>
      <c r="B182" s="259"/>
      <c r="C182" s="260"/>
      <c r="D182" s="249" t="s">
        <v>167</v>
      </c>
      <c r="E182" s="261" t="s">
        <v>1</v>
      </c>
      <c r="F182" s="262" t="s">
        <v>169</v>
      </c>
      <c r="G182" s="260"/>
      <c r="H182" s="263">
        <v>48.843000000000004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9" t="s">
        <v>167</v>
      </c>
      <c r="AU182" s="269" t="s">
        <v>90</v>
      </c>
      <c r="AV182" s="14" t="s">
        <v>165</v>
      </c>
      <c r="AW182" s="14" t="s">
        <v>34</v>
      </c>
      <c r="AX182" s="14" t="s">
        <v>88</v>
      </c>
      <c r="AY182" s="269" t="s">
        <v>159</v>
      </c>
    </row>
    <row r="183" s="2" customFormat="1" ht="16.5" customHeight="1">
      <c r="A183" s="37"/>
      <c r="B183" s="38"/>
      <c r="C183" s="233" t="s">
        <v>220</v>
      </c>
      <c r="D183" s="233" t="s">
        <v>161</v>
      </c>
      <c r="E183" s="234" t="s">
        <v>221</v>
      </c>
      <c r="F183" s="235" t="s">
        <v>222</v>
      </c>
      <c r="G183" s="236" t="s">
        <v>164</v>
      </c>
      <c r="H183" s="237">
        <v>34.350000000000001</v>
      </c>
      <c r="I183" s="238"/>
      <c r="J183" s="239">
        <f>ROUND(I183*H183,2)</f>
        <v>0</v>
      </c>
      <c r="K183" s="240"/>
      <c r="L183" s="43"/>
      <c r="M183" s="241" t="s">
        <v>1</v>
      </c>
      <c r="N183" s="242" t="s">
        <v>45</v>
      </c>
      <c r="O183" s="90"/>
      <c r="P183" s="243">
        <f>O183*H183</f>
        <v>0</v>
      </c>
      <c r="Q183" s="243">
        <v>0.00247</v>
      </c>
      <c r="R183" s="243">
        <f>Q183*H183</f>
        <v>0.084844500000000003</v>
      </c>
      <c r="S183" s="243">
        <v>0</v>
      </c>
      <c r="T183" s="24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165</v>
      </c>
      <c r="AT183" s="245" t="s">
        <v>161</v>
      </c>
      <c r="AU183" s="245" t="s">
        <v>90</v>
      </c>
      <c r="AY183" s="16" t="s">
        <v>159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88</v>
      </c>
      <c r="BK183" s="246">
        <f>ROUND(I183*H183,2)</f>
        <v>0</v>
      </c>
      <c r="BL183" s="16" t="s">
        <v>165</v>
      </c>
      <c r="BM183" s="245" t="s">
        <v>223</v>
      </c>
    </row>
    <row r="184" s="13" customFormat="1">
      <c r="A184" s="13"/>
      <c r="B184" s="247"/>
      <c r="C184" s="248"/>
      <c r="D184" s="249" t="s">
        <v>167</v>
      </c>
      <c r="E184" s="250" t="s">
        <v>1</v>
      </c>
      <c r="F184" s="251" t="s">
        <v>224</v>
      </c>
      <c r="G184" s="248"/>
      <c r="H184" s="252">
        <v>34.350000000000001</v>
      </c>
      <c r="I184" s="253"/>
      <c r="J184" s="248"/>
      <c r="K184" s="248"/>
      <c r="L184" s="254"/>
      <c r="M184" s="255"/>
      <c r="N184" s="256"/>
      <c r="O184" s="256"/>
      <c r="P184" s="256"/>
      <c r="Q184" s="256"/>
      <c r="R184" s="256"/>
      <c r="S184" s="256"/>
      <c r="T184" s="25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8" t="s">
        <v>167</v>
      </c>
      <c r="AU184" s="258" t="s">
        <v>90</v>
      </c>
      <c r="AV184" s="13" t="s">
        <v>90</v>
      </c>
      <c r="AW184" s="13" t="s">
        <v>34</v>
      </c>
      <c r="AX184" s="13" t="s">
        <v>80</v>
      </c>
      <c r="AY184" s="258" t="s">
        <v>159</v>
      </c>
    </row>
    <row r="185" s="14" customFormat="1">
      <c r="A185" s="14"/>
      <c r="B185" s="259"/>
      <c r="C185" s="260"/>
      <c r="D185" s="249" t="s">
        <v>167</v>
      </c>
      <c r="E185" s="261" t="s">
        <v>1</v>
      </c>
      <c r="F185" s="262" t="s">
        <v>169</v>
      </c>
      <c r="G185" s="260"/>
      <c r="H185" s="263">
        <v>34.350000000000001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9" t="s">
        <v>167</v>
      </c>
      <c r="AU185" s="269" t="s">
        <v>90</v>
      </c>
      <c r="AV185" s="14" t="s">
        <v>165</v>
      </c>
      <c r="AW185" s="14" t="s">
        <v>34</v>
      </c>
      <c r="AX185" s="14" t="s">
        <v>88</v>
      </c>
      <c r="AY185" s="269" t="s">
        <v>159</v>
      </c>
    </row>
    <row r="186" s="2" customFormat="1" ht="16.5" customHeight="1">
      <c r="A186" s="37"/>
      <c r="B186" s="38"/>
      <c r="C186" s="233" t="s">
        <v>225</v>
      </c>
      <c r="D186" s="233" t="s">
        <v>161</v>
      </c>
      <c r="E186" s="234" t="s">
        <v>226</v>
      </c>
      <c r="F186" s="235" t="s">
        <v>227</v>
      </c>
      <c r="G186" s="236" t="s">
        <v>164</v>
      </c>
      <c r="H186" s="237">
        <v>34.350000000000001</v>
      </c>
      <c r="I186" s="238"/>
      <c r="J186" s="239">
        <f>ROUND(I186*H186,2)</f>
        <v>0</v>
      </c>
      <c r="K186" s="240"/>
      <c r="L186" s="43"/>
      <c r="M186" s="241" t="s">
        <v>1</v>
      </c>
      <c r="N186" s="242" t="s">
        <v>45</v>
      </c>
      <c r="O186" s="90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165</v>
      </c>
      <c r="AT186" s="245" t="s">
        <v>161</v>
      </c>
      <c r="AU186" s="245" t="s">
        <v>90</v>
      </c>
      <c r="AY186" s="16" t="s">
        <v>159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88</v>
      </c>
      <c r="BK186" s="246">
        <f>ROUND(I186*H186,2)</f>
        <v>0</v>
      </c>
      <c r="BL186" s="16" t="s">
        <v>165</v>
      </c>
      <c r="BM186" s="245" t="s">
        <v>228</v>
      </c>
    </row>
    <row r="187" s="2" customFormat="1" ht="24.15" customHeight="1">
      <c r="A187" s="37"/>
      <c r="B187" s="38"/>
      <c r="C187" s="233" t="s">
        <v>229</v>
      </c>
      <c r="D187" s="233" t="s">
        <v>161</v>
      </c>
      <c r="E187" s="234" t="s">
        <v>230</v>
      </c>
      <c r="F187" s="235" t="s">
        <v>231</v>
      </c>
      <c r="G187" s="236" t="s">
        <v>201</v>
      </c>
      <c r="H187" s="237">
        <v>2.931</v>
      </c>
      <c r="I187" s="238"/>
      <c r="J187" s="239">
        <f>ROUND(I187*H187,2)</f>
        <v>0</v>
      </c>
      <c r="K187" s="240"/>
      <c r="L187" s="43"/>
      <c r="M187" s="241" t="s">
        <v>1</v>
      </c>
      <c r="N187" s="242" t="s">
        <v>45</v>
      </c>
      <c r="O187" s="90"/>
      <c r="P187" s="243">
        <f>O187*H187</f>
        <v>0</v>
      </c>
      <c r="Q187" s="243">
        <v>1.06277</v>
      </c>
      <c r="R187" s="243">
        <f>Q187*H187</f>
        <v>3.1149788699999998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165</v>
      </c>
      <c r="AT187" s="245" t="s">
        <v>161</v>
      </c>
      <c r="AU187" s="245" t="s">
        <v>90</v>
      </c>
      <c r="AY187" s="16" t="s">
        <v>159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88</v>
      </c>
      <c r="BK187" s="246">
        <f>ROUND(I187*H187,2)</f>
        <v>0</v>
      </c>
      <c r="BL187" s="16" t="s">
        <v>165</v>
      </c>
      <c r="BM187" s="245" t="s">
        <v>232</v>
      </c>
    </row>
    <row r="188" s="13" customFormat="1">
      <c r="A188" s="13"/>
      <c r="B188" s="247"/>
      <c r="C188" s="248"/>
      <c r="D188" s="249" t="s">
        <v>167</v>
      </c>
      <c r="E188" s="250" t="s">
        <v>1</v>
      </c>
      <c r="F188" s="251" t="s">
        <v>233</v>
      </c>
      <c r="G188" s="248"/>
      <c r="H188" s="252">
        <v>2.931</v>
      </c>
      <c r="I188" s="253"/>
      <c r="J188" s="248"/>
      <c r="K188" s="248"/>
      <c r="L188" s="254"/>
      <c r="M188" s="255"/>
      <c r="N188" s="256"/>
      <c r="O188" s="256"/>
      <c r="P188" s="256"/>
      <c r="Q188" s="256"/>
      <c r="R188" s="256"/>
      <c r="S188" s="256"/>
      <c r="T188" s="25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8" t="s">
        <v>167</v>
      </c>
      <c r="AU188" s="258" t="s">
        <v>90</v>
      </c>
      <c r="AV188" s="13" t="s">
        <v>90</v>
      </c>
      <c r="AW188" s="13" t="s">
        <v>34</v>
      </c>
      <c r="AX188" s="13" t="s">
        <v>80</v>
      </c>
      <c r="AY188" s="258" t="s">
        <v>159</v>
      </c>
    </row>
    <row r="189" s="14" customFormat="1">
      <c r="A189" s="14"/>
      <c r="B189" s="259"/>
      <c r="C189" s="260"/>
      <c r="D189" s="249" t="s">
        <v>167</v>
      </c>
      <c r="E189" s="261" t="s">
        <v>1</v>
      </c>
      <c r="F189" s="262" t="s">
        <v>169</v>
      </c>
      <c r="G189" s="260"/>
      <c r="H189" s="263">
        <v>2.931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9" t="s">
        <v>167</v>
      </c>
      <c r="AU189" s="269" t="s">
        <v>90</v>
      </c>
      <c r="AV189" s="14" t="s">
        <v>165</v>
      </c>
      <c r="AW189" s="14" t="s">
        <v>34</v>
      </c>
      <c r="AX189" s="14" t="s">
        <v>88</v>
      </c>
      <c r="AY189" s="269" t="s">
        <v>159</v>
      </c>
    </row>
    <row r="190" s="2" customFormat="1" ht="33" customHeight="1">
      <c r="A190" s="37"/>
      <c r="B190" s="38"/>
      <c r="C190" s="233" t="s">
        <v>8</v>
      </c>
      <c r="D190" s="233" t="s">
        <v>161</v>
      </c>
      <c r="E190" s="234" t="s">
        <v>234</v>
      </c>
      <c r="F190" s="235" t="s">
        <v>235</v>
      </c>
      <c r="G190" s="236" t="s">
        <v>172</v>
      </c>
      <c r="H190" s="237">
        <v>42.954000000000001</v>
      </c>
      <c r="I190" s="238"/>
      <c r="J190" s="239">
        <f>ROUND(I190*H190,2)</f>
        <v>0</v>
      </c>
      <c r="K190" s="240"/>
      <c r="L190" s="43"/>
      <c r="M190" s="241" t="s">
        <v>1</v>
      </c>
      <c r="N190" s="242" t="s">
        <v>45</v>
      </c>
      <c r="O190" s="90"/>
      <c r="P190" s="243">
        <f>O190*H190</f>
        <v>0</v>
      </c>
      <c r="Q190" s="243">
        <v>2.5018699999999998</v>
      </c>
      <c r="R190" s="243">
        <f>Q190*H190</f>
        <v>107.46532397999999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165</v>
      </c>
      <c r="AT190" s="245" t="s">
        <v>161</v>
      </c>
      <c r="AU190" s="245" t="s">
        <v>90</v>
      </c>
      <c r="AY190" s="16" t="s">
        <v>159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88</v>
      </c>
      <c r="BK190" s="246">
        <f>ROUND(I190*H190,2)</f>
        <v>0</v>
      </c>
      <c r="BL190" s="16" t="s">
        <v>165</v>
      </c>
      <c r="BM190" s="245" t="s">
        <v>236</v>
      </c>
    </row>
    <row r="191" s="13" customFormat="1">
      <c r="A191" s="13"/>
      <c r="B191" s="247"/>
      <c r="C191" s="248"/>
      <c r="D191" s="249" t="s">
        <v>167</v>
      </c>
      <c r="E191" s="250" t="s">
        <v>1</v>
      </c>
      <c r="F191" s="251" t="s">
        <v>237</v>
      </c>
      <c r="G191" s="248"/>
      <c r="H191" s="252">
        <v>42.954000000000001</v>
      </c>
      <c r="I191" s="253"/>
      <c r="J191" s="248"/>
      <c r="K191" s="248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167</v>
      </c>
      <c r="AU191" s="258" t="s">
        <v>90</v>
      </c>
      <c r="AV191" s="13" t="s">
        <v>90</v>
      </c>
      <c r="AW191" s="13" t="s">
        <v>34</v>
      </c>
      <c r="AX191" s="13" t="s">
        <v>80</v>
      </c>
      <c r="AY191" s="258" t="s">
        <v>159</v>
      </c>
    </row>
    <row r="192" s="14" customFormat="1">
      <c r="A192" s="14"/>
      <c r="B192" s="259"/>
      <c r="C192" s="260"/>
      <c r="D192" s="249" t="s">
        <v>167</v>
      </c>
      <c r="E192" s="261" t="s">
        <v>1</v>
      </c>
      <c r="F192" s="262" t="s">
        <v>169</v>
      </c>
      <c r="G192" s="260"/>
      <c r="H192" s="263">
        <v>42.954000000000001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9" t="s">
        <v>167</v>
      </c>
      <c r="AU192" s="269" t="s">
        <v>90</v>
      </c>
      <c r="AV192" s="14" t="s">
        <v>165</v>
      </c>
      <c r="AW192" s="14" t="s">
        <v>34</v>
      </c>
      <c r="AX192" s="14" t="s">
        <v>88</v>
      </c>
      <c r="AY192" s="269" t="s">
        <v>159</v>
      </c>
    </row>
    <row r="193" s="2" customFormat="1" ht="16.5" customHeight="1">
      <c r="A193" s="37"/>
      <c r="B193" s="38"/>
      <c r="C193" s="233" t="s">
        <v>238</v>
      </c>
      <c r="D193" s="233" t="s">
        <v>161</v>
      </c>
      <c r="E193" s="234" t="s">
        <v>239</v>
      </c>
      <c r="F193" s="235" t="s">
        <v>240</v>
      </c>
      <c r="G193" s="236" t="s">
        <v>164</v>
      </c>
      <c r="H193" s="237">
        <v>58.904000000000003</v>
      </c>
      <c r="I193" s="238"/>
      <c r="J193" s="239">
        <f>ROUND(I193*H193,2)</f>
        <v>0</v>
      </c>
      <c r="K193" s="240"/>
      <c r="L193" s="43"/>
      <c r="M193" s="241" t="s">
        <v>1</v>
      </c>
      <c r="N193" s="242" t="s">
        <v>45</v>
      </c>
      <c r="O193" s="90"/>
      <c r="P193" s="243">
        <f>O193*H193</f>
        <v>0</v>
      </c>
      <c r="Q193" s="243">
        <v>0.0026900000000000001</v>
      </c>
      <c r="R193" s="243">
        <f>Q193*H193</f>
        <v>0.15845176000000003</v>
      </c>
      <c r="S193" s="243">
        <v>0</v>
      </c>
      <c r="T193" s="24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165</v>
      </c>
      <c r="AT193" s="245" t="s">
        <v>161</v>
      </c>
      <c r="AU193" s="245" t="s">
        <v>90</v>
      </c>
      <c r="AY193" s="16" t="s">
        <v>159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88</v>
      </c>
      <c r="BK193" s="246">
        <f>ROUND(I193*H193,2)</f>
        <v>0</v>
      </c>
      <c r="BL193" s="16" t="s">
        <v>165</v>
      </c>
      <c r="BM193" s="245" t="s">
        <v>241</v>
      </c>
    </row>
    <row r="194" s="13" customFormat="1">
      <c r="A194" s="13"/>
      <c r="B194" s="247"/>
      <c r="C194" s="248"/>
      <c r="D194" s="249" t="s">
        <v>167</v>
      </c>
      <c r="E194" s="250" t="s">
        <v>1</v>
      </c>
      <c r="F194" s="251" t="s">
        <v>242</v>
      </c>
      <c r="G194" s="248"/>
      <c r="H194" s="252">
        <v>58.904000000000003</v>
      </c>
      <c r="I194" s="253"/>
      <c r="J194" s="248"/>
      <c r="K194" s="248"/>
      <c r="L194" s="254"/>
      <c r="M194" s="255"/>
      <c r="N194" s="256"/>
      <c r="O194" s="256"/>
      <c r="P194" s="256"/>
      <c r="Q194" s="256"/>
      <c r="R194" s="256"/>
      <c r="S194" s="256"/>
      <c r="T194" s="25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8" t="s">
        <v>167</v>
      </c>
      <c r="AU194" s="258" t="s">
        <v>90</v>
      </c>
      <c r="AV194" s="13" t="s">
        <v>90</v>
      </c>
      <c r="AW194" s="13" t="s">
        <v>34</v>
      </c>
      <c r="AX194" s="13" t="s">
        <v>80</v>
      </c>
      <c r="AY194" s="258" t="s">
        <v>159</v>
      </c>
    </row>
    <row r="195" s="14" customFormat="1">
      <c r="A195" s="14"/>
      <c r="B195" s="259"/>
      <c r="C195" s="260"/>
      <c r="D195" s="249" t="s">
        <v>167</v>
      </c>
      <c r="E195" s="261" t="s">
        <v>1</v>
      </c>
      <c r="F195" s="262" t="s">
        <v>169</v>
      </c>
      <c r="G195" s="260"/>
      <c r="H195" s="263">
        <v>58.904000000000003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9" t="s">
        <v>167</v>
      </c>
      <c r="AU195" s="269" t="s">
        <v>90</v>
      </c>
      <c r="AV195" s="14" t="s">
        <v>165</v>
      </c>
      <c r="AW195" s="14" t="s">
        <v>34</v>
      </c>
      <c r="AX195" s="14" t="s">
        <v>88</v>
      </c>
      <c r="AY195" s="269" t="s">
        <v>159</v>
      </c>
    </row>
    <row r="196" s="2" customFormat="1" ht="16.5" customHeight="1">
      <c r="A196" s="37"/>
      <c r="B196" s="38"/>
      <c r="C196" s="233" t="s">
        <v>243</v>
      </c>
      <c r="D196" s="233" t="s">
        <v>161</v>
      </c>
      <c r="E196" s="234" t="s">
        <v>244</v>
      </c>
      <c r="F196" s="235" t="s">
        <v>245</v>
      </c>
      <c r="G196" s="236" t="s">
        <v>164</v>
      </c>
      <c r="H196" s="237">
        <v>58.904000000000003</v>
      </c>
      <c r="I196" s="238"/>
      <c r="J196" s="239">
        <f>ROUND(I196*H196,2)</f>
        <v>0</v>
      </c>
      <c r="K196" s="240"/>
      <c r="L196" s="43"/>
      <c r="M196" s="241" t="s">
        <v>1</v>
      </c>
      <c r="N196" s="242" t="s">
        <v>45</v>
      </c>
      <c r="O196" s="90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165</v>
      </c>
      <c r="AT196" s="245" t="s">
        <v>161</v>
      </c>
      <c r="AU196" s="245" t="s">
        <v>90</v>
      </c>
      <c r="AY196" s="16" t="s">
        <v>159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88</v>
      </c>
      <c r="BK196" s="246">
        <f>ROUND(I196*H196,2)</f>
        <v>0</v>
      </c>
      <c r="BL196" s="16" t="s">
        <v>165</v>
      </c>
      <c r="BM196" s="245" t="s">
        <v>246</v>
      </c>
    </row>
    <row r="197" s="2" customFormat="1" ht="33" customHeight="1">
      <c r="A197" s="37"/>
      <c r="B197" s="38"/>
      <c r="C197" s="233" t="s">
        <v>247</v>
      </c>
      <c r="D197" s="233" t="s">
        <v>161</v>
      </c>
      <c r="E197" s="234" t="s">
        <v>248</v>
      </c>
      <c r="F197" s="235" t="s">
        <v>249</v>
      </c>
      <c r="G197" s="236" t="s">
        <v>172</v>
      </c>
      <c r="H197" s="237">
        <v>0.80000000000000004</v>
      </c>
      <c r="I197" s="238"/>
      <c r="J197" s="239">
        <f>ROUND(I197*H197,2)</f>
        <v>0</v>
      </c>
      <c r="K197" s="240"/>
      <c r="L197" s="43"/>
      <c r="M197" s="241" t="s">
        <v>1</v>
      </c>
      <c r="N197" s="242" t="s">
        <v>45</v>
      </c>
      <c r="O197" s="90"/>
      <c r="P197" s="243">
        <f>O197*H197</f>
        <v>0</v>
      </c>
      <c r="Q197" s="243">
        <v>2.5018699999999998</v>
      </c>
      <c r="R197" s="243">
        <f>Q197*H197</f>
        <v>2.0014959999999999</v>
      </c>
      <c r="S197" s="243">
        <v>0</v>
      </c>
      <c r="T197" s="24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5" t="s">
        <v>165</v>
      </c>
      <c r="AT197" s="245" t="s">
        <v>161</v>
      </c>
      <c r="AU197" s="245" t="s">
        <v>90</v>
      </c>
      <c r="AY197" s="16" t="s">
        <v>159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6" t="s">
        <v>88</v>
      </c>
      <c r="BK197" s="246">
        <f>ROUND(I197*H197,2)</f>
        <v>0</v>
      </c>
      <c r="BL197" s="16" t="s">
        <v>165</v>
      </c>
      <c r="BM197" s="245" t="s">
        <v>250</v>
      </c>
    </row>
    <row r="198" s="13" customFormat="1">
      <c r="A198" s="13"/>
      <c r="B198" s="247"/>
      <c r="C198" s="248"/>
      <c r="D198" s="249" t="s">
        <v>167</v>
      </c>
      <c r="E198" s="250" t="s">
        <v>1</v>
      </c>
      <c r="F198" s="251" t="s">
        <v>251</v>
      </c>
      <c r="G198" s="248"/>
      <c r="H198" s="252">
        <v>0.80000000000000004</v>
      </c>
      <c r="I198" s="253"/>
      <c r="J198" s="248"/>
      <c r="K198" s="248"/>
      <c r="L198" s="254"/>
      <c r="M198" s="255"/>
      <c r="N198" s="256"/>
      <c r="O198" s="256"/>
      <c r="P198" s="256"/>
      <c r="Q198" s="256"/>
      <c r="R198" s="256"/>
      <c r="S198" s="256"/>
      <c r="T198" s="25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8" t="s">
        <v>167</v>
      </c>
      <c r="AU198" s="258" t="s">
        <v>90</v>
      </c>
      <c r="AV198" s="13" t="s">
        <v>90</v>
      </c>
      <c r="AW198" s="13" t="s">
        <v>34</v>
      </c>
      <c r="AX198" s="13" t="s">
        <v>80</v>
      </c>
      <c r="AY198" s="258" t="s">
        <v>159</v>
      </c>
    </row>
    <row r="199" s="14" customFormat="1">
      <c r="A199" s="14"/>
      <c r="B199" s="259"/>
      <c r="C199" s="260"/>
      <c r="D199" s="249" t="s">
        <v>167</v>
      </c>
      <c r="E199" s="261" t="s">
        <v>1</v>
      </c>
      <c r="F199" s="262" t="s">
        <v>169</v>
      </c>
      <c r="G199" s="260"/>
      <c r="H199" s="263">
        <v>0.80000000000000004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9" t="s">
        <v>167</v>
      </c>
      <c r="AU199" s="269" t="s">
        <v>90</v>
      </c>
      <c r="AV199" s="14" t="s">
        <v>165</v>
      </c>
      <c r="AW199" s="14" t="s">
        <v>34</v>
      </c>
      <c r="AX199" s="14" t="s">
        <v>88</v>
      </c>
      <c r="AY199" s="269" t="s">
        <v>159</v>
      </c>
    </row>
    <row r="200" s="2" customFormat="1" ht="16.5" customHeight="1">
      <c r="A200" s="37"/>
      <c r="B200" s="38"/>
      <c r="C200" s="233" t="s">
        <v>252</v>
      </c>
      <c r="D200" s="233" t="s">
        <v>161</v>
      </c>
      <c r="E200" s="234" t="s">
        <v>253</v>
      </c>
      <c r="F200" s="235" t="s">
        <v>254</v>
      </c>
      <c r="G200" s="236" t="s">
        <v>164</v>
      </c>
      <c r="H200" s="237">
        <v>2</v>
      </c>
      <c r="I200" s="238"/>
      <c r="J200" s="239">
        <f>ROUND(I200*H200,2)</f>
        <v>0</v>
      </c>
      <c r="K200" s="240"/>
      <c r="L200" s="43"/>
      <c r="M200" s="241" t="s">
        <v>1</v>
      </c>
      <c r="N200" s="242" t="s">
        <v>45</v>
      </c>
      <c r="O200" s="90"/>
      <c r="P200" s="243">
        <f>O200*H200</f>
        <v>0</v>
      </c>
      <c r="Q200" s="243">
        <v>0.00264</v>
      </c>
      <c r="R200" s="243">
        <f>Q200*H200</f>
        <v>0.00528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165</v>
      </c>
      <c r="AT200" s="245" t="s">
        <v>161</v>
      </c>
      <c r="AU200" s="245" t="s">
        <v>90</v>
      </c>
      <c r="AY200" s="16" t="s">
        <v>159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88</v>
      </c>
      <c r="BK200" s="246">
        <f>ROUND(I200*H200,2)</f>
        <v>0</v>
      </c>
      <c r="BL200" s="16" t="s">
        <v>165</v>
      </c>
      <c r="BM200" s="245" t="s">
        <v>255</v>
      </c>
    </row>
    <row r="201" s="13" customFormat="1">
      <c r="A201" s="13"/>
      <c r="B201" s="247"/>
      <c r="C201" s="248"/>
      <c r="D201" s="249" t="s">
        <v>167</v>
      </c>
      <c r="E201" s="250" t="s">
        <v>1</v>
      </c>
      <c r="F201" s="251" t="s">
        <v>256</v>
      </c>
      <c r="G201" s="248"/>
      <c r="H201" s="252">
        <v>2</v>
      </c>
      <c r="I201" s="253"/>
      <c r="J201" s="248"/>
      <c r="K201" s="248"/>
      <c r="L201" s="254"/>
      <c r="M201" s="255"/>
      <c r="N201" s="256"/>
      <c r="O201" s="256"/>
      <c r="P201" s="256"/>
      <c r="Q201" s="256"/>
      <c r="R201" s="256"/>
      <c r="S201" s="256"/>
      <c r="T201" s="25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8" t="s">
        <v>167</v>
      </c>
      <c r="AU201" s="258" t="s">
        <v>90</v>
      </c>
      <c r="AV201" s="13" t="s">
        <v>90</v>
      </c>
      <c r="AW201" s="13" t="s">
        <v>34</v>
      </c>
      <c r="AX201" s="13" t="s">
        <v>80</v>
      </c>
      <c r="AY201" s="258" t="s">
        <v>159</v>
      </c>
    </row>
    <row r="202" s="14" customFormat="1">
      <c r="A202" s="14"/>
      <c r="B202" s="259"/>
      <c r="C202" s="260"/>
      <c r="D202" s="249" t="s">
        <v>167</v>
      </c>
      <c r="E202" s="261" t="s">
        <v>1</v>
      </c>
      <c r="F202" s="262" t="s">
        <v>169</v>
      </c>
      <c r="G202" s="260"/>
      <c r="H202" s="263">
        <v>2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9" t="s">
        <v>167</v>
      </c>
      <c r="AU202" s="269" t="s">
        <v>90</v>
      </c>
      <c r="AV202" s="14" t="s">
        <v>165</v>
      </c>
      <c r="AW202" s="14" t="s">
        <v>34</v>
      </c>
      <c r="AX202" s="14" t="s">
        <v>88</v>
      </c>
      <c r="AY202" s="269" t="s">
        <v>159</v>
      </c>
    </row>
    <row r="203" s="2" customFormat="1" ht="16.5" customHeight="1">
      <c r="A203" s="37"/>
      <c r="B203" s="38"/>
      <c r="C203" s="233" t="s">
        <v>257</v>
      </c>
      <c r="D203" s="233" t="s">
        <v>161</v>
      </c>
      <c r="E203" s="234" t="s">
        <v>258</v>
      </c>
      <c r="F203" s="235" t="s">
        <v>259</v>
      </c>
      <c r="G203" s="236" t="s">
        <v>164</v>
      </c>
      <c r="H203" s="237">
        <v>2</v>
      </c>
      <c r="I203" s="238"/>
      <c r="J203" s="239">
        <f>ROUND(I203*H203,2)</f>
        <v>0</v>
      </c>
      <c r="K203" s="240"/>
      <c r="L203" s="43"/>
      <c r="M203" s="241" t="s">
        <v>1</v>
      </c>
      <c r="N203" s="242" t="s">
        <v>45</v>
      </c>
      <c r="O203" s="90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165</v>
      </c>
      <c r="AT203" s="245" t="s">
        <v>161</v>
      </c>
      <c r="AU203" s="245" t="s">
        <v>90</v>
      </c>
      <c r="AY203" s="16" t="s">
        <v>159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88</v>
      </c>
      <c r="BK203" s="246">
        <f>ROUND(I203*H203,2)</f>
        <v>0</v>
      </c>
      <c r="BL203" s="16" t="s">
        <v>165</v>
      </c>
      <c r="BM203" s="245" t="s">
        <v>260</v>
      </c>
    </row>
    <row r="204" s="12" customFormat="1" ht="22.8" customHeight="1">
      <c r="A204" s="12"/>
      <c r="B204" s="217"/>
      <c r="C204" s="218"/>
      <c r="D204" s="219" t="s">
        <v>79</v>
      </c>
      <c r="E204" s="231" t="s">
        <v>175</v>
      </c>
      <c r="F204" s="231" t="s">
        <v>261</v>
      </c>
      <c r="G204" s="218"/>
      <c r="H204" s="218"/>
      <c r="I204" s="221"/>
      <c r="J204" s="232">
        <f>BK204</f>
        <v>0</v>
      </c>
      <c r="K204" s="218"/>
      <c r="L204" s="223"/>
      <c r="M204" s="224"/>
      <c r="N204" s="225"/>
      <c r="O204" s="225"/>
      <c r="P204" s="226">
        <f>SUM(P205:P234)</f>
        <v>0</v>
      </c>
      <c r="Q204" s="225"/>
      <c r="R204" s="226">
        <f>SUM(R205:R234)</f>
        <v>83.506507839999998</v>
      </c>
      <c r="S204" s="225"/>
      <c r="T204" s="227">
        <f>SUM(T205:T234)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8" t="s">
        <v>88</v>
      </c>
      <c r="AT204" s="229" t="s">
        <v>79</v>
      </c>
      <c r="AU204" s="229" t="s">
        <v>88</v>
      </c>
      <c r="AY204" s="228" t="s">
        <v>159</v>
      </c>
      <c r="BK204" s="230">
        <f>SUM(BK205:BK234)</f>
        <v>0</v>
      </c>
    </row>
    <row r="205" s="2" customFormat="1" ht="37.8" customHeight="1">
      <c r="A205" s="37"/>
      <c r="B205" s="38"/>
      <c r="C205" s="233" t="s">
        <v>7</v>
      </c>
      <c r="D205" s="233" t="s">
        <v>161</v>
      </c>
      <c r="E205" s="234" t="s">
        <v>262</v>
      </c>
      <c r="F205" s="235" t="s">
        <v>263</v>
      </c>
      <c r="G205" s="236" t="s">
        <v>164</v>
      </c>
      <c r="H205" s="237">
        <v>43.774000000000001</v>
      </c>
      <c r="I205" s="238"/>
      <c r="J205" s="239">
        <f>ROUND(I205*H205,2)</f>
        <v>0</v>
      </c>
      <c r="K205" s="240"/>
      <c r="L205" s="43"/>
      <c r="M205" s="241" t="s">
        <v>1</v>
      </c>
      <c r="N205" s="242" t="s">
        <v>45</v>
      </c>
      <c r="O205" s="90"/>
      <c r="P205" s="243">
        <f>O205*H205</f>
        <v>0</v>
      </c>
      <c r="Q205" s="243">
        <v>0.26905000000000001</v>
      </c>
      <c r="R205" s="243">
        <f>Q205*H205</f>
        <v>11.7773947</v>
      </c>
      <c r="S205" s="243">
        <v>0</v>
      </c>
      <c r="T205" s="24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5" t="s">
        <v>165</v>
      </c>
      <c r="AT205" s="245" t="s">
        <v>161</v>
      </c>
      <c r="AU205" s="245" t="s">
        <v>90</v>
      </c>
      <c r="AY205" s="16" t="s">
        <v>159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6" t="s">
        <v>88</v>
      </c>
      <c r="BK205" s="246">
        <f>ROUND(I205*H205,2)</f>
        <v>0</v>
      </c>
      <c r="BL205" s="16" t="s">
        <v>165</v>
      </c>
      <c r="BM205" s="245" t="s">
        <v>264</v>
      </c>
    </row>
    <row r="206" s="13" customFormat="1">
      <c r="A206" s="13"/>
      <c r="B206" s="247"/>
      <c r="C206" s="248"/>
      <c r="D206" s="249" t="s">
        <v>167</v>
      </c>
      <c r="E206" s="250" t="s">
        <v>1</v>
      </c>
      <c r="F206" s="251" t="s">
        <v>265</v>
      </c>
      <c r="G206" s="248"/>
      <c r="H206" s="252">
        <v>17.137</v>
      </c>
      <c r="I206" s="253"/>
      <c r="J206" s="248"/>
      <c r="K206" s="248"/>
      <c r="L206" s="254"/>
      <c r="M206" s="255"/>
      <c r="N206" s="256"/>
      <c r="O206" s="256"/>
      <c r="P206" s="256"/>
      <c r="Q206" s="256"/>
      <c r="R206" s="256"/>
      <c r="S206" s="256"/>
      <c r="T206" s="25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8" t="s">
        <v>167</v>
      </c>
      <c r="AU206" s="258" t="s">
        <v>90</v>
      </c>
      <c r="AV206" s="13" t="s">
        <v>90</v>
      </c>
      <c r="AW206" s="13" t="s">
        <v>34</v>
      </c>
      <c r="AX206" s="13" t="s">
        <v>80</v>
      </c>
      <c r="AY206" s="258" t="s">
        <v>159</v>
      </c>
    </row>
    <row r="207" s="13" customFormat="1">
      <c r="A207" s="13"/>
      <c r="B207" s="247"/>
      <c r="C207" s="248"/>
      <c r="D207" s="249" t="s">
        <v>167</v>
      </c>
      <c r="E207" s="250" t="s">
        <v>1</v>
      </c>
      <c r="F207" s="251" t="s">
        <v>266</v>
      </c>
      <c r="G207" s="248"/>
      <c r="H207" s="252">
        <v>26.637</v>
      </c>
      <c r="I207" s="253"/>
      <c r="J207" s="248"/>
      <c r="K207" s="248"/>
      <c r="L207" s="254"/>
      <c r="M207" s="255"/>
      <c r="N207" s="256"/>
      <c r="O207" s="256"/>
      <c r="P207" s="256"/>
      <c r="Q207" s="256"/>
      <c r="R207" s="256"/>
      <c r="S207" s="256"/>
      <c r="T207" s="25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8" t="s">
        <v>167</v>
      </c>
      <c r="AU207" s="258" t="s">
        <v>90</v>
      </c>
      <c r="AV207" s="13" t="s">
        <v>90</v>
      </c>
      <c r="AW207" s="13" t="s">
        <v>34</v>
      </c>
      <c r="AX207" s="13" t="s">
        <v>80</v>
      </c>
      <c r="AY207" s="258" t="s">
        <v>159</v>
      </c>
    </row>
    <row r="208" s="14" customFormat="1">
      <c r="A208" s="14"/>
      <c r="B208" s="259"/>
      <c r="C208" s="260"/>
      <c r="D208" s="249" t="s">
        <v>167</v>
      </c>
      <c r="E208" s="261" t="s">
        <v>1</v>
      </c>
      <c r="F208" s="262" t="s">
        <v>169</v>
      </c>
      <c r="G208" s="260"/>
      <c r="H208" s="263">
        <v>43.774000000000001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9" t="s">
        <v>167</v>
      </c>
      <c r="AU208" s="269" t="s">
        <v>90</v>
      </c>
      <c r="AV208" s="14" t="s">
        <v>165</v>
      </c>
      <c r="AW208" s="14" t="s">
        <v>34</v>
      </c>
      <c r="AX208" s="14" t="s">
        <v>88</v>
      </c>
      <c r="AY208" s="269" t="s">
        <v>159</v>
      </c>
    </row>
    <row r="209" s="2" customFormat="1" ht="24.15" customHeight="1">
      <c r="A209" s="37"/>
      <c r="B209" s="38"/>
      <c r="C209" s="233" t="s">
        <v>267</v>
      </c>
      <c r="D209" s="233" t="s">
        <v>161</v>
      </c>
      <c r="E209" s="234" t="s">
        <v>268</v>
      </c>
      <c r="F209" s="235" t="s">
        <v>269</v>
      </c>
      <c r="G209" s="236" t="s">
        <v>164</v>
      </c>
      <c r="H209" s="237">
        <v>17.135000000000002</v>
      </c>
      <c r="I209" s="238"/>
      <c r="J209" s="239">
        <f>ROUND(I209*H209,2)</f>
        <v>0</v>
      </c>
      <c r="K209" s="240"/>
      <c r="L209" s="43"/>
      <c r="M209" s="241" t="s">
        <v>1</v>
      </c>
      <c r="N209" s="242" t="s">
        <v>45</v>
      </c>
      <c r="O209" s="90"/>
      <c r="P209" s="243">
        <f>O209*H209</f>
        <v>0</v>
      </c>
      <c r="Q209" s="243">
        <v>0.30131000000000002</v>
      </c>
      <c r="R209" s="243">
        <f>Q209*H209</f>
        <v>5.1629468500000009</v>
      </c>
      <c r="S209" s="243">
        <v>0</v>
      </c>
      <c r="T209" s="24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5" t="s">
        <v>165</v>
      </c>
      <c r="AT209" s="245" t="s">
        <v>161</v>
      </c>
      <c r="AU209" s="245" t="s">
        <v>90</v>
      </c>
      <c r="AY209" s="16" t="s">
        <v>159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6" t="s">
        <v>88</v>
      </c>
      <c r="BK209" s="246">
        <f>ROUND(I209*H209,2)</f>
        <v>0</v>
      </c>
      <c r="BL209" s="16" t="s">
        <v>165</v>
      </c>
      <c r="BM209" s="245" t="s">
        <v>270</v>
      </c>
    </row>
    <row r="210" s="2" customFormat="1">
      <c r="A210" s="37"/>
      <c r="B210" s="38"/>
      <c r="C210" s="39"/>
      <c r="D210" s="249" t="s">
        <v>271</v>
      </c>
      <c r="E210" s="39"/>
      <c r="F210" s="270" t="s">
        <v>272</v>
      </c>
      <c r="G210" s="39"/>
      <c r="H210" s="39"/>
      <c r="I210" s="200"/>
      <c r="J210" s="39"/>
      <c r="K210" s="39"/>
      <c r="L210" s="43"/>
      <c r="M210" s="271"/>
      <c r="N210" s="272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271</v>
      </c>
      <c r="AU210" s="16" t="s">
        <v>90</v>
      </c>
    </row>
    <row r="211" s="13" customFormat="1">
      <c r="A211" s="13"/>
      <c r="B211" s="247"/>
      <c r="C211" s="248"/>
      <c r="D211" s="249" t="s">
        <v>167</v>
      </c>
      <c r="E211" s="250" t="s">
        <v>1</v>
      </c>
      <c r="F211" s="251" t="s">
        <v>273</v>
      </c>
      <c r="G211" s="248"/>
      <c r="H211" s="252">
        <v>17.135000000000002</v>
      </c>
      <c r="I211" s="253"/>
      <c r="J211" s="248"/>
      <c r="K211" s="248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167</v>
      </c>
      <c r="AU211" s="258" t="s">
        <v>90</v>
      </c>
      <c r="AV211" s="13" t="s">
        <v>90</v>
      </c>
      <c r="AW211" s="13" t="s">
        <v>34</v>
      </c>
      <c r="AX211" s="13" t="s">
        <v>80</v>
      </c>
      <c r="AY211" s="258" t="s">
        <v>159</v>
      </c>
    </row>
    <row r="212" s="14" customFormat="1">
      <c r="A212" s="14"/>
      <c r="B212" s="259"/>
      <c r="C212" s="260"/>
      <c r="D212" s="249" t="s">
        <v>167</v>
      </c>
      <c r="E212" s="261" t="s">
        <v>1</v>
      </c>
      <c r="F212" s="262" t="s">
        <v>169</v>
      </c>
      <c r="G212" s="260"/>
      <c r="H212" s="263">
        <v>17.135000000000002</v>
      </c>
      <c r="I212" s="264"/>
      <c r="J212" s="260"/>
      <c r="K212" s="260"/>
      <c r="L212" s="265"/>
      <c r="M212" s="266"/>
      <c r="N212" s="267"/>
      <c r="O212" s="267"/>
      <c r="P212" s="267"/>
      <c r="Q212" s="267"/>
      <c r="R212" s="267"/>
      <c r="S212" s="267"/>
      <c r="T212" s="26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9" t="s">
        <v>167</v>
      </c>
      <c r="AU212" s="269" t="s">
        <v>90</v>
      </c>
      <c r="AV212" s="14" t="s">
        <v>165</v>
      </c>
      <c r="AW212" s="14" t="s">
        <v>34</v>
      </c>
      <c r="AX212" s="14" t="s">
        <v>88</v>
      </c>
      <c r="AY212" s="269" t="s">
        <v>159</v>
      </c>
    </row>
    <row r="213" s="2" customFormat="1" ht="37.8" customHeight="1">
      <c r="A213" s="37"/>
      <c r="B213" s="38"/>
      <c r="C213" s="233" t="s">
        <v>274</v>
      </c>
      <c r="D213" s="233" t="s">
        <v>161</v>
      </c>
      <c r="E213" s="234" t="s">
        <v>275</v>
      </c>
      <c r="F213" s="235" t="s">
        <v>276</v>
      </c>
      <c r="G213" s="236" t="s">
        <v>164</v>
      </c>
      <c r="H213" s="237">
        <v>146.637</v>
      </c>
      <c r="I213" s="238"/>
      <c r="J213" s="239">
        <f>ROUND(I213*H213,2)</f>
        <v>0</v>
      </c>
      <c r="K213" s="240"/>
      <c r="L213" s="43"/>
      <c r="M213" s="241" t="s">
        <v>1</v>
      </c>
      <c r="N213" s="242" t="s">
        <v>45</v>
      </c>
      <c r="O213" s="90"/>
      <c r="P213" s="243">
        <f>O213*H213</f>
        <v>0</v>
      </c>
      <c r="Q213" s="243">
        <v>0.26307999999999998</v>
      </c>
      <c r="R213" s="243">
        <f>Q213*H213</f>
        <v>38.577261959999994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165</v>
      </c>
      <c r="AT213" s="245" t="s">
        <v>161</v>
      </c>
      <c r="AU213" s="245" t="s">
        <v>90</v>
      </c>
      <c r="AY213" s="16" t="s">
        <v>159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88</v>
      </c>
      <c r="BK213" s="246">
        <f>ROUND(I213*H213,2)</f>
        <v>0</v>
      </c>
      <c r="BL213" s="16" t="s">
        <v>165</v>
      </c>
      <c r="BM213" s="245" t="s">
        <v>277</v>
      </c>
    </row>
    <row r="214" s="13" customFormat="1">
      <c r="A214" s="13"/>
      <c r="B214" s="247"/>
      <c r="C214" s="248"/>
      <c r="D214" s="249" t="s">
        <v>167</v>
      </c>
      <c r="E214" s="250" t="s">
        <v>1</v>
      </c>
      <c r="F214" s="251" t="s">
        <v>278</v>
      </c>
      <c r="G214" s="248"/>
      <c r="H214" s="252">
        <v>146.637</v>
      </c>
      <c r="I214" s="253"/>
      <c r="J214" s="248"/>
      <c r="K214" s="248"/>
      <c r="L214" s="254"/>
      <c r="M214" s="255"/>
      <c r="N214" s="256"/>
      <c r="O214" s="256"/>
      <c r="P214" s="256"/>
      <c r="Q214" s="256"/>
      <c r="R214" s="256"/>
      <c r="S214" s="256"/>
      <c r="T214" s="25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8" t="s">
        <v>167</v>
      </c>
      <c r="AU214" s="258" t="s">
        <v>90</v>
      </c>
      <c r="AV214" s="13" t="s">
        <v>90</v>
      </c>
      <c r="AW214" s="13" t="s">
        <v>34</v>
      </c>
      <c r="AX214" s="13" t="s">
        <v>80</v>
      </c>
      <c r="AY214" s="258" t="s">
        <v>159</v>
      </c>
    </row>
    <row r="215" s="14" customFormat="1">
      <c r="A215" s="14"/>
      <c r="B215" s="259"/>
      <c r="C215" s="260"/>
      <c r="D215" s="249" t="s">
        <v>167</v>
      </c>
      <c r="E215" s="261" t="s">
        <v>1</v>
      </c>
      <c r="F215" s="262" t="s">
        <v>169</v>
      </c>
      <c r="G215" s="260"/>
      <c r="H215" s="263">
        <v>146.637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9" t="s">
        <v>167</v>
      </c>
      <c r="AU215" s="269" t="s">
        <v>90</v>
      </c>
      <c r="AV215" s="14" t="s">
        <v>165</v>
      </c>
      <c r="AW215" s="14" t="s">
        <v>34</v>
      </c>
      <c r="AX215" s="14" t="s">
        <v>88</v>
      </c>
      <c r="AY215" s="269" t="s">
        <v>159</v>
      </c>
    </row>
    <row r="216" s="2" customFormat="1" ht="55.5" customHeight="1">
      <c r="A216" s="37"/>
      <c r="B216" s="38"/>
      <c r="C216" s="233" t="s">
        <v>279</v>
      </c>
      <c r="D216" s="233" t="s">
        <v>161</v>
      </c>
      <c r="E216" s="234" t="s">
        <v>280</v>
      </c>
      <c r="F216" s="235" t="s">
        <v>281</v>
      </c>
      <c r="G216" s="236" t="s">
        <v>282</v>
      </c>
      <c r="H216" s="237">
        <v>1</v>
      </c>
      <c r="I216" s="238"/>
      <c r="J216" s="239">
        <f>ROUND(I216*H216,2)</f>
        <v>0</v>
      </c>
      <c r="K216" s="240"/>
      <c r="L216" s="43"/>
      <c r="M216" s="241" t="s">
        <v>1</v>
      </c>
      <c r="N216" s="242" t="s">
        <v>45</v>
      </c>
      <c r="O216" s="90"/>
      <c r="P216" s="243">
        <f>O216*H216</f>
        <v>0</v>
      </c>
      <c r="Q216" s="243">
        <v>0.36118</v>
      </c>
      <c r="R216" s="243">
        <f>Q216*H216</f>
        <v>0.36118</v>
      </c>
      <c r="S216" s="243">
        <v>0</v>
      </c>
      <c r="T216" s="24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5" t="s">
        <v>165</v>
      </c>
      <c r="AT216" s="245" t="s">
        <v>161</v>
      </c>
      <c r="AU216" s="245" t="s">
        <v>90</v>
      </c>
      <c r="AY216" s="16" t="s">
        <v>159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6" t="s">
        <v>88</v>
      </c>
      <c r="BK216" s="246">
        <f>ROUND(I216*H216,2)</f>
        <v>0</v>
      </c>
      <c r="BL216" s="16" t="s">
        <v>165</v>
      </c>
      <c r="BM216" s="245" t="s">
        <v>283</v>
      </c>
    </row>
    <row r="217" s="2" customFormat="1" ht="78" customHeight="1">
      <c r="A217" s="37"/>
      <c r="B217" s="38"/>
      <c r="C217" s="233" t="s">
        <v>284</v>
      </c>
      <c r="D217" s="233" t="s">
        <v>161</v>
      </c>
      <c r="E217" s="234" t="s">
        <v>285</v>
      </c>
      <c r="F217" s="235" t="s">
        <v>286</v>
      </c>
      <c r="G217" s="236" t="s">
        <v>287</v>
      </c>
      <c r="H217" s="237">
        <v>2.2999999999999998</v>
      </c>
      <c r="I217" s="238"/>
      <c r="J217" s="239">
        <f>ROUND(I217*H217,2)</f>
        <v>0</v>
      </c>
      <c r="K217" s="240"/>
      <c r="L217" s="43"/>
      <c r="M217" s="241" t="s">
        <v>1</v>
      </c>
      <c r="N217" s="242" t="s">
        <v>45</v>
      </c>
      <c r="O217" s="90"/>
      <c r="P217" s="243">
        <f>O217*H217</f>
        <v>0</v>
      </c>
      <c r="Q217" s="243">
        <v>0.10869</v>
      </c>
      <c r="R217" s="243">
        <f>Q217*H217</f>
        <v>0.24998699999999996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165</v>
      </c>
      <c r="AT217" s="245" t="s">
        <v>161</v>
      </c>
      <c r="AU217" s="245" t="s">
        <v>90</v>
      </c>
      <c r="AY217" s="16" t="s">
        <v>159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88</v>
      </c>
      <c r="BK217" s="246">
        <f>ROUND(I217*H217,2)</f>
        <v>0</v>
      </c>
      <c r="BL217" s="16" t="s">
        <v>165</v>
      </c>
      <c r="BM217" s="245" t="s">
        <v>288</v>
      </c>
    </row>
    <row r="218" s="2" customFormat="1" ht="90" customHeight="1">
      <c r="A218" s="37"/>
      <c r="B218" s="38"/>
      <c r="C218" s="233" t="s">
        <v>289</v>
      </c>
      <c r="D218" s="233" t="s">
        <v>161</v>
      </c>
      <c r="E218" s="234" t="s">
        <v>290</v>
      </c>
      <c r="F218" s="235" t="s">
        <v>291</v>
      </c>
      <c r="G218" s="236" t="s">
        <v>292</v>
      </c>
      <c r="H218" s="237">
        <v>1</v>
      </c>
      <c r="I218" s="238"/>
      <c r="J218" s="239">
        <f>ROUND(I218*H218,2)</f>
        <v>0</v>
      </c>
      <c r="K218" s="240"/>
      <c r="L218" s="43"/>
      <c r="M218" s="241" t="s">
        <v>1</v>
      </c>
      <c r="N218" s="242" t="s">
        <v>45</v>
      </c>
      <c r="O218" s="90"/>
      <c r="P218" s="243">
        <f>O218*H218</f>
        <v>0</v>
      </c>
      <c r="Q218" s="243">
        <v>0.066000000000000003</v>
      </c>
      <c r="R218" s="243">
        <f>Q218*H218</f>
        <v>0.066000000000000003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165</v>
      </c>
      <c r="AT218" s="245" t="s">
        <v>161</v>
      </c>
      <c r="AU218" s="245" t="s">
        <v>90</v>
      </c>
      <c r="AY218" s="16" t="s">
        <v>159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88</v>
      </c>
      <c r="BK218" s="246">
        <f>ROUND(I218*H218,2)</f>
        <v>0</v>
      </c>
      <c r="BL218" s="16" t="s">
        <v>165</v>
      </c>
      <c r="BM218" s="245" t="s">
        <v>293</v>
      </c>
    </row>
    <row r="219" s="2" customFormat="1" ht="37.8" customHeight="1">
      <c r="A219" s="37"/>
      <c r="B219" s="38"/>
      <c r="C219" s="233" t="s">
        <v>294</v>
      </c>
      <c r="D219" s="233" t="s">
        <v>161</v>
      </c>
      <c r="E219" s="234" t="s">
        <v>295</v>
      </c>
      <c r="F219" s="235" t="s">
        <v>296</v>
      </c>
      <c r="G219" s="236" t="s">
        <v>292</v>
      </c>
      <c r="H219" s="237">
        <v>5</v>
      </c>
      <c r="I219" s="238"/>
      <c r="J219" s="239">
        <f>ROUND(I219*H219,2)</f>
        <v>0</v>
      </c>
      <c r="K219" s="240"/>
      <c r="L219" s="43"/>
      <c r="M219" s="241" t="s">
        <v>1</v>
      </c>
      <c r="N219" s="242" t="s">
        <v>45</v>
      </c>
      <c r="O219" s="90"/>
      <c r="P219" s="243">
        <f>O219*H219</f>
        <v>0</v>
      </c>
      <c r="Q219" s="243">
        <v>0.026929999999999999</v>
      </c>
      <c r="R219" s="243">
        <f>Q219*H219</f>
        <v>0.13464999999999999</v>
      </c>
      <c r="S219" s="243">
        <v>0</v>
      </c>
      <c r="T219" s="24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5" t="s">
        <v>165</v>
      </c>
      <c r="AT219" s="245" t="s">
        <v>161</v>
      </c>
      <c r="AU219" s="245" t="s">
        <v>90</v>
      </c>
      <c r="AY219" s="16" t="s">
        <v>159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6" t="s">
        <v>88</v>
      </c>
      <c r="BK219" s="246">
        <f>ROUND(I219*H219,2)</f>
        <v>0</v>
      </c>
      <c r="BL219" s="16" t="s">
        <v>165</v>
      </c>
      <c r="BM219" s="245" t="s">
        <v>297</v>
      </c>
    </row>
    <row r="220" s="2" customFormat="1" ht="37.8" customHeight="1">
      <c r="A220" s="37"/>
      <c r="B220" s="38"/>
      <c r="C220" s="233" t="s">
        <v>298</v>
      </c>
      <c r="D220" s="233" t="s">
        <v>161</v>
      </c>
      <c r="E220" s="234" t="s">
        <v>299</v>
      </c>
      <c r="F220" s="235" t="s">
        <v>300</v>
      </c>
      <c r="G220" s="236" t="s">
        <v>292</v>
      </c>
      <c r="H220" s="237">
        <v>1</v>
      </c>
      <c r="I220" s="238"/>
      <c r="J220" s="239">
        <f>ROUND(I220*H220,2)</f>
        <v>0</v>
      </c>
      <c r="K220" s="240"/>
      <c r="L220" s="43"/>
      <c r="M220" s="241" t="s">
        <v>1</v>
      </c>
      <c r="N220" s="242" t="s">
        <v>45</v>
      </c>
      <c r="O220" s="90"/>
      <c r="P220" s="243">
        <f>O220*H220</f>
        <v>0</v>
      </c>
      <c r="Q220" s="243">
        <v>0.036979999999999999</v>
      </c>
      <c r="R220" s="243">
        <f>Q220*H220</f>
        <v>0.036979999999999999</v>
      </c>
      <c r="S220" s="243">
        <v>0</v>
      </c>
      <c r="T220" s="24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5" t="s">
        <v>165</v>
      </c>
      <c r="AT220" s="245" t="s">
        <v>161</v>
      </c>
      <c r="AU220" s="245" t="s">
        <v>90</v>
      </c>
      <c r="AY220" s="16" t="s">
        <v>159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6" t="s">
        <v>88</v>
      </c>
      <c r="BK220" s="246">
        <f>ROUND(I220*H220,2)</f>
        <v>0</v>
      </c>
      <c r="BL220" s="16" t="s">
        <v>165</v>
      </c>
      <c r="BM220" s="245" t="s">
        <v>301</v>
      </c>
    </row>
    <row r="221" s="2" customFormat="1" ht="37.8" customHeight="1">
      <c r="A221" s="37"/>
      <c r="B221" s="38"/>
      <c r="C221" s="233" t="s">
        <v>302</v>
      </c>
      <c r="D221" s="233" t="s">
        <v>161</v>
      </c>
      <c r="E221" s="234" t="s">
        <v>303</v>
      </c>
      <c r="F221" s="235" t="s">
        <v>304</v>
      </c>
      <c r="G221" s="236" t="s">
        <v>292</v>
      </c>
      <c r="H221" s="237">
        <v>1</v>
      </c>
      <c r="I221" s="238"/>
      <c r="J221" s="239">
        <f>ROUND(I221*H221,2)</f>
        <v>0</v>
      </c>
      <c r="K221" s="240"/>
      <c r="L221" s="43"/>
      <c r="M221" s="241" t="s">
        <v>1</v>
      </c>
      <c r="N221" s="242" t="s">
        <v>45</v>
      </c>
      <c r="O221" s="90"/>
      <c r="P221" s="243">
        <f>O221*H221</f>
        <v>0</v>
      </c>
      <c r="Q221" s="243">
        <v>0.047759999999999997</v>
      </c>
      <c r="R221" s="243">
        <f>Q221*H221</f>
        <v>0.047759999999999997</v>
      </c>
      <c r="S221" s="243">
        <v>0</v>
      </c>
      <c r="T221" s="24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165</v>
      </c>
      <c r="AT221" s="245" t="s">
        <v>161</v>
      </c>
      <c r="AU221" s="245" t="s">
        <v>90</v>
      </c>
      <c r="AY221" s="16" t="s">
        <v>159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88</v>
      </c>
      <c r="BK221" s="246">
        <f>ROUND(I221*H221,2)</f>
        <v>0</v>
      </c>
      <c r="BL221" s="16" t="s">
        <v>165</v>
      </c>
      <c r="BM221" s="245" t="s">
        <v>305</v>
      </c>
    </row>
    <row r="222" s="2" customFormat="1" ht="37.8" customHeight="1">
      <c r="A222" s="37"/>
      <c r="B222" s="38"/>
      <c r="C222" s="233" t="s">
        <v>306</v>
      </c>
      <c r="D222" s="233" t="s">
        <v>161</v>
      </c>
      <c r="E222" s="234" t="s">
        <v>307</v>
      </c>
      <c r="F222" s="235" t="s">
        <v>308</v>
      </c>
      <c r="G222" s="236" t="s">
        <v>292</v>
      </c>
      <c r="H222" s="237">
        <v>32</v>
      </c>
      <c r="I222" s="238"/>
      <c r="J222" s="239">
        <f>ROUND(I222*H222,2)</f>
        <v>0</v>
      </c>
      <c r="K222" s="240"/>
      <c r="L222" s="43"/>
      <c r="M222" s="241" t="s">
        <v>1</v>
      </c>
      <c r="N222" s="242" t="s">
        <v>45</v>
      </c>
      <c r="O222" s="90"/>
      <c r="P222" s="243">
        <f>O222*H222</f>
        <v>0</v>
      </c>
      <c r="Q222" s="243">
        <v>0.036549999999999999</v>
      </c>
      <c r="R222" s="243">
        <f>Q222*H222</f>
        <v>1.1696</v>
      </c>
      <c r="S222" s="243">
        <v>0</v>
      </c>
      <c r="T222" s="24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5" t="s">
        <v>165</v>
      </c>
      <c r="AT222" s="245" t="s">
        <v>161</v>
      </c>
      <c r="AU222" s="245" t="s">
        <v>90</v>
      </c>
      <c r="AY222" s="16" t="s">
        <v>159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6" t="s">
        <v>88</v>
      </c>
      <c r="BK222" s="246">
        <f>ROUND(I222*H222,2)</f>
        <v>0</v>
      </c>
      <c r="BL222" s="16" t="s">
        <v>165</v>
      </c>
      <c r="BM222" s="245" t="s">
        <v>309</v>
      </c>
    </row>
    <row r="223" s="2" customFormat="1" ht="37.8" customHeight="1">
      <c r="A223" s="37"/>
      <c r="B223" s="38"/>
      <c r="C223" s="233" t="s">
        <v>310</v>
      </c>
      <c r="D223" s="233" t="s">
        <v>161</v>
      </c>
      <c r="E223" s="234" t="s">
        <v>311</v>
      </c>
      <c r="F223" s="235" t="s">
        <v>312</v>
      </c>
      <c r="G223" s="236" t="s">
        <v>292</v>
      </c>
      <c r="H223" s="237">
        <v>14</v>
      </c>
      <c r="I223" s="238"/>
      <c r="J223" s="239">
        <f>ROUND(I223*H223,2)</f>
        <v>0</v>
      </c>
      <c r="K223" s="240"/>
      <c r="L223" s="43"/>
      <c r="M223" s="241" t="s">
        <v>1</v>
      </c>
      <c r="N223" s="242" t="s">
        <v>45</v>
      </c>
      <c r="O223" s="90"/>
      <c r="P223" s="243">
        <f>O223*H223</f>
        <v>0</v>
      </c>
      <c r="Q223" s="243">
        <v>0.04555</v>
      </c>
      <c r="R223" s="243">
        <f>Q223*H223</f>
        <v>0.63770000000000004</v>
      </c>
      <c r="S223" s="243">
        <v>0</v>
      </c>
      <c r="T223" s="24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165</v>
      </c>
      <c r="AT223" s="245" t="s">
        <v>161</v>
      </c>
      <c r="AU223" s="245" t="s">
        <v>90</v>
      </c>
      <c r="AY223" s="16" t="s">
        <v>159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88</v>
      </c>
      <c r="BK223" s="246">
        <f>ROUND(I223*H223,2)</f>
        <v>0</v>
      </c>
      <c r="BL223" s="16" t="s">
        <v>165</v>
      </c>
      <c r="BM223" s="245" t="s">
        <v>313</v>
      </c>
    </row>
    <row r="224" s="2" customFormat="1" ht="37.8" customHeight="1">
      <c r="A224" s="37"/>
      <c r="B224" s="38"/>
      <c r="C224" s="233" t="s">
        <v>314</v>
      </c>
      <c r="D224" s="233" t="s">
        <v>161</v>
      </c>
      <c r="E224" s="234" t="s">
        <v>315</v>
      </c>
      <c r="F224" s="235" t="s">
        <v>316</v>
      </c>
      <c r="G224" s="236" t="s">
        <v>292</v>
      </c>
      <c r="H224" s="237">
        <v>36</v>
      </c>
      <c r="I224" s="238"/>
      <c r="J224" s="239">
        <f>ROUND(I224*H224,2)</f>
        <v>0</v>
      </c>
      <c r="K224" s="240"/>
      <c r="L224" s="43"/>
      <c r="M224" s="241" t="s">
        <v>1</v>
      </c>
      <c r="N224" s="242" t="s">
        <v>45</v>
      </c>
      <c r="O224" s="90"/>
      <c r="P224" s="243">
        <f>O224*H224</f>
        <v>0</v>
      </c>
      <c r="Q224" s="243">
        <v>0.054550000000000001</v>
      </c>
      <c r="R224" s="243">
        <f>Q224*H224</f>
        <v>1.9638</v>
      </c>
      <c r="S224" s="243">
        <v>0</v>
      </c>
      <c r="T224" s="24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5" t="s">
        <v>165</v>
      </c>
      <c r="AT224" s="245" t="s">
        <v>161</v>
      </c>
      <c r="AU224" s="245" t="s">
        <v>90</v>
      </c>
      <c r="AY224" s="16" t="s">
        <v>159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6" t="s">
        <v>88</v>
      </c>
      <c r="BK224" s="246">
        <f>ROUND(I224*H224,2)</f>
        <v>0</v>
      </c>
      <c r="BL224" s="16" t="s">
        <v>165</v>
      </c>
      <c r="BM224" s="245" t="s">
        <v>317</v>
      </c>
    </row>
    <row r="225" s="2" customFormat="1" ht="37.8" customHeight="1">
      <c r="A225" s="37"/>
      <c r="B225" s="38"/>
      <c r="C225" s="233" t="s">
        <v>318</v>
      </c>
      <c r="D225" s="233" t="s">
        <v>161</v>
      </c>
      <c r="E225" s="234" t="s">
        <v>315</v>
      </c>
      <c r="F225" s="235" t="s">
        <v>316</v>
      </c>
      <c r="G225" s="236" t="s">
        <v>292</v>
      </c>
      <c r="H225" s="237">
        <v>4</v>
      </c>
      <c r="I225" s="238"/>
      <c r="J225" s="239">
        <f>ROUND(I225*H225,2)</f>
        <v>0</v>
      </c>
      <c r="K225" s="240"/>
      <c r="L225" s="43"/>
      <c r="M225" s="241" t="s">
        <v>1</v>
      </c>
      <c r="N225" s="242" t="s">
        <v>45</v>
      </c>
      <c r="O225" s="90"/>
      <c r="P225" s="243">
        <f>O225*H225</f>
        <v>0</v>
      </c>
      <c r="Q225" s="243">
        <v>0.054550000000000001</v>
      </c>
      <c r="R225" s="243">
        <f>Q225*H225</f>
        <v>0.21820000000000001</v>
      </c>
      <c r="S225" s="243">
        <v>0</v>
      </c>
      <c r="T225" s="24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165</v>
      </c>
      <c r="AT225" s="245" t="s">
        <v>161</v>
      </c>
      <c r="AU225" s="245" t="s">
        <v>90</v>
      </c>
      <c r="AY225" s="16" t="s">
        <v>159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6" t="s">
        <v>88</v>
      </c>
      <c r="BK225" s="246">
        <f>ROUND(I225*H225,2)</f>
        <v>0</v>
      </c>
      <c r="BL225" s="16" t="s">
        <v>165</v>
      </c>
      <c r="BM225" s="245" t="s">
        <v>319</v>
      </c>
    </row>
    <row r="226" s="2" customFormat="1" ht="37.8" customHeight="1">
      <c r="A226" s="37"/>
      <c r="B226" s="38"/>
      <c r="C226" s="233" t="s">
        <v>320</v>
      </c>
      <c r="D226" s="233" t="s">
        <v>161</v>
      </c>
      <c r="E226" s="234" t="s">
        <v>315</v>
      </c>
      <c r="F226" s="235" t="s">
        <v>316</v>
      </c>
      <c r="G226" s="236" t="s">
        <v>292</v>
      </c>
      <c r="H226" s="237">
        <v>1</v>
      </c>
      <c r="I226" s="238"/>
      <c r="J226" s="239">
        <f>ROUND(I226*H226,2)</f>
        <v>0</v>
      </c>
      <c r="K226" s="240"/>
      <c r="L226" s="43"/>
      <c r="M226" s="241" t="s">
        <v>1</v>
      </c>
      <c r="N226" s="242" t="s">
        <v>45</v>
      </c>
      <c r="O226" s="90"/>
      <c r="P226" s="243">
        <f>O226*H226</f>
        <v>0</v>
      </c>
      <c r="Q226" s="243">
        <v>0.054550000000000001</v>
      </c>
      <c r="R226" s="243">
        <f>Q226*H226</f>
        <v>0.054550000000000001</v>
      </c>
      <c r="S226" s="243">
        <v>0</v>
      </c>
      <c r="T226" s="24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5" t="s">
        <v>165</v>
      </c>
      <c r="AT226" s="245" t="s">
        <v>161</v>
      </c>
      <c r="AU226" s="245" t="s">
        <v>90</v>
      </c>
      <c r="AY226" s="16" t="s">
        <v>159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6" t="s">
        <v>88</v>
      </c>
      <c r="BK226" s="246">
        <f>ROUND(I226*H226,2)</f>
        <v>0</v>
      </c>
      <c r="BL226" s="16" t="s">
        <v>165</v>
      </c>
      <c r="BM226" s="245" t="s">
        <v>321</v>
      </c>
    </row>
    <row r="227" s="2" customFormat="1" ht="37.8" customHeight="1">
      <c r="A227" s="37"/>
      <c r="B227" s="38"/>
      <c r="C227" s="233" t="s">
        <v>322</v>
      </c>
      <c r="D227" s="233" t="s">
        <v>161</v>
      </c>
      <c r="E227" s="234" t="s">
        <v>323</v>
      </c>
      <c r="F227" s="235" t="s">
        <v>324</v>
      </c>
      <c r="G227" s="236" t="s">
        <v>292</v>
      </c>
      <c r="H227" s="237">
        <v>8</v>
      </c>
      <c r="I227" s="238"/>
      <c r="J227" s="239">
        <f>ROUND(I227*H227,2)</f>
        <v>0</v>
      </c>
      <c r="K227" s="240"/>
      <c r="L227" s="43"/>
      <c r="M227" s="241" t="s">
        <v>1</v>
      </c>
      <c r="N227" s="242" t="s">
        <v>45</v>
      </c>
      <c r="O227" s="90"/>
      <c r="P227" s="243">
        <f>O227*H227</f>
        <v>0</v>
      </c>
      <c r="Q227" s="243">
        <v>0.063549999999999995</v>
      </c>
      <c r="R227" s="243">
        <f>Q227*H227</f>
        <v>0.50839999999999996</v>
      </c>
      <c r="S227" s="243">
        <v>0</v>
      </c>
      <c r="T227" s="24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5" t="s">
        <v>165</v>
      </c>
      <c r="AT227" s="245" t="s">
        <v>161</v>
      </c>
      <c r="AU227" s="245" t="s">
        <v>90</v>
      </c>
      <c r="AY227" s="16" t="s">
        <v>159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6" t="s">
        <v>88</v>
      </c>
      <c r="BK227" s="246">
        <f>ROUND(I227*H227,2)</f>
        <v>0</v>
      </c>
      <c r="BL227" s="16" t="s">
        <v>165</v>
      </c>
      <c r="BM227" s="245" t="s">
        <v>325</v>
      </c>
    </row>
    <row r="228" s="2" customFormat="1" ht="37.8" customHeight="1">
      <c r="A228" s="37"/>
      <c r="B228" s="38"/>
      <c r="C228" s="233" t="s">
        <v>326</v>
      </c>
      <c r="D228" s="233" t="s">
        <v>161</v>
      </c>
      <c r="E228" s="234" t="s">
        <v>327</v>
      </c>
      <c r="F228" s="235" t="s">
        <v>328</v>
      </c>
      <c r="G228" s="236" t="s">
        <v>292</v>
      </c>
      <c r="H228" s="237">
        <v>2</v>
      </c>
      <c r="I228" s="238"/>
      <c r="J228" s="239">
        <f>ROUND(I228*H228,2)</f>
        <v>0</v>
      </c>
      <c r="K228" s="240"/>
      <c r="L228" s="43"/>
      <c r="M228" s="241" t="s">
        <v>1</v>
      </c>
      <c r="N228" s="242" t="s">
        <v>45</v>
      </c>
      <c r="O228" s="90"/>
      <c r="P228" s="243">
        <f>O228*H228</f>
        <v>0</v>
      </c>
      <c r="Q228" s="243">
        <v>0.081850000000000006</v>
      </c>
      <c r="R228" s="243">
        <f>Q228*H228</f>
        <v>0.16370000000000001</v>
      </c>
      <c r="S228" s="243">
        <v>0</v>
      </c>
      <c r="T228" s="24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5" t="s">
        <v>165</v>
      </c>
      <c r="AT228" s="245" t="s">
        <v>161</v>
      </c>
      <c r="AU228" s="245" t="s">
        <v>90</v>
      </c>
      <c r="AY228" s="16" t="s">
        <v>159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6" t="s">
        <v>88</v>
      </c>
      <c r="BK228" s="246">
        <f>ROUND(I228*H228,2)</f>
        <v>0</v>
      </c>
      <c r="BL228" s="16" t="s">
        <v>165</v>
      </c>
      <c r="BM228" s="245" t="s">
        <v>329</v>
      </c>
    </row>
    <row r="229" s="2" customFormat="1" ht="24.15" customHeight="1">
      <c r="A229" s="37"/>
      <c r="B229" s="38"/>
      <c r="C229" s="233" t="s">
        <v>330</v>
      </c>
      <c r="D229" s="233" t="s">
        <v>161</v>
      </c>
      <c r="E229" s="234" t="s">
        <v>331</v>
      </c>
      <c r="F229" s="235" t="s">
        <v>332</v>
      </c>
      <c r="G229" s="236" t="s">
        <v>164</v>
      </c>
      <c r="H229" s="237">
        <v>166.52699999999999</v>
      </c>
      <c r="I229" s="238"/>
      <c r="J229" s="239">
        <f>ROUND(I229*H229,2)</f>
        <v>0</v>
      </c>
      <c r="K229" s="240"/>
      <c r="L229" s="43"/>
      <c r="M229" s="241" t="s">
        <v>1</v>
      </c>
      <c r="N229" s="242" t="s">
        <v>45</v>
      </c>
      <c r="O229" s="90"/>
      <c r="P229" s="243">
        <f>O229*H229</f>
        <v>0</v>
      </c>
      <c r="Q229" s="243">
        <v>0.069580000000000003</v>
      </c>
      <c r="R229" s="243">
        <f>Q229*H229</f>
        <v>11.586948659999999</v>
      </c>
      <c r="S229" s="243">
        <v>0</v>
      </c>
      <c r="T229" s="24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5" t="s">
        <v>165</v>
      </c>
      <c r="AT229" s="245" t="s">
        <v>161</v>
      </c>
      <c r="AU229" s="245" t="s">
        <v>90</v>
      </c>
      <c r="AY229" s="16" t="s">
        <v>159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6" t="s">
        <v>88</v>
      </c>
      <c r="BK229" s="246">
        <f>ROUND(I229*H229,2)</f>
        <v>0</v>
      </c>
      <c r="BL229" s="16" t="s">
        <v>165</v>
      </c>
      <c r="BM229" s="245" t="s">
        <v>333</v>
      </c>
    </row>
    <row r="230" s="13" customFormat="1">
      <c r="A230" s="13"/>
      <c r="B230" s="247"/>
      <c r="C230" s="248"/>
      <c r="D230" s="249" t="s">
        <v>167</v>
      </c>
      <c r="E230" s="250" t="s">
        <v>1</v>
      </c>
      <c r="F230" s="251" t="s">
        <v>334</v>
      </c>
      <c r="G230" s="248"/>
      <c r="H230" s="252">
        <v>166.52699999999999</v>
      </c>
      <c r="I230" s="253"/>
      <c r="J230" s="248"/>
      <c r="K230" s="248"/>
      <c r="L230" s="254"/>
      <c r="M230" s="255"/>
      <c r="N230" s="256"/>
      <c r="O230" s="256"/>
      <c r="P230" s="256"/>
      <c r="Q230" s="256"/>
      <c r="R230" s="256"/>
      <c r="S230" s="256"/>
      <c r="T230" s="25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8" t="s">
        <v>167</v>
      </c>
      <c r="AU230" s="258" t="s">
        <v>90</v>
      </c>
      <c r="AV230" s="13" t="s">
        <v>90</v>
      </c>
      <c r="AW230" s="13" t="s">
        <v>34</v>
      </c>
      <c r="AX230" s="13" t="s">
        <v>80</v>
      </c>
      <c r="AY230" s="258" t="s">
        <v>159</v>
      </c>
    </row>
    <row r="231" s="14" customFormat="1">
      <c r="A231" s="14"/>
      <c r="B231" s="259"/>
      <c r="C231" s="260"/>
      <c r="D231" s="249" t="s">
        <v>167</v>
      </c>
      <c r="E231" s="261" t="s">
        <v>1</v>
      </c>
      <c r="F231" s="262" t="s">
        <v>169</v>
      </c>
      <c r="G231" s="260"/>
      <c r="H231" s="263">
        <v>166.52699999999999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9" t="s">
        <v>167</v>
      </c>
      <c r="AU231" s="269" t="s">
        <v>90</v>
      </c>
      <c r="AV231" s="14" t="s">
        <v>165</v>
      </c>
      <c r="AW231" s="14" t="s">
        <v>34</v>
      </c>
      <c r="AX231" s="14" t="s">
        <v>88</v>
      </c>
      <c r="AY231" s="269" t="s">
        <v>159</v>
      </c>
    </row>
    <row r="232" s="2" customFormat="1" ht="24.15" customHeight="1">
      <c r="A232" s="37"/>
      <c r="B232" s="38"/>
      <c r="C232" s="233" t="s">
        <v>335</v>
      </c>
      <c r="D232" s="233" t="s">
        <v>161</v>
      </c>
      <c r="E232" s="234" t="s">
        <v>336</v>
      </c>
      <c r="F232" s="235" t="s">
        <v>337</v>
      </c>
      <c r="G232" s="236" t="s">
        <v>164</v>
      </c>
      <c r="H232" s="237">
        <v>93.149000000000001</v>
      </c>
      <c r="I232" s="238"/>
      <c r="J232" s="239">
        <f>ROUND(I232*H232,2)</f>
        <v>0</v>
      </c>
      <c r="K232" s="240"/>
      <c r="L232" s="43"/>
      <c r="M232" s="241" t="s">
        <v>1</v>
      </c>
      <c r="N232" s="242" t="s">
        <v>45</v>
      </c>
      <c r="O232" s="90"/>
      <c r="P232" s="243">
        <f>O232*H232</f>
        <v>0</v>
      </c>
      <c r="Q232" s="243">
        <v>0.11583</v>
      </c>
      <c r="R232" s="243">
        <f>Q232*H232</f>
        <v>10.789448670000001</v>
      </c>
      <c r="S232" s="243">
        <v>0</v>
      </c>
      <c r="T232" s="24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5" t="s">
        <v>165</v>
      </c>
      <c r="AT232" s="245" t="s">
        <v>161</v>
      </c>
      <c r="AU232" s="245" t="s">
        <v>90</v>
      </c>
      <c r="AY232" s="16" t="s">
        <v>159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6" t="s">
        <v>88</v>
      </c>
      <c r="BK232" s="246">
        <f>ROUND(I232*H232,2)</f>
        <v>0</v>
      </c>
      <c r="BL232" s="16" t="s">
        <v>165</v>
      </c>
      <c r="BM232" s="245" t="s">
        <v>338</v>
      </c>
    </row>
    <row r="233" s="13" customFormat="1">
      <c r="A233" s="13"/>
      <c r="B233" s="247"/>
      <c r="C233" s="248"/>
      <c r="D233" s="249" t="s">
        <v>167</v>
      </c>
      <c r="E233" s="250" t="s">
        <v>1</v>
      </c>
      <c r="F233" s="251" t="s">
        <v>339</v>
      </c>
      <c r="G233" s="248"/>
      <c r="H233" s="252">
        <v>93.149000000000001</v>
      </c>
      <c r="I233" s="253"/>
      <c r="J233" s="248"/>
      <c r="K233" s="248"/>
      <c r="L233" s="254"/>
      <c r="M233" s="255"/>
      <c r="N233" s="256"/>
      <c r="O233" s="256"/>
      <c r="P233" s="256"/>
      <c r="Q233" s="256"/>
      <c r="R233" s="256"/>
      <c r="S233" s="256"/>
      <c r="T233" s="25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8" t="s">
        <v>167</v>
      </c>
      <c r="AU233" s="258" t="s">
        <v>90</v>
      </c>
      <c r="AV233" s="13" t="s">
        <v>90</v>
      </c>
      <c r="AW233" s="13" t="s">
        <v>34</v>
      </c>
      <c r="AX233" s="13" t="s">
        <v>80</v>
      </c>
      <c r="AY233" s="258" t="s">
        <v>159</v>
      </c>
    </row>
    <row r="234" s="14" customFormat="1">
      <c r="A234" s="14"/>
      <c r="B234" s="259"/>
      <c r="C234" s="260"/>
      <c r="D234" s="249" t="s">
        <v>167</v>
      </c>
      <c r="E234" s="261" t="s">
        <v>1</v>
      </c>
      <c r="F234" s="262" t="s">
        <v>169</v>
      </c>
      <c r="G234" s="260"/>
      <c r="H234" s="263">
        <v>93.149000000000001</v>
      </c>
      <c r="I234" s="264"/>
      <c r="J234" s="260"/>
      <c r="K234" s="260"/>
      <c r="L234" s="265"/>
      <c r="M234" s="266"/>
      <c r="N234" s="267"/>
      <c r="O234" s="267"/>
      <c r="P234" s="267"/>
      <c r="Q234" s="267"/>
      <c r="R234" s="267"/>
      <c r="S234" s="267"/>
      <c r="T234" s="26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9" t="s">
        <v>167</v>
      </c>
      <c r="AU234" s="269" t="s">
        <v>90</v>
      </c>
      <c r="AV234" s="14" t="s">
        <v>165</v>
      </c>
      <c r="AW234" s="14" t="s">
        <v>34</v>
      </c>
      <c r="AX234" s="14" t="s">
        <v>88</v>
      </c>
      <c r="AY234" s="269" t="s">
        <v>159</v>
      </c>
    </row>
    <row r="235" s="12" customFormat="1" ht="22.8" customHeight="1">
      <c r="A235" s="12"/>
      <c r="B235" s="217"/>
      <c r="C235" s="218"/>
      <c r="D235" s="219" t="s">
        <v>79</v>
      </c>
      <c r="E235" s="231" t="s">
        <v>165</v>
      </c>
      <c r="F235" s="231" t="s">
        <v>340</v>
      </c>
      <c r="G235" s="218"/>
      <c r="H235" s="218"/>
      <c r="I235" s="221"/>
      <c r="J235" s="232">
        <f>BK235</f>
        <v>0</v>
      </c>
      <c r="K235" s="218"/>
      <c r="L235" s="223"/>
      <c r="M235" s="224"/>
      <c r="N235" s="225"/>
      <c r="O235" s="225"/>
      <c r="P235" s="226">
        <f>SUM(P236:P251)</f>
        <v>0</v>
      </c>
      <c r="Q235" s="225"/>
      <c r="R235" s="226">
        <f>SUM(R236:R251)</f>
        <v>70.180578999999994</v>
      </c>
      <c r="S235" s="225"/>
      <c r="T235" s="227">
        <f>SUM(T236:T251)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8" t="s">
        <v>88</v>
      </c>
      <c r="AT235" s="229" t="s">
        <v>79</v>
      </c>
      <c r="AU235" s="229" t="s">
        <v>88</v>
      </c>
      <c r="AY235" s="228" t="s">
        <v>159</v>
      </c>
      <c r="BK235" s="230">
        <f>SUM(BK236:BK251)</f>
        <v>0</v>
      </c>
    </row>
    <row r="236" s="2" customFormat="1" ht="55.5" customHeight="1">
      <c r="A236" s="37"/>
      <c r="B236" s="38"/>
      <c r="C236" s="233" t="s">
        <v>341</v>
      </c>
      <c r="D236" s="233" t="s">
        <v>161</v>
      </c>
      <c r="E236" s="234" t="s">
        <v>342</v>
      </c>
      <c r="F236" s="235" t="s">
        <v>343</v>
      </c>
      <c r="G236" s="236" t="s">
        <v>287</v>
      </c>
      <c r="H236" s="237">
        <v>68.700000000000003</v>
      </c>
      <c r="I236" s="238"/>
      <c r="J236" s="239">
        <f>ROUND(I236*H236,2)</f>
        <v>0</v>
      </c>
      <c r="K236" s="240"/>
      <c r="L236" s="43"/>
      <c r="M236" s="241" t="s">
        <v>1</v>
      </c>
      <c r="N236" s="242" t="s">
        <v>45</v>
      </c>
      <c r="O236" s="90"/>
      <c r="P236" s="243">
        <f>O236*H236</f>
        <v>0</v>
      </c>
      <c r="Q236" s="243">
        <v>0.19428999999999999</v>
      </c>
      <c r="R236" s="243">
        <f>Q236*H236</f>
        <v>13.347723</v>
      </c>
      <c r="S236" s="243">
        <v>0</v>
      </c>
      <c r="T236" s="24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5" t="s">
        <v>165</v>
      </c>
      <c r="AT236" s="245" t="s">
        <v>161</v>
      </c>
      <c r="AU236" s="245" t="s">
        <v>90</v>
      </c>
      <c r="AY236" s="16" t="s">
        <v>159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6" t="s">
        <v>88</v>
      </c>
      <c r="BK236" s="246">
        <f>ROUND(I236*H236,2)</f>
        <v>0</v>
      </c>
      <c r="BL236" s="16" t="s">
        <v>165</v>
      </c>
      <c r="BM236" s="245" t="s">
        <v>344</v>
      </c>
    </row>
    <row r="237" s="13" customFormat="1">
      <c r="A237" s="13"/>
      <c r="B237" s="247"/>
      <c r="C237" s="248"/>
      <c r="D237" s="249" t="s">
        <v>167</v>
      </c>
      <c r="E237" s="250" t="s">
        <v>1</v>
      </c>
      <c r="F237" s="251" t="s">
        <v>345</v>
      </c>
      <c r="G237" s="248"/>
      <c r="H237" s="252">
        <v>68.700000000000003</v>
      </c>
      <c r="I237" s="253"/>
      <c r="J237" s="248"/>
      <c r="K237" s="248"/>
      <c r="L237" s="254"/>
      <c r="M237" s="255"/>
      <c r="N237" s="256"/>
      <c r="O237" s="256"/>
      <c r="P237" s="256"/>
      <c r="Q237" s="256"/>
      <c r="R237" s="256"/>
      <c r="S237" s="256"/>
      <c r="T237" s="25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8" t="s">
        <v>167</v>
      </c>
      <c r="AU237" s="258" t="s">
        <v>90</v>
      </c>
      <c r="AV237" s="13" t="s">
        <v>90</v>
      </c>
      <c r="AW237" s="13" t="s">
        <v>34</v>
      </c>
      <c r="AX237" s="13" t="s">
        <v>80</v>
      </c>
      <c r="AY237" s="258" t="s">
        <v>159</v>
      </c>
    </row>
    <row r="238" s="14" customFormat="1">
      <c r="A238" s="14"/>
      <c r="B238" s="259"/>
      <c r="C238" s="260"/>
      <c r="D238" s="249" t="s">
        <v>167</v>
      </c>
      <c r="E238" s="261" t="s">
        <v>1</v>
      </c>
      <c r="F238" s="262" t="s">
        <v>169</v>
      </c>
      <c r="G238" s="260"/>
      <c r="H238" s="263">
        <v>68.700000000000003</v>
      </c>
      <c r="I238" s="264"/>
      <c r="J238" s="260"/>
      <c r="K238" s="260"/>
      <c r="L238" s="265"/>
      <c r="M238" s="266"/>
      <c r="N238" s="267"/>
      <c r="O238" s="267"/>
      <c r="P238" s="267"/>
      <c r="Q238" s="267"/>
      <c r="R238" s="267"/>
      <c r="S238" s="267"/>
      <c r="T238" s="26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9" t="s">
        <v>167</v>
      </c>
      <c r="AU238" s="269" t="s">
        <v>90</v>
      </c>
      <c r="AV238" s="14" t="s">
        <v>165</v>
      </c>
      <c r="AW238" s="14" t="s">
        <v>34</v>
      </c>
      <c r="AX238" s="14" t="s">
        <v>88</v>
      </c>
      <c r="AY238" s="269" t="s">
        <v>159</v>
      </c>
    </row>
    <row r="239" s="2" customFormat="1" ht="49.05" customHeight="1">
      <c r="A239" s="37"/>
      <c r="B239" s="38"/>
      <c r="C239" s="233" t="s">
        <v>346</v>
      </c>
      <c r="D239" s="233" t="s">
        <v>161</v>
      </c>
      <c r="E239" s="234" t="s">
        <v>347</v>
      </c>
      <c r="F239" s="235" t="s">
        <v>348</v>
      </c>
      <c r="G239" s="236" t="s">
        <v>287</v>
      </c>
      <c r="H239" s="237">
        <v>38</v>
      </c>
      <c r="I239" s="238"/>
      <c r="J239" s="239">
        <f>ROUND(I239*H239,2)</f>
        <v>0</v>
      </c>
      <c r="K239" s="240"/>
      <c r="L239" s="43"/>
      <c r="M239" s="241" t="s">
        <v>1</v>
      </c>
      <c r="N239" s="242" t="s">
        <v>45</v>
      </c>
      <c r="O239" s="90"/>
      <c r="P239" s="243">
        <f>O239*H239</f>
        <v>0</v>
      </c>
      <c r="Q239" s="243">
        <v>0.089469999999999994</v>
      </c>
      <c r="R239" s="243">
        <f>Q239*H239</f>
        <v>3.3998599999999999</v>
      </c>
      <c r="S239" s="243">
        <v>0</v>
      </c>
      <c r="T239" s="24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5" t="s">
        <v>165</v>
      </c>
      <c r="AT239" s="245" t="s">
        <v>161</v>
      </c>
      <c r="AU239" s="245" t="s">
        <v>90</v>
      </c>
      <c r="AY239" s="16" t="s">
        <v>159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6" t="s">
        <v>88</v>
      </c>
      <c r="BK239" s="246">
        <f>ROUND(I239*H239,2)</f>
        <v>0</v>
      </c>
      <c r="BL239" s="16" t="s">
        <v>165</v>
      </c>
      <c r="BM239" s="245" t="s">
        <v>349</v>
      </c>
    </row>
    <row r="240" s="13" customFormat="1">
      <c r="A240" s="13"/>
      <c r="B240" s="247"/>
      <c r="C240" s="248"/>
      <c r="D240" s="249" t="s">
        <v>167</v>
      </c>
      <c r="E240" s="250" t="s">
        <v>1</v>
      </c>
      <c r="F240" s="251" t="s">
        <v>335</v>
      </c>
      <c r="G240" s="248"/>
      <c r="H240" s="252">
        <v>38</v>
      </c>
      <c r="I240" s="253"/>
      <c r="J240" s="248"/>
      <c r="K240" s="248"/>
      <c r="L240" s="254"/>
      <c r="M240" s="255"/>
      <c r="N240" s="256"/>
      <c r="O240" s="256"/>
      <c r="P240" s="256"/>
      <c r="Q240" s="256"/>
      <c r="R240" s="256"/>
      <c r="S240" s="256"/>
      <c r="T240" s="25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8" t="s">
        <v>167</v>
      </c>
      <c r="AU240" s="258" t="s">
        <v>90</v>
      </c>
      <c r="AV240" s="13" t="s">
        <v>90</v>
      </c>
      <c r="AW240" s="13" t="s">
        <v>34</v>
      </c>
      <c r="AX240" s="13" t="s">
        <v>80</v>
      </c>
      <c r="AY240" s="258" t="s">
        <v>159</v>
      </c>
    </row>
    <row r="241" s="14" customFormat="1">
      <c r="A241" s="14"/>
      <c r="B241" s="259"/>
      <c r="C241" s="260"/>
      <c r="D241" s="249" t="s">
        <v>167</v>
      </c>
      <c r="E241" s="261" t="s">
        <v>1</v>
      </c>
      <c r="F241" s="262" t="s">
        <v>169</v>
      </c>
      <c r="G241" s="260"/>
      <c r="H241" s="263">
        <v>38</v>
      </c>
      <c r="I241" s="264"/>
      <c r="J241" s="260"/>
      <c r="K241" s="260"/>
      <c r="L241" s="265"/>
      <c r="M241" s="266"/>
      <c r="N241" s="267"/>
      <c r="O241" s="267"/>
      <c r="P241" s="267"/>
      <c r="Q241" s="267"/>
      <c r="R241" s="267"/>
      <c r="S241" s="267"/>
      <c r="T241" s="26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9" t="s">
        <v>167</v>
      </c>
      <c r="AU241" s="269" t="s">
        <v>90</v>
      </c>
      <c r="AV241" s="14" t="s">
        <v>165</v>
      </c>
      <c r="AW241" s="14" t="s">
        <v>34</v>
      </c>
      <c r="AX241" s="14" t="s">
        <v>88</v>
      </c>
      <c r="AY241" s="269" t="s">
        <v>159</v>
      </c>
    </row>
    <row r="242" s="2" customFormat="1" ht="49.05" customHeight="1">
      <c r="A242" s="37"/>
      <c r="B242" s="38"/>
      <c r="C242" s="233" t="s">
        <v>350</v>
      </c>
      <c r="D242" s="233" t="s">
        <v>161</v>
      </c>
      <c r="E242" s="234" t="s">
        <v>351</v>
      </c>
      <c r="F242" s="235" t="s">
        <v>352</v>
      </c>
      <c r="G242" s="236" t="s">
        <v>287</v>
      </c>
      <c r="H242" s="237">
        <v>9.25</v>
      </c>
      <c r="I242" s="238"/>
      <c r="J242" s="239">
        <f>ROUND(I242*H242,2)</f>
        <v>0</v>
      </c>
      <c r="K242" s="240"/>
      <c r="L242" s="43"/>
      <c r="M242" s="241" t="s">
        <v>1</v>
      </c>
      <c r="N242" s="242" t="s">
        <v>45</v>
      </c>
      <c r="O242" s="90"/>
      <c r="P242" s="243">
        <f>O242*H242</f>
        <v>0</v>
      </c>
      <c r="Q242" s="243">
        <v>0.18051</v>
      </c>
      <c r="R242" s="243">
        <f>Q242*H242</f>
        <v>1.6697175</v>
      </c>
      <c r="S242" s="243">
        <v>0</v>
      </c>
      <c r="T242" s="24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5" t="s">
        <v>165</v>
      </c>
      <c r="AT242" s="245" t="s">
        <v>161</v>
      </c>
      <c r="AU242" s="245" t="s">
        <v>90</v>
      </c>
      <c r="AY242" s="16" t="s">
        <v>159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6" t="s">
        <v>88</v>
      </c>
      <c r="BK242" s="246">
        <f>ROUND(I242*H242,2)</f>
        <v>0</v>
      </c>
      <c r="BL242" s="16" t="s">
        <v>165</v>
      </c>
      <c r="BM242" s="245" t="s">
        <v>353</v>
      </c>
    </row>
    <row r="243" s="2" customFormat="1" ht="49.05" customHeight="1">
      <c r="A243" s="37"/>
      <c r="B243" s="38"/>
      <c r="C243" s="233" t="s">
        <v>354</v>
      </c>
      <c r="D243" s="233" t="s">
        <v>161</v>
      </c>
      <c r="E243" s="234" t="s">
        <v>355</v>
      </c>
      <c r="F243" s="235" t="s">
        <v>356</v>
      </c>
      <c r="G243" s="236" t="s">
        <v>287</v>
      </c>
      <c r="H243" s="237">
        <v>63.950000000000003</v>
      </c>
      <c r="I243" s="238"/>
      <c r="J243" s="239">
        <f>ROUND(I243*H243,2)</f>
        <v>0</v>
      </c>
      <c r="K243" s="240"/>
      <c r="L243" s="43"/>
      <c r="M243" s="241" t="s">
        <v>1</v>
      </c>
      <c r="N243" s="242" t="s">
        <v>45</v>
      </c>
      <c r="O243" s="90"/>
      <c r="P243" s="243">
        <f>O243*H243</f>
        <v>0</v>
      </c>
      <c r="Q243" s="243">
        <v>0.068830000000000002</v>
      </c>
      <c r="R243" s="243">
        <f>Q243*H243</f>
        <v>4.4016785</v>
      </c>
      <c r="S243" s="243">
        <v>0</v>
      </c>
      <c r="T243" s="24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45" t="s">
        <v>165</v>
      </c>
      <c r="AT243" s="245" t="s">
        <v>161</v>
      </c>
      <c r="AU243" s="245" t="s">
        <v>90</v>
      </c>
      <c r="AY243" s="16" t="s">
        <v>159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6" t="s">
        <v>88</v>
      </c>
      <c r="BK243" s="246">
        <f>ROUND(I243*H243,2)</f>
        <v>0</v>
      </c>
      <c r="BL243" s="16" t="s">
        <v>165</v>
      </c>
      <c r="BM243" s="245" t="s">
        <v>357</v>
      </c>
    </row>
    <row r="244" s="13" customFormat="1">
      <c r="A244" s="13"/>
      <c r="B244" s="247"/>
      <c r="C244" s="248"/>
      <c r="D244" s="249" t="s">
        <v>167</v>
      </c>
      <c r="E244" s="250" t="s">
        <v>1</v>
      </c>
      <c r="F244" s="251" t="s">
        <v>358</v>
      </c>
      <c r="G244" s="248"/>
      <c r="H244" s="252">
        <v>63.950000000000003</v>
      </c>
      <c r="I244" s="253"/>
      <c r="J244" s="248"/>
      <c r="K244" s="248"/>
      <c r="L244" s="254"/>
      <c r="M244" s="255"/>
      <c r="N244" s="256"/>
      <c r="O244" s="256"/>
      <c r="P244" s="256"/>
      <c r="Q244" s="256"/>
      <c r="R244" s="256"/>
      <c r="S244" s="256"/>
      <c r="T244" s="25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8" t="s">
        <v>167</v>
      </c>
      <c r="AU244" s="258" t="s">
        <v>90</v>
      </c>
      <c r="AV244" s="13" t="s">
        <v>90</v>
      </c>
      <c r="AW244" s="13" t="s">
        <v>34</v>
      </c>
      <c r="AX244" s="13" t="s">
        <v>80</v>
      </c>
      <c r="AY244" s="258" t="s">
        <v>159</v>
      </c>
    </row>
    <row r="245" s="14" customFormat="1">
      <c r="A245" s="14"/>
      <c r="B245" s="259"/>
      <c r="C245" s="260"/>
      <c r="D245" s="249" t="s">
        <v>167</v>
      </c>
      <c r="E245" s="261" t="s">
        <v>1</v>
      </c>
      <c r="F245" s="262" t="s">
        <v>169</v>
      </c>
      <c r="G245" s="260"/>
      <c r="H245" s="263">
        <v>63.950000000000003</v>
      </c>
      <c r="I245" s="264"/>
      <c r="J245" s="260"/>
      <c r="K245" s="260"/>
      <c r="L245" s="265"/>
      <c r="M245" s="266"/>
      <c r="N245" s="267"/>
      <c r="O245" s="267"/>
      <c r="P245" s="267"/>
      <c r="Q245" s="267"/>
      <c r="R245" s="267"/>
      <c r="S245" s="267"/>
      <c r="T245" s="26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9" t="s">
        <v>167</v>
      </c>
      <c r="AU245" s="269" t="s">
        <v>90</v>
      </c>
      <c r="AV245" s="14" t="s">
        <v>165</v>
      </c>
      <c r="AW245" s="14" t="s">
        <v>34</v>
      </c>
      <c r="AX245" s="14" t="s">
        <v>88</v>
      </c>
      <c r="AY245" s="269" t="s">
        <v>159</v>
      </c>
    </row>
    <row r="246" s="2" customFormat="1" ht="44.25" customHeight="1">
      <c r="A246" s="37"/>
      <c r="B246" s="38"/>
      <c r="C246" s="233" t="s">
        <v>359</v>
      </c>
      <c r="D246" s="233" t="s">
        <v>161</v>
      </c>
      <c r="E246" s="234" t="s">
        <v>360</v>
      </c>
      <c r="F246" s="235" t="s">
        <v>361</v>
      </c>
      <c r="G246" s="236" t="s">
        <v>164</v>
      </c>
      <c r="H246" s="237">
        <v>90</v>
      </c>
      <c r="I246" s="238"/>
      <c r="J246" s="239">
        <f>ROUND(I246*H246,2)</f>
        <v>0</v>
      </c>
      <c r="K246" s="240"/>
      <c r="L246" s="43"/>
      <c r="M246" s="241" t="s">
        <v>1</v>
      </c>
      <c r="N246" s="242" t="s">
        <v>45</v>
      </c>
      <c r="O246" s="90"/>
      <c r="P246" s="243">
        <f>O246*H246</f>
        <v>0</v>
      </c>
      <c r="Q246" s="243">
        <v>0.16192000000000001</v>
      </c>
      <c r="R246" s="243">
        <f>Q246*H246</f>
        <v>14.572800000000001</v>
      </c>
      <c r="S246" s="243">
        <v>0</v>
      </c>
      <c r="T246" s="24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5" t="s">
        <v>165</v>
      </c>
      <c r="AT246" s="245" t="s">
        <v>161</v>
      </c>
      <c r="AU246" s="245" t="s">
        <v>90</v>
      </c>
      <c r="AY246" s="16" t="s">
        <v>159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6" t="s">
        <v>88</v>
      </c>
      <c r="BK246" s="246">
        <f>ROUND(I246*H246,2)</f>
        <v>0</v>
      </c>
      <c r="BL246" s="16" t="s">
        <v>165</v>
      </c>
      <c r="BM246" s="245" t="s">
        <v>362</v>
      </c>
    </row>
    <row r="247" s="2" customFormat="1">
      <c r="A247" s="37"/>
      <c r="B247" s="38"/>
      <c r="C247" s="39"/>
      <c r="D247" s="249" t="s">
        <v>271</v>
      </c>
      <c r="E247" s="39"/>
      <c r="F247" s="270" t="s">
        <v>363</v>
      </c>
      <c r="G247" s="39"/>
      <c r="H247" s="39"/>
      <c r="I247" s="200"/>
      <c r="J247" s="39"/>
      <c r="K247" s="39"/>
      <c r="L247" s="43"/>
      <c r="M247" s="271"/>
      <c r="N247" s="272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271</v>
      </c>
      <c r="AU247" s="16" t="s">
        <v>90</v>
      </c>
    </row>
    <row r="248" s="2" customFormat="1" ht="37.8" customHeight="1">
      <c r="A248" s="37"/>
      <c r="B248" s="38"/>
      <c r="C248" s="233" t="s">
        <v>364</v>
      </c>
      <c r="D248" s="233" t="s">
        <v>161</v>
      </c>
      <c r="E248" s="234" t="s">
        <v>365</v>
      </c>
      <c r="F248" s="235" t="s">
        <v>366</v>
      </c>
      <c r="G248" s="236" t="s">
        <v>164</v>
      </c>
      <c r="H248" s="237">
        <v>90</v>
      </c>
      <c r="I248" s="238"/>
      <c r="J248" s="239">
        <f>ROUND(I248*H248,2)</f>
        <v>0</v>
      </c>
      <c r="K248" s="240"/>
      <c r="L248" s="43"/>
      <c r="M248" s="241" t="s">
        <v>1</v>
      </c>
      <c r="N248" s="242" t="s">
        <v>45</v>
      </c>
      <c r="O248" s="90"/>
      <c r="P248" s="243">
        <f>O248*H248</f>
        <v>0</v>
      </c>
      <c r="Q248" s="243">
        <v>0.16192000000000001</v>
      </c>
      <c r="R248" s="243">
        <f>Q248*H248</f>
        <v>14.572800000000001</v>
      </c>
      <c r="S248" s="243">
        <v>0</v>
      </c>
      <c r="T248" s="24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5" t="s">
        <v>165</v>
      </c>
      <c r="AT248" s="245" t="s">
        <v>161</v>
      </c>
      <c r="AU248" s="245" t="s">
        <v>90</v>
      </c>
      <c r="AY248" s="16" t="s">
        <v>159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6" t="s">
        <v>88</v>
      </c>
      <c r="BK248" s="246">
        <f>ROUND(I248*H248,2)</f>
        <v>0</v>
      </c>
      <c r="BL248" s="16" t="s">
        <v>165</v>
      </c>
      <c r="BM248" s="245" t="s">
        <v>367</v>
      </c>
    </row>
    <row r="249" s="2" customFormat="1">
      <c r="A249" s="37"/>
      <c r="B249" s="38"/>
      <c r="C249" s="39"/>
      <c r="D249" s="249" t="s">
        <v>271</v>
      </c>
      <c r="E249" s="39"/>
      <c r="F249" s="270" t="s">
        <v>368</v>
      </c>
      <c r="G249" s="39"/>
      <c r="H249" s="39"/>
      <c r="I249" s="200"/>
      <c r="J249" s="39"/>
      <c r="K249" s="39"/>
      <c r="L249" s="43"/>
      <c r="M249" s="271"/>
      <c r="N249" s="272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271</v>
      </c>
      <c r="AU249" s="16" t="s">
        <v>90</v>
      </c>
    </row>
    <row r="250" s="2" customFormat="1" ht="44.25" customHeight="1">
      <c r="A250" s="37"/>
      <c r="B250" s="38"/>
      <c r="C250" s="233" t="s">
        <v>369</v>
      </c>
      <c r="D250" s="233" t="s">
        <v>161</v>
      </c>
      <c r="E250" s="234" t="s">
        <v>370</v>
      </c>
      <c r="F250" s="235" t="s">
        <v>371</v>
      </c>
      <c r="G250" s="236" t="s">
        <v>164</v>
      </c>
      <c r="H250" s="237">
        <v>900</v>
      </c>
      <c r="I250" s="238"/>
      <c r="J250" s="239">
        <f>ROUND(I250*H250,2)</f>
        <v>0</v>
      </c>
      <c r="K250" s="240"/>
      <c r="L250" s="43"/>
      <c r="M250" s="241" t="s">
        <v>1</v>
      </c>
      <c r="N250" s="242" t="s">
        <v>45</v>
      </c>
      <c r="O250" s="90"/>
      <c r="P250" s="243">
        <f>O250*H250</f>
        <v>0</v>
      </c>
      <c r="Q250" s="243">
        <v>0.020240000000000001</v>
      </c>
      <c r="R250" s="243">
        <f>Q250*H250</f>
        <v>18.216000000000001</v>
      </c>
      <c r="S250" s="243">
        <v>0</v>
      </c>
      <c r="T250" s="24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5" t="s">
        <v>165</v>
      </c>
      <c r="AT250" s="245" t="s">
        <v>161</v>
      </c>
      <c r="AU250" s="245" t="s">
        <v>90</v>
      </c>
      <c r="AY250" s="16" t="s">
        <v>159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6" t="s">
        <v>88</v>
      </c>
      <c r="BK250" s="246">
        <f>ROUND(I250*H250,2)</f>
        <v>0</v>
      </c>
      <c r="BL250" s="16" t="s">
        <v>165</v>
      </c>
      <c r="BM250" s="245" t="s">
        <v>372</v>
      </c>
    </row>
    <row r="251" s="13" customFormat="1">
      <c r="A251" s="13"/>
      <c r="B251" s="247"/>
      <c r="C251" s="248"/>
      <c r="D251" s="249" t="s">
        <v>167</v>
      </c>
      <c r="E251" s="248"/>
      <c r="F251" s="251" t="s">
        <v>373</v>
      </c>
      <c r="G251" s="248"/>
      <c r="H251" s="252">
        <v>900</v>
      </c>
      <c r="I251" s="253"/>
      <c r="J251" s="248"/>
      <c r="K251" s="248"/>
      <c r="L251" s="254"/>
      <c r="M251" s="255"/>
      <c r="N251" s="256"/>
      <c r="O251" s="256"/>
      <c r="P251" s="256"/>
      <c r="Q251" s="256"/>
      <c r="R251" s="256"/>
      <c r="S251" s="256"/>
      <c r="T251" s="25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8" t="s">
        <v>167</v>
      </c>
      <c r="AU251" s="258" t="s">
        <v>90</v>
      </c>
      <c r="AV251" s="13" t="s">
        <v>90</v>
      </c>
      <c r="AW251" s="13" t="s">
        <v>4</v>
      </c>
      <c r="AX251" s="13" t="s">
        <v>88</v>
      </c>
      <c r="AY251" s="258" t="s">
        <v>159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184</v>
      </c>
      <c r="F252" s="231" t="s">
        <v>374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v>0</v>
      </c>
      <c r="Q252" s="225"/>
      <c r="R252" s="226">
        <v>0</v>
      </c>
      <c r="S252" s="225"/>
      <c r="T252" s="227"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159</v>
      </c>
      <c r="BK252" s="230">
        <v>0</v>
      </c>
    </row>
    <row r="253" s="12" customFormat="1" ht="22.8" customHeight="1">
      <c r="A253" s="12"/>
      <c r="B253" s="217"/>
      <c r="C253" s="218"/>
      <c r="D253" s="219" t="s">
        <v>79</v>
      </c>
      <c r="E253" s="231" t="s">
        <v>189</v>
      </c>
      <c r="F253" s="231" t="s">
        <v>375</v>
      </c>
      <c r="G253" s="218"/>
      <c r="H253" s="218"/>
      <c r="I253" s="221"/>
      <c r="J253" s="232">
        <f>BK253</f>
        <v>0</v>
      </c>
      <c r="K253" s="218"/>
      <c r="L253" s="223"/>
      <c r="M253" s="224"/>
      <c r="N253" s="225"/>
      <c r="O253" s="225"/>
      <c r="P253" s="226">
        <f>SUM(P254:P340)</f>
        <v>0</v>
      </c>
      <c r="Q253" s="225"/>
      <c r="R253" s="226">
        <f>SUM(R254:R340)</f>
        <v>71.3453217</v>
      </c>
      <c r="S253" s="225"/>
      <c r="T253" s="227">
        <f>SUM(T254:T340)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8" t="s">
        <v>88</v>
      </c>
      <c r="AT253" s="229" t="s">
        <v>79</v>
      </c>
      <c r="AU253" s="229" t="s">
        <v>88</v>
      </c>
      <c r="AY253" s="228" t="s">
        <v>159</v>
      </c>
      <c r="BK253" s="230">
        <f>SUM(BK254:BK340)</f>
        <v>0</v>
      </c>
    </row>
    <row r="254" s="2" customFormat="1" ht="33" customHeight="1">
      <c r="A254" s="37"/>
      <c r="B254" s="38"/>
      <c r="C254" s="233" t="s">
        <v>376</v>
      </c>
      <c r="D254" s="233" t="s">
        <v>161</v>
      </c>
      <c r="E254" s="234" t="s">
        <v>377</v>
      </c>
      <c r="F254" s="235" t="s">
        <v>378</v>
      </c>
      <c r="G254" s="236" t="s">
        <v>164</v>
      </c>
      <c r="H254" s="237">
        <v>790.84699999999998</v>
      </c>
      <c r="I254" s="238"/>
      <c r="J254" s="239">
        <f>ROUND(I254*H254,2)</f>
        <v>0</v>
      </c>
      <c r="K254" s="240"/>
      <c r="L254" s="43"/>
      <c r="M254" s="241" t="s">
        <v>1</v>
      </c>
      <c r="N254" s="242" t="s">
        <v>45</v>
      </c>
      <c r="O254" s="90"/>
      <c r="P254" s="243">
        <f>O254*H254</f>
        <v>0</v>
      </c>
      <c r="Q254" s="243">
        <v>0.0064999999999999997</v>
      </c>
      <c r="R254" s="243">
        <f>Q254*H254</f>
        <v>5.1405054999999997</v>
      </c>
      <c r="S254" s="243">
        <v>0</v>
      </c>
      <c r="T254" s="24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5" t="s">
        <v>165</v>
      </c>
      <c r="AT254" s="245" t="s">
        <v>161</v>
      </c>
      <c r="AU254" s="245" t="s">
        <v>90</v>
      </c>
      <c r="AY254" s="16" t="s">
        <v>159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6" t="s">
        <v>88</v>
      </c>
      <c r="BK254" s="246">
        <f>ROUND(I254*H254,2)</f>
        <v>0</v>
      </c>
      <c r="BL254" s="16" t="s">
        <v>165</v>
      </c>
      <c r="BM254" s="245" t="s">
        <v>379</v>
      </c>
    </row>
    <row r="255" s="13" customFormat="1">
      <c r="A255" s="13"/>
      <c r="B255" s="247"/>
      <c r="C255" s="248"/>
      <c r="D255" s="249" t="s">
        <v>167</v>
      </c>
      <c r="E255" s="250" t="s">
        <v>1</v>
      </c>
      <c r="F255" s="251" t="s">
        <v>380</v>
      </c>
      <c r="G255" s="248"/>
      <c r="H255" s="252">
        <v>790.84699999999998</v>
      </c>
      <c r="I255" s="253"/>
      <c r="J255" s="248"/>
      <c r="K255" s="248"/>
      <c r="L255" s="254"/>
      <c r="M255" s="255"/>
      <c r="N255" s="256"/>
      <c r="O255" s="256"/>
      <c r="P255" s="256"/>
      <c r="Q255" s="256"/>
      <c r="R255" s="256"/>
      <c r="S255" s="256"/>
      <c r="T255" s="25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8" t="s">
        <v>167</v>
      </c>
      <c r="AU255" s="258" t="s">
        <v>90</v>
      </c>
      <c r="AV255" s="13" t="s">
        <v>90</v>
      </c>
      <c r="AW255" s="13" t="s">
        <v>34</v>
      </c>
      <c r="AX255" s="13" t="s">
        <v>80</v>
      </c>
      <c r="AY255" s="258" t="s">
        <v>159</v>
      </c>
    </row>
    <row r="256" s="14" customFormat="1">
      <c r="A256" s="14"/>
      <c r="B256" s="259"/>
      <c r="C256" s="260"/>
      <c r="D256" s="249" t="s">
        <v>167</v>
      </c>
      <c r="E256" s="261" t="s">
        <v>1</v>
      </c>
      <c r="F256" s="262" t="s">
        <v>169</v>
      </c>
      <c r="G256" s="260"/>
      <c r="H256" s="263">
        <v>790.84699999999998</v>
      </c>
      <c r="I256" s="264"/>
      <c r="J256" s="260"/>
      <c r="K256" s="260"/>
      <c r="L256" s="265"/>
      <c r="M256" s="266"/>
      <c r="N256" s="267"/>
      <c r="O256" s="267"/>
      <c r="P256" s="267"/>
      <c r="Q256" s="267"/>
      <c r="R256" s="267"/>
      <c r="S256" s="267"/>
      <c r="T256" s="26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9" t="s">
        <v>167</v>
      </c>
      <c r="AU256" s="269" t="s">
        <v>90</v>
      </c>
      <c r="AV256" s="14" t="s">
        <v>165</v>
      </c>
      <c r="AW256" s="14" t="s">
        <v>34</v>
      </c>
      <c r="AX256" s="14" t="s">
        <v>88</v>
      </c>
      <c r="AY256" s="269" t="s">
        <v>159</v>
      </c>
    </row>
    <row r="257" s="2" customFormat="1" ht="37.8" customHeight="1">
      <c r="A257" s="37"/>
      <c r="B257" s="38"/>
      <c r="C257" s="233" t="s">
        <v>381</v>
      </c>
      <c r="D257" s="233" t="s">
        <v>161</v>
      </c>
      <c r="E257" s="234" t="s">
        <v>382</v>
      </c>
      <c r="F257" s="235" t="s">
        <v>383</v>
      </c>
      <c r="G257" s="236" t="s">
        <v>164</v>
      </c>
      <c r="H257" s="237">
        <v>209.84</v>
      </c>
      <c r="I257" s="238"/>
      <c r="J257" s="239">
        <f>ROUND(I257*H257,2)</f>
        <v>0</v>
      </c>
      <c r="K257" s="240"/>
      <c r="L257" s="43"/>
      <c r="M257" s="241" t="s">
        <v>1</v>
      </c>
      <c r="N257" s="242" t="s">
        <v>45</v>
      </c>
      <c r="O257" s="90"/>
      <c r="P257" s="243">
        <f>O257*H257</f>
        <v>0</v>
      </c>
      <c r="Q257" s="243">
        <v>0.015400000000000001</v>
      </c>
      <c r="R257" s="243">
        <f>Q257*H257</f>
        <v>3.2315360000000002</v>
      </c>
      <c r="S257" s="243">
        <v>0</v>
      </c>
      <c r="T257" s="24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5" t="s">
        <v>165</v>
      </c>
      <c r="AT257" s="245" t="s">
        <v>161</v>
      </c>
      <c r="AU257" s="245" t="s">
        <v>90</v>
      </c>
      <c r="AY257" s="16" t="s">
        <v>159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6" t="s">
        <v>88</v>
      </c>
      <c r="BK257" s="246">
        <f>ROUND(I257*H257,2)</f>
        <v>0</v>
      </c>
      <c r="BL257" s="16" t="s">
        <v>165</v>
      </c>
      <c r="BM257" s="245" t="s">
        <v>384</v>
      </c>
    </row>
    <row r="258" s="2" customFormat="1">
      <c r="A258" s="37"/>
      <c r="B258" s="38"/>
      <c r="C258" s="39"/>
      <c r="D258" s="249" t="s">
        <v>271</v>
      </c>
      <c r="E258" s="39"/>
      <c r="F258" s="270" t="s">
        <v>385</v>
      </c>
      <c r="G258" s="39"/>
      <c r="H258" s="39"/>
      <c r="I258" s="200"/>
      <c r="J258" s="39"/>
      <c r="K258" s="39"/>
      <c r="L258" s="43"/>
      <c r="M258" s="271"/>
      <c r="N258" s="272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271</v>
      </c>
      <c r="AU258" s="16" t="s">
        <v>90</v>
      </c>
    </row>
    <row r="259" s="13" customFormat="1">
      <c r="A259" s="13"/>
      <c r="B259" s="247"/>
      <c r="C259" s="248"/>
      <c r="D259" s="249" t="s">
        <v>167</v>
      </c>
      <c r="E259" s="250" t="s">
        <v>1</v>
      </c>
      <c r="F259" s="251" t="s">
        <v>386</v>
      </c>
      <c r="G259" s="248"/>
      <c r="H259" s="252">
        <v>209.84</v>
      </c>
      <c r="I259" s="253"/>
      <c r="J259" s="248"/>
      <c r="K259" s="248"/>
      <c r="L259" s="254"/>
      <c r="M259" s="255"/>
      <c r="N259" s="256"/>
      <c r="O259" s="256"/>
      <c r="P259" s="256"/>
      <c r="Q259" s="256"/>
      <c r="R259" s="256"/>
      <c r="S259" s="256"/>
      <c r="T259" s="25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8" t="s">
        <v>167</v>
      </c>
      <c r="AU259" s="258" t="s">
        <v>90</v>
      </c>
      <c r="AV259" s="13" t="s">
        <v>90</v>
      </c>
      <c r="AW259" s="13" t="s">
        <v>34</v>
      </c>
      <c r="AX259" s="13" t="s">
        <v>80</v>
      </c>
      <c r="AY259" s="258" t="s">
        <v>159</v>
      </c>
    </row>
    <row r="260" s="14" customFormat="1">
      <c r="A260" s="14"/>
      <c r="B260" s="259"/>
      <c r="C260" s="260"/>
      <c r="D260" s="249" t="s">
        <v>167</v>
      </c>
      <c r="E260" s="261" t="s">
        <v>1</v>
      </c>
      <c r="F260" s="262" t="s">
        <v>169</v>
      </c>
      <c r="G260" s="260"/>
      <c r="H260" s="263">
        <v>209.84</v>
      </c>
      <c r="I260" s="264"/>
      <c r="J260" s="260"/>
      <c r="K260" s="260"/>
      <c r="L260" s="265"/>
      <c r="M260" s="266"/>
      <c r="N260" s="267"/>
      <c r="O260" s="267"/>
      <c r="P260" s="267"/>
      <c r="Q260" s="267"/>
      <c r="R260" s="267"/>
      <c r="S260" s="267"/>
      <c r="T260" s="26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9" t="s">
        <v>167</v>
      </c>
      <c r="AU260" s="269" t="s">
        <v>90</v>
      </c>
      <c r="AV260" s="14" t="s">
        <v>165</v>
      </c>
      <c r="AW260" s="14" t="s">
        <v>34</v>
      </c>
      <c r="AX260" s="14" t="s">
        <v>88</v>
      </c>
      <c r="AY260" s="269" t="s">
        <v>159</v>
      </c>
    </row>
    <row r="261" s="2" customFormat="1" ht="44.25" customHeight="1">
      <c r="A261" s="37"/>
      <c r="B261" s="38"/>
      <c r="C261" s="233" t="s">
        <v>387</v>
      </c>
      <c r="D261" s="233" t="s">
        <v>161</v>
      </c>
      <c r="E261" s="234" t="s">
        <v>388</v>
      </c>
      <c r="F261" s="235" t="s">
        <v>389</v>
      </c>
      <c r="G261" s="236" t="s">
        <v>164</v>
      </c>
      <c r="H261" s="237">
        <v>581.00699999999995</v>
      </c>
      <c r="I261" s="238"/>
      <c r="J261" s="239">
        <f>ROUND(I261*H261,2)</f>
        <v>0</v>
      </c>
      <c r="K261" s="240"/>
      <c r="L261" s="43"/>
      <c r="M261" s="241" t="s">
        <v>1</v>
      </c>
      <c r="N261" s="242" t="s">
        <v>45</v>
      </c>
      <c r="O261" s="90"/>
      <c r="P261" s="243">
        <f>O261*H261</f>
        <v>0</v>
      </c>
      <c r="Q261" s="243">
        <v>0.018380000000000001</v>
      </c>
      <c r="R261" s="243">
        <f>Q261*H261</f>
        <v>10.678908659999999</v>
      </c>
      <c r="S261" s="243">
        <v>0</v>
      </c>
      <c r="T261" s="24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5" t="s">
        <v>165</v>
      </c>
      <c r="AT261" s="245" t="s">
        <v>161</v>
      </c>
      <c r="AU261" s="245" t="s">
        <v>90</v>
      </c>
      <c r="AY261" s="16" t="s">
        <v>159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6" t="s">
        <v>88</v>
      </c>
      <c r="BK261" s="246">
        <f>ROUND(I261*H261,2)</f>
        <v>0</v>
      </c>
      <c r="BL261" s="16" t="s">
        <v>165</v>
      </c>
      <c r="BM261" s="245" t="s">
        <v>390</v>
      </c>
    </row>
    <row r="262" s="13" customFormat="1">
      <c r="A262" s="13"/>
      <c r="B262" s="247"/>
      <c r="C262" s="248"/>
      <c r="D262" s="249" t="s">
        <v>167</v>
      </c>
      <c r="E262" s="250" t="s">
        <v>1</v>
      </c>
      <c r="F262" s="251" t="s">
        <v>391</v>
      </c>
      <c r="G262" s="248"/>
      <c r="H262" s="252">
        <v>581.00699999999995</v>
      </c>
      <c r="I262" s="253"/>
      <c r="J262" s="248"/>
      <c r="K262" s="248"/>
      <c r="L262" s="254"/>
      <c r="M262" s="255"/>
      <c r="N262" s="256"/>
      <c r="O262" s="256"/>
      <c r="P262" s="256"/>
      <c r="Q262" s="256"/>
      <c r="R262" s="256"/>
      <c r="S262" s="256"/>
      <c r="T262" s="25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8" t="s">
        <v>167</v>
      </c>
      <c r="AU262" s="258" t="s">
        <v>90</v>
      </c>
      <c r="AV262" s="13" t="s">
        <v>90</v>
      </c>
      <c r="AW262" s="13" t="s">
        <v>34</v>
      </c>
      <c r="AX262" s="13" t="s">
        <v>80</v>
      </c>
      <c r="AY262" s="258" t="s">
        <v>159</v>
      </c>
    </row>
    <row r="263" s="14" customFormat="1">
      <c r="A263" s="14"/>
      <c r="B263" s="259"/>
      <c r="C263" s="260"/>
      <c r="D263" s="249" t="s">
        <v>167</v>
      </c>
      <c r="E263" s="261" t="s">
        <v>1</v>
      </c>
      <c r="F263" s="262" t="s">
        <v>169</v>
      </c>
      <c r="G263" s="260"/>
      <c r="H263" s="263">
        <v>581.00699999999995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9" t="s">
        <v>167</v>
      </c>
      <c r="AU263" s="269" t="s">
        <v>90</v>
      </c>
      <c r="AV263" s="14" t="s">
        <v>165</v>
      </c>
      <c r="AW263" s="14" t="s">
        <v>34</v>
      </c>
      <c r="AX263" s="14" t="s">
        <v>88</v>
      </c>
      <c r="AY263" s="269" t="s">
        <v>159</v>
      </c>
    </row>
    <row r="264" s="2" customFormat="1" ht="24.15" customHeight="1">
      <c r="A264" s="37"/>
      <c r="B264" s="38"/>
      <c r="C264" s="233" t="s">
        <v>392</v>
      </c>
      <c r="D264" s="233" t="s">
        <v>161</v>
      </c>
      <c r="E264" s="234" t="s">
        <v>393</v>
      </c>
      <c r="F264" s="235" t="s">
        <v>394</v>
      </c>
      <c r="G264" s="236" t="s">
        <v>287</v>
      </c>
      <c r="H264" s="237">
        <v>80.700000000000003</v>
      </c>
      <c r="I264" s="238"/>
      <c r="J264" s="239">
        <f>ROUND(I264*H264,2)</f>
        <v>0</v>
      </c>
      <c r="K264" s="240"/>
      <c r="L264" s="43"/>
      <c r="M264" s="241" t="s">
        <v>1</v>
      </c>
      <c r="N264" s="242" t="s">
        <v>45</v>
      </c>
      <c r="O264" s="90"/>
      <c r="P264" s="243">
        <f>O264*H264</f>
        <v>0</v>
      </c>
      <c r="Q264" s="243">
        <v>0.0015</v>
      </c>
      <c r="R264" s="243">
        <f>Q264*H264</f>
        <v>0.12105000000000001</v>
      </c>
      <c r="S264" s="243">
        <v>0</v>
      </c>
      <c r="T264" s="24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45" t="s">
        <v>165</v>
      </c>
      <c r="AT264" s="245" t="s">
        <v>161</v>
      </c>
      <c r="AU264" s="245" t="s">
        <v>90</v>
      </c>
      <c r="AY264" s="16" t="s">
        <v>159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6" t="s">
        <v>88</v>
      </c>
      <c r="BK264" s="246">
        <f>ROUND(I264*H264,2)</f>
        <v>0</v>
      </c>
      <c r="BL264" s="16" t="s">
        <v>165</v>
      </c>
      <c r="BM264" s="245" t="s">
        <v>395</v>
      </c>
    </row>
    <row r="265" s="13" customFormat="1">
      <c r="A265" s="13"/>
      <c r="B265" s="247"/>
      <c r="C265" s="248"/>
      <c r="D265" s="249" t="s">
        <v>167</v>
      </c>
      <c r="E265" s="250" t="s">
        <v>1</v>
      </c>
      <c r="F265" s="251" t="s">
        <v>396</v>
      </c>
      <c r="G265" s="248"/>
      <c r="H265" s="252">
        <v>80.700000000000003</v>
      </c>
      <c r="I265" s="253"/>
      <c r="J265" s="248"/>
      <c r="K265" s="248"/>
      <c r="L265" s="254"/>
      <c r="M265" s="255"/>
      <c r="N265" s="256"/>
      <c r="O265" s="256"/>
      <c r="P265" s="256"/>
      <c r="Q265" s="256"/>
      <c r="R265" s="256"/>
      <c r="S265" s="256"/>
      <c r="T265" s="25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8" t="s">
        <v>167</v>
      </c>
      <c r="AU265" s="258" t="s">
        <v>90</v>
      </c>
      <c r="AV265" s="13" t="s">
        <v>90</v>
      </c>
      <c r="AW265" s="13" t="s">
        <v>34</v>
      </c>
      <c r="AX265" s="13" t="s">
        <v>80</v>
      </c>
      <c r="AY265" s="258" t="s">
        <v>159</v>
      </c>
    </row>
    <row r="266" s="14" customFormat="1">
      <c r="A266" s="14"/>
      <c r="B266" s="259"/>
      <c r="C266" s="260"/>
      <c r="D266" s="249" t="s">
        <v>167</v>
      </c>
      <c r="E266" s="261" t="s">
        <v>1</v>
      </c>
      <c r="F266" s="262" t="s">
        <v>169</v>
      </c>
      <c r="G266" s="260"/>
      <c r="H266" s="263">
        <v>80.700000000000003</v>
      </c>
      <c r="I266" s="264"/>
      <c r="J266" s="260"/>
      <c r="K266" s="260"/>
      <c r="L266" s="265"/>
      <c r="M266" s="266"/>
      <c r="N266" s="267"/>
      <c r="O266" s="267"/>
      <c r="P266" s="267"/>
      <c r="Q266" s="267"/>
      <c r="R266" s="267"/>
      <c r="S266" s="267"/>
      <c r="T266" s="26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9" t="s">
        <v>167</v>
      </c>
      <c r="AU266" s="269" t="s">
        <v>90</v>
      </c>
      <c r="AV266" s="14" t="s">
        <v>165</v>
      </c>
      <c r="AW266" s="14" t="s">
        <v>34</v>
      </c>
      <c r="AX266" s="14" t="s">
        <v>88</v>
      </c>
      <c r="AY266" s="269" t="s">
        <v>159</v>
      </c>
    </row>
    <row r="267" s="2" customFormat="1" ht="55.5" customHeight="1">
      <c r="A267" s="37"/>
      <c r="B267" s="38"/>
      <c r="C267" s="233" t="s">
        <v>397</v>
      </c>
      <c r="D267" s="233" t="s">
        <v>161</v>
      </c>
      <c r="E267" s="234" t="s">
        <v>398</v>
      </c>
      <c r="F267" s="235" t="s">
        <v>399</v>
      </c>
      <c r="G267" s="236" t="s">
        <v>287</v>
      </c>
      <c r="H267" s="237">
        <v>64.700000000000003</v>
      </c>
      <c r="I267" s="238"/>
      <c r="J267" s="239">
        <f>ROUND(I267*H267,2)</f>
        <v>0</v>
      </c>
      <c r="K267" s="240"/>
      <c r="L267" s="43"/>
      <c r="M267" s="241" t="s">
        <v>1</v>
      </c>
      <c r="N267" s="242" t="s">
        <v>45</v>
      </c>
      <c r="O267" s="90"/>
      <c r="P267" s="243">
        <f>O267*H267</f>
        <v>0</v>
      </c>
      <c r="Q267" s="243">
        <v>0</v>
      </c>
      <c r="R267" s="243">
        <f>Q267*H267</f>
        <v>0</v>
      </c>
      <c r="S267" s="243">
        <v>0</v>
      </c>
      <c r="T267" s="24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5" t="s">
        <v>165</v>
      </c>
      <c r="AT267" s="245" t="s">
        <v>161</v>
      </c>
      <c r="AU267" s="245" t="s">
        <v>90</v>
      </c>
      <c r="AY267" s="16" t="s">
        <v>159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16" t="s">
        <v>88</v>
      </c>
      <c r="BK267" s="246">
        <f>ROUND(I267*H267,2)</f>
        <v>0</v>
      </c>
      <c r="BL267" s="16" t="s">
        <v>165</v>
      </c>
      <c r="BM267" s="245" t="s">
        <v>400</v>
      </c>
    </row>
    <row r="268" s="13" customFormat="1">
      <c r="A268" s="13"/>
      <c r="B268" s="247"/>
      <c r="C268" s="248"/>
      <c r="D268" s="249" t="s">
        <v>167</v>
      </c>
      <c r="E268" s="250" t="s">
        <v>1</v>
      </c>
      <c r="F268" s="251" t="s">
        <v>401</v>
      </c>
      <c r="G268" s="248"/>
      <c r="H268" s="252">
        <v>64.700000000000003</v>
      </c>
      <c r="I268" s="253"/>
      <c r="J268" s="248"/>
      <c r="K268" s="248"/>
      <c r="L268" s="254"/>
      <c r="M268" s="255"/>
      <c r="N268" s="256"/>
      <c r="O268" s="256"/>
      <c r="P268" s="256"/>
      <c r="Q268" s="256"/>
      <c r="R268" s="256"/>
      <c r="S268" s="256"/>
      <c r="T268" s="25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8" t="s">
        <v>167</v>
      </c>
      <c r="AU268" s="258" t="s">
        <v>90</v>
      </c>
      <c r="AV268" s="13" t="s">
        <v>90</v>
      </c>
      <c r="AW268" s="13" t="s">
        <v>34</v>
      </c>
      <c r="AX268" s="13" t="s">
        <v>80</v>
      </c>
      <c r="AY268" s="258" t="s">
        <v>159</v>
      </c>
    </row>
    <row r="269" s="14" customFormat="1">
      <c r="A269" s="14"/>
      <c r="B269" s="259"/>
      <c r="C269" s="260"/>
      <c r="D269" s="249" t="s">
        <v>167</v>
      </c>
      <c r="E269" s="261" t="s">
        <v>1</v>
      </c>
      <c r="F269" s="262" t="s">
        <v>169</v>
      </c>
      <c r="G269" s="260"/>
      <c r="H269" s="263">
        <v>64.700000000000003</v>
      </c>
      <c r="I269" s="264"/>
      <c r="J269" s="260"/>
      <c r="K269" s="260"/>
      <c r="L269" s="265"/>
      <c r="M269" s="266"/>
      <c r="N269" s="267"/>
      <c r="O269" s="267"/>
      <c r="P269" s="267"/>
      <c r="Q269" s="267"/>
      <c r="R269" s="267"/>
      <c r="S269" s="267"/>
      <c r="T269" s="26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9" t="s">
        <v>167</v>
      </c>
      <c r="AU269" s="269" t="s">
        <v>90</v>
      </c>
      <c r="AV269" s="14" t="s">
        <v>165</v>
      </c>
      <c r="AW269" s="14" t="s">
        <v>34</v>
      </c>
      <c r="AX269" s="14" t="s">
        <v>88</v>
      </c>
      <c r="AY269" s="269" t="s">
        <v>159</v>
      </c>
    </row>
    <row r="270" s="2" customFormat="1" ht="24.15" customHeight="1">
      <c r="A270" s="37"/>
      <c r="B270" s="38"/>
      <c r="C270" s="273" t="s">
        <v>402</v>
      </c>
      <c r="D270" s="273" t="s">
        <v>403</v>
      </c>
      <c r="E270" s="274" t="s">
        <v>404</v>
      </c>
      <c r="F270" s="275" t="s">
        <v>405</v>
      </c>
      <c r="G270" s="276" t="s">
        <v>287</v>
      </c>
      <c r="H270" s="277">
        <v>67.935000000000002</v>
      </c>
      <c r="I270" s="278"/>
      <c r="J270" s="279">
        <f>ROUND(I270*H270,2)</f>
        <v>0</v>
      </c>
      <c r="K270" s="280"/>
      <c r="L270" s="281"/>
      <c r="M270" s="282" t="s">
        <v>1</v>
      </c>
      <c r="N270" s="283" t="s">
        <v>45</v>
      </c>
      <c r="O270" s="90"/>
      <c r="P270" s="243">
        <f>O270*H270</f>
        <v>0</v>
      </c>
      <c r="Q270" s="243">
        <v>4.0000000000000003E-05</v>
      </c>
      <c r="R270" s="243">
        <f>Q270*H270</f>
        <v>0.0027174000000000005</v>
      </c>
      <c r="S270" s="243">
        <v>0</v>
      </c>
      <c r="T270" s="24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45" t="s">
        <v>198</v>
      </c>
      <c r="AT270" s="245" t="s">
        <v>403</v>
      </c>
      <c r="AU270" s="245" t="s">
        <v>90</v>
      </c>
      <c r="AY270" s="16" t="s">
        <v>159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6" t="s">
        <v>88</v>
      </c>
      <c r="BK270" s="246">
        <f>ROUND(I270*H270,2)</f>
        <v>0</v>
      </c>
      <c r="BL270" s="16" t="s">
        <v>165</v>
      </c>
      <c r="BM270" s="245" t="s">
        <v>406</v>
      </c>
    </row>
    <row r="271" s="13" customFormat="1">
      <c r="A271" s="13"/>
      <c r="B271" s="247"/>
      <c r="C271" s="248"/>
      <c r="D271" s="249" t="s">
        <v>167</v>
      </c>
      <c r="E271" s="248"/>
      <c r="F271" s="251" t="s">
        <v>407</v>
      </c>
      <c r="G271" s="248"/>
      <c r="H271" s="252">
        <v>67.935000000000002</v>
      </c>
      <c r="I271" s="253"/>
      <c r="J271" s="248"/>
      <c r="K271" s="248"/>
      <c r="L271" s="254"/>
      <c r="M271" s="255"/>
      <c r="N271" s="256"/>
      <c r="O271" s="256"/>
      <c r="P271" s="256"/>
      <c r="Q271" s="256"/>
      <c r="R271" s="256"/>
      <c r="S271" s="256"/>
      <c r="T271" s="25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8" t="s">
        <v>167</v>
      </c>
      <c r="AU271" s="258" t="s">
        <v>90</v>
      </c>
      <c r="AV271" s="13" t="s">
        <v>90</v>
      </c>
      <c r="AW271" s="13" t="s">
        <v>4</v>
      </c>
      <c r="AX271" s="13" t="s">
        <v>88</v>
      </c>
      <c r="AY271" s="258" t="s">
        <v>159</v>
      </c>
    </row>
    <row r="272" s="2" customFormat="1" ht="24.15" customHeight="1">
      <c r="A272" s="37"/>
      <c r="B272" s="38"/>
      <c r="C272" s="233" t="s">
        <v>408</v>
      </c>
      <c r="D272" s="233" t="s">
        <v>161</v>
      </c>
      <c r="E272" s="234" t="s">
        <v>409</v>
      </c>
      <c r="F272" s="235" t="s">
        <v>410</v>
      </c>
      <c r="G272" s="236" t="s">
        <v>164</v>
      </c>
      <c r="H272" s="237">
        <v>196.33699999999999</v>
      </c>
      <c r="I272" s="238"/>
      <c r="J272" s="239">
        <f>ROUND(I272*H272,2)</f>
        <v>0</v>
      </c>
      <c r="K272" s="240"/>
      <c r="L272" s="43"/>
      <c r="M272" s="241" t="s">
        <v>1</v>
      </c>
      <c r="N272" s="242" t="s">
        <v>45</v>
      </c>
      <c r="O272" s="90"/>
      <c r="P272" s="243">
        <f>O272*H272</f>
        <v>0</v>
      </c>
      <c r="Q272" s="243">
        <v>0.00022000000000000001</v>
      </c>
      <c r="R272" s="243">
        <f>Q272*H272</f>
        <v>0.043194139999999999</v>
      </c>
      <c r="S272" s="243">
        <v>0</v>
      </c>
      <c r="T272" s="24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45" t="s">
        <v>165</v>
      </c>
      <c r="AT272" s="245" t="s">
        <v>161</v>
      </c>
      <c r="AU272" s="245" t="s">
        <v>90</v>
      </c>
      <c r="AY272" s="16" t="s">
        <v>159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6" t="s">
        <v>88</v>
      </c>
      <c r="BK272" s="246">
        <f>ROUND(I272*H272,2)</f>
        <v>0</v>
      </c>
      <c r="BL272" s="16" t="s">
        <v>165</v>
      </c>
      <c r="BM272" s="245" t="s">
        <v>411</v>
      </c>
    </row>
    <row r="273" s="13" customFormat="1">
      <c r="A273" s="13"/>
      <c r="B273" s="247"/>
      <c r="C273" s="248"/>
      <c r="D273" s="249" t="s">
        <v>167</v>
      </c>
      <c r="E273" s="250" t="s">
        <v>1</v>
      </c>
      <c r="F273" s="251" t="s">
        <v>412</v>
      </c>
      <c r="G273" s="248"/>
      <c r="H273" s="252">
        <v>196.33699999999999</v>
      </c>
      <c r="I273" s="253"/>
      <c r="J273" s="248"/>
      <c r="K273" s="248"/>
      <c r="L273" s="254"/>
      <c r="M273" s="255"/>
      <c r="N273" s="256"/>
      <c r="O273" s="256"/>
      <c r="P273" s="256"/>
      <c r="Q273" s="256"/>
      <c r="R273" s="256"/>
      <c r="S273" s="256"/>
      <c r="T273" s="25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8" t="s">
        <v>167</v>
      </c>
      <c r="AU273" s="258" t="s">
        <v>90</v>
      </c>
      <c r="AV273" s="13" t="s">
        <v>90</v>
      </c>
      <c r="AW273" s="13" t="s">
        <v>34</v>
      </c>
      <c r="AX273" s="13" t="s">
        <v>80</v>
      </c>
      <c r="AY273" s="258" t="s">
        <v>159</v>
      </c>
    </row>
    <row r="274" s="14" customFormat="1">
      <c r="A274" s="14"/>
      <c r="B274" s="259"/>
      <c r="C274" s="260"/>
      <c r="D274" s="249" t="s">
        <v>167</v>
      </c>
      <c r="E274" s="261" t="s">
        <v>1</v>
      </c>
      <c r="F274" s="262" t="s">
        <v>169</v>
      </c>
      <c r="G274" s="260"/>
      <c r="H274" s="263">
        <v>196.33699999999999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9" t="s">
        <v>167</v>
      </c>
      <c r="AU274" s="269" t="s">
        <v>90</v>
      </c>
      <c r="AV274" s="14" t="s">
        <v>165</v>
      </c>
      <c r="AW274" s="14" t="s">
        <v>34</v>
      </c>
      <c r="AX274" s="14" t="s">
        <v>88</v>
      </c>
      <c r="AY274" s="269" t="s">
        <v>159</v>
      </c>
    </row>
    <row r="275" s="2" customFormat="1" ht="24.15" customHeight="1">
      <c r="A275" s="37"/>
      <c r="B275" s="38"/>
      <c r="C275" s="233" t="s">
        <v>413</v>
      </c>
      <c r="D275" s="233" t="s">
        <v>161</v>
      </c>
      <c r="E275" s="234" t="s">
        <v>414</v>
      </c>
      <c r="F275" s="235" t="s">
        <v>415</v>
      </c>
      <c r="G275" s="236" t="s">
        <v>164</v>
      </c>
      <c r="H275" s="237">
        <v>27.672000000000001</v>
      </c>
      <c r="I275" s="238"/>
      <c r="J275" s="239">
        <f>ROUND(I275*H275,2)</f>
        <v>0</v>
      </c>
      <c r="K275" s="240"/>
      <c r="L275" s="43"/>
      <c r="M275" s="241" t="s">
        <v>1</v>
      </c>
      <c r="N275" s="242" t="s">
        <v>45</v>
      </c>
      <c r="O275" s="90"/>
      <c r="P275" s="243">
        <f>O275*H275</f>
        <v>0</v>
      </c>
      <c r="Q275" s="243">
        <v>0.00018000000000000001</v>
      </c>
      <c r="R275" s="243">
        <f>Q275*H275</f>
        <v>0.0049809600000000004</v>
      </c>
      <c r="S275" s="243">
        <v>0</v>
      </c>
      <c r="T275" s="244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5" t="s">
        <v>165</v>
      </c>
      <c r="AT275" s="245" t="s">
        <v>161</v>
      </c>
      <c r="AU275" s="245" t="s">
        <v>90</v>
      </c>
      <c r="AY275" s="16" t="s">
        <v>159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6" t="s">
        <v>88</v>
      </c>
      <c r="BK275" s="246">
        <f>ROUND(I275*H275,2)</f>
        <v>0</v>
      </c>
      <c r="BL275" s="16" t="s">
        <v>165</v>
      </c>
      <c r="BM275" s="245" t="s">
        <v>416</v>
      </c>
    </row>
    <row r="276" s="13" customFormat="1">
      <c r="A276" s="13"/>
      <c r="B276" s="247"/>
      <c r="C276" s="248"/>
      <c r="D276" s="249" t="s">
        <v>167</v>
      </c>
      <c r="E276" s="250" t="s">
        <v>1</v>
      </c>
      <c r="F276" s="251" t="s">
        <v>417</v>
      </c>
      <c r="G276" s="248"/>
      <c r="H276" s="252">
        <v>27.672000000000001</v>
      </c>
      <c r="I276" s="253"/>
      <c r="J276" s="248"/>
      <c r="K276" s="248"/>
      <c r="L276" s="254"/>
      <c r="M276" s="255"/>
      <c r="N276" s="256"/>
      <c r="O276" s="256"/>
      <c r="P276" s="256"/>
      <c r="Q276" s="256"/>
      <c r="R276" s="256"/>
      <c r="S276" s="256"/>
      <c r="T276" s="25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8" t="s">
        <v>167</v>
      </c>
      <c r="AU276" s="258" t="s">
        <v>90</v>
      </c>
      <c r="AV276" s="13" t="s">
        <v>90</v>
      </c>
      <c r="AW276" s="13" t="s">
        <v>34</v>
      </c>
      <c r="AX276" s="13" t="s">
        <v>80</v>
      </c>
      <c r="AY276" s="258" t="s">
        <v>159</v>
      </c>
    </row>
    <row r="277" s="14" customFormat="1">
      <c r="A277" s="14"/>
      <c r="B277" s="259"/>
      <c r="C277" s="260"/>
      <c r="D277" s="249" t="s">
        <v>167</v>
      </c>
      <c r="E277" s="261" t="s">
        <v>1</v>
      </c>
      <c r="F277" s="262" t="s">
        <v>169</v>
      </c>
      <c r="G277" s="260"/>
      <c r="H277" s="263">
        <v>27.672000000000001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9" t="s">
        <v>167</v>
      </c>
      <c r="AU277" s="269" t="s">
        <v>90</v>
      </c>
      <c r="AV277" s="14" t="s">
        <v>165</v>
      </c>
      <c r="AW277" s="14" t="s">
        <v>34</v>
      </c>
      <c r="AX277" s="14" t="s">
        <v>88</v>
      </c>
      <c r="AY277" s="269" t="s">
        <v>159</v>
      </c>
    </row>
    <row r="278" s="2" customFormat="1" ht="66.75" customHeight="1">
      <c r="A278" s="37"/>
      <c r="B278" s="38"/>
      <c r="C278" s="233" t="s">
        <v>418</v>
      </c>
      <c r="D278" s="233" t="s">
        <v>161</v>
      </c>
      <c r="E278" s="234" t="s">
        <v>419</v>
      </c>
      <c r="F278" s="235" t="s">
        <v>420</v>
      </c>
      <c r="G278" s="236" t="s">
        <v>164</v>
      </c>
      <c r="H278" s="237">
        <v>51.884999999999998</v>
      </c>
      <c r="I278" s="238"/>
      <c r="J278" s="239">
        <f>ROUND(I278*H278,2)</f>
        <v>0</v>
      </c>
      <c r="K278" s="240"/>
      <c r="L278" s="43"/>
      <c r="M278" s="241" t="s">
        <v>1</v>
      </c>
      <c r="N278" s="242" t="s">
        <v>45</v>
      </c>
      <c r="O278" s="90"/>
      <c r="P278" s="243">
        <f>O278*H278</f>
        <v>0</v>
      </c>
      <c r="Q278" s="243">
        <v>0.0083499999999999998</v>
      </c>
      <c r="R278" s="243">
        <f>Q278*H278</f>
        <v>0.43323974999999998</v>
      </c>
      <c r="S278" s="243">
        <v>0</v>
      </c>
      <c r="T278" s="244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5" t="s">
        <v>165</v>
      </c>
      <c r="AT278" s="245" t="s">
        <v>161</v>
      </c>
      <c r="AU278" s="245" t="s">
        <v>90</v>
      </c>
      <c r="AY278" s="16" t="s">
        <v>159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6" t="s">
        <v>88</v>
      </c>
      <c r="BK278" s="246">
        <f>ROUND(I278*H278,2)</f>
        <v>0</v>
      </c>
      <c r="BL278" s="16" t="s">
        <v>165</v>
      </c>
      <c r="BM278" s="245" t="s">
        <v>421</v>
      </c>
    </row>
    <row r="279" s="2" customFormat="1">
      <c r="A279" s="37"/>
      <c r="B279" s="38"/>
      <c r="C279" s="39"/>
      <c r="D279" s="249" t="s">
        <v>271</v>
      </c>
      <c r="E279" s="39"/>
      <c r="F279" s="270" t="s">
        <v>422</v>
      </c>
      <c r="G279" s="39"/>
      <c r="H279" s="39"/>
      <c r="I279" s="200"/>
      <c r="J279" s="39"/>
      <c r="K279" s="39"/>
      <c r="L279" s="43"/>
      <c r="M279" s="271"/>
      <c r="N279" s="272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271</v>
      </c>
      <c r="AU279" s="16" t="s">
        <v>90</v>
      </c>
    </row>
    <row r="280" s="13" customFormat="1">
      <c r="A280" s="13"/>
      <c r="B280" s="247"/>
      <c r="C280" s="248"/>
      <c r="D280" s="249" t="s">
        <v>167</v>
      </c>
      <c r="E280" s="250" t="s">
        <v>1</v>
      </c>
      <c r="F280" s="251" t="s">
        <v>423</v>
      </c>
      <c r="G280" s="248"/>
      <c r="H280" s="252">
        <v>51.884999999999998</v>
      </c>
      <c r="I280" s="253"/>
      <c r="J280" s="248"/>
      <c r="K280" s="248"/>
      <c r="L280" s="254"/>
      <c r="M280" s="255"/>
      <c r="N280" s="256"/>
      <c r="O280" s="256"/>
      <c r="P280" s="256"/>
      <c r="Q280" s="256"/>
      <c r="R280" s="256"/>
      <c r="S280" s="256"/>
      <c r="T280" s="25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8" t="s">
        <v>167</v>
      </c>
      <c r="AU280" s="258" t="s">
        <v>90</v>
      </c>
      <c r="AV280" s="13" t="s">
        <v>90</v>
      </c>
      <c r="AW280" s="13" t="s">
        <v>34</v>
      </c>
      <c r="AX280" s="13" t="s">
        <v>80</v>
      </c>
      <c r="AY280" s="258" t="s">
        <v>159</v>
      </c>
    </row>
    <row r="281" s="14" customFormat="1">
      <c r="A281" s="14"/>
      <c r="B281" s="259"/>
      <c r="C281" s="260"/>
      <c r="D281" s="249" t="s">
        <v>167</v>
      </c>
      <c r="E281" s="261" t="s">
        <v>1</v>
      </c>
      <c r="F281" s="262" t="s">
        <v>169</v>
      </c>
      <c r="G281" s="260"/>
      <c r="H281" s="263">
        <v>51.884999999999998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9" t="s">
        <v>167</v>
      </c>
      <c r="AU281" s="269" t="s">
        <v>90</v>
      </c>
      <c r="AV281" s="14" t="s">
        <v>165</v>
      </c>
      <c r="AW281" s="14" t="s">
        <v>34</v>
      </c>
      <c r="AX281" s="14" t="s">
        <v>88</v>
      </c>
      <c r="AY281" s="269" t="s">
        <v>159</v>
      </c>
    </row>
    <row r="282" s="2" customFormat="1" ht="21.75" customHeight="1">
      <c r="A282" s="37"/>
      <c r="B282" s="38"/>
      <c r="C282" s="273" t="s">
        <v>424</v>
      </c>
      <c r="D282" s="273" t="s">
        <v>403</v>
      </c>
      <c r="E282" s="274" t="s">
        <v>425</v>
      </c>
      <c r="F282" s="275" t="s">
        <v>426</v>
      </c>
      <c r="G282" s="276" t="s">
        <v>172</v>
      </c>
      <c r="H282" s="277">
        <v>4.359</v>
      </c>
      <c r="I282" s="278"/>
      <c r="J282" s="279">
        <f>ROUND(I282*H282,2)</f>
        <v>0</v>
      </c>
      <c r="K282" s="280"/>
      <c r="L282" s="281"/>
      <c r="M282" s="282" t="s">
        <v>1</v>
      </c>
      <c r="N282" s="283" t="s">
        <v>45</v>
      </c>
      <c r="O282" s="90"/>
      <c r="P282" s="243">
        <f>O282*H282</f>
        <v>0</v>
      </c>
      <c r="Q282" s="243">
        <v>0.032000000000000001</v>
      </c>
      <c r="R282" s="243">
        <f>Q282*H282</f>
        <v>0.139488</v>
      </c>
      <c r="S282" s="243">
        <v>0</v>
      </c>
      <c r="T282" s="244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45" t="s">
        <v>198</v>
      </c>
      <c r="AT282" s="245" t="s">
        <v>403</v>
      </c>
      <c r="AU282" s="245" t="s">
        <v>90</v>
      </c>
      <c r="AY282" s="16" t="s">
        <v>159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16" t="s">
        <v>88</v>
      </c>
      <c r="BK282" s="246">
        <f>ROUND(I282*H282,2)</f>
        <v>0</v>
      </c>
      <c r="BL282" s="16" t="s">
        <v>165</v>
      </c>
      <c r="BM282" s="245" t="s">
        <v>427</v>
      </c>
    </row>
    <row r="283" s="13" customFormat="1">
      <c r="A283" s="13"/>
      <c r="B283" s="247"/>
      <c r="C283" s="248"/>
      <c r="D283" s="249" t="s">
        <v>167</v>
      </c>
      <c r="E283" s="250" t="s">
        <v>1</v>
      </c>
      <c r="F283" s="251" t="s">
        <v>428</v>
      </c>
      <c r="G283" s="248"/>
      <c r="H283" s="252">
        <v>4.1509999999999998</v>
      </c>
      <c r="I283" s="253"/>
      <c r="J283" s="248"/>
      <c r="K283" s="248"/>
      <c r="L283" s="254"/>
      <c r="M283" s="255"/>
      <c r="N283" s="256"/>
      <c r="O283" s="256"/>
      <c r="P283" s="256"/>
      <c r="Q283" s="256"/>
      <c r="R283" s="256"/>
      <c r="S283" s="256"/>
      <c r="T283" s="25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8" t="s">
        <v>167</v>
      </c>
      <c r="AU283" s="258" t="s">
        <v>90</v>
      </c>
      <c r="AV283" s="13" t="s">
        <v>90</v>
      </c>
      <c r="AW283" s="13" t="s">
        <v>34</v>
      </c>
      <c r="AX283" s="13" t="s">
        <v>80</v>
      </c>
      <c r="AY283" s="258" t="s">
        <v>159</v>
      </c>
    </row>
    <row r="284" s="14" customFormat="1">
      <c r="A284" s="14"/>
      <c r="B284" s="259"/>
      <c r="C284" s="260"/>
      <c r="D284" s="249" t="s">
        <v>167</v>
      </c>
      <c r="E284" s="261" t="s">
        <v>1</v>
      </c>
      <c r="F284" s="262" t="s">
        <v>169</v>
      </c>
      <c r="G284" s="260"/>
      <c r="H284" s="263">
        <v>4.1509999999999998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167</v>
      </c>
      <c r="AU284" s="269" t="s">
        <v>90</v>
      </c>
      <c r="AV284" s="14" t="s">
        <v>165</v>
      </c>
      <c r="AW284" s="14" t="s">
        <v>34</v>
      </c>
      <c r="AX284" s="14" t="s">
        <v>88</v>
      </c>
      <c r="AY284" s="269" t="s">
        <v>159</v>
      </c>
    </row>
    <row r="285" s="13" customFormat="1">
      <c r="A285" s="13"/>
      <c r="B285" s="247"/>
      <c r="C285" s="248"/>
      <c r="D285" s="249" t="s">
        <v>167</v>
      </c>
      <c r="E285" s="248"/>
      <c r="F285" s="251" t="s">
        <v>429</v>
      </c>
      <c r="G285" s="248"/>
      <c r="H285" s="252">
        <v>4.359</v>
      </c>
      <c r="I285" s="253"/>
      <c r="J285" s="248"/>
      <c r="K285" s="248"/>
      <c r="L285" s="254"/>
      <c r="M285" s="255"/>
      <c r="N285" s="256"/>
      <c r="O285" s="256"/>
      <c r="P285" s="256"/>
      <c r="Q285" s="256"/>
      <c r="R285" s="256"/>
      <c r="S285" s="256"/>
      <c r="T285" s="25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8" t="s">
        <v>167</v>
      </c>
      <c r="AU285" s="258" t="s">
        <v>90</v>
      </c>
      <c r="AV285" s="13" t="s">
        <v>90</v>
      </c>
      <c r="AW285" s="13" t="s">
        <v>4</v>
      </c>
      <c r="AX285" s="13" t="s">
        <v>88</v>
      </c>
      <c r="AY285" s="258" t="s">
        <v>159</v>
      </c>
    </row>
    <row r="286" s="2" customFormat="1" ht="66.75" customHeight="1">
      <c r="A286" s="37"/>
      <c r="B286" s="38"/>
      <c r="C286" s="233" t="s">
        <v>430</v>
      </c>
      <c r="D286" s="233" t="s">
        <v>161</v>
      </c>
      <c r="E286" s="234" t="s">
        <v>431</v>
      </c>
      <c r="F286" s="235" t="s">
        <v>432</v>
      </c>
      <c r="G286" s="236" t="s">
        <v>164</v>
      </c>
      <c r="H286" s="237">
        <v>176.16200000000001</v>
      </c>
      <c r="I286" s="238"/>
      <c r="J286" s="239">
        <f>ROUND(I286*H286,2)</f>
        <v>0</v>
      </c>
      <c r="K286" s="240"/>
      <c r="L286" s="43"/>
      <c r="M286" s="241" t="s">
        <v>1</v>
      </c>
      <c r="N286" s="242" t="s">
        <v>45</v>
      </c>
      <c r="O286" s="90"/>
      <c r="P286" s="243">
        <f>O286*H286</f>
        <v>0</v>
      </c>
      <c r="Q286" s="243">
        <v>0.0085199999999999998</v>
      </c>
      <c r="R286" s="243">
        <f>Q286*H286</f>
        <v>1.50090024</v>
      </c>
      <c r="S286" s="243">
        <v>0</v>
      </c>
      <c r="T286" s="24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45" t="s">
        <v>165</v>
      </c>
      <c r="AT286" s="245" t="s">
        <v>161</v>
      </c>
      <c r="AU286" s="245" t="s">
        <v>90</v>
      </c>
      <c r="AY286" s="16" t="s">
        <v>159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6" t="s">
        <v>88</v>
      </c>
      <c r="BK286" s="246">
        <f>ROUND(I286*H286,2)</f>
        <v>0</v>
      </c>
      <c r="BL286" s="16" t="s">
        <v>165</v>
      </c>
      <c r="BM286" s="245" t="s">
        <v>433</v>
      </c>
    </row>
    <row r="287" s="13" customFormat="1">
      <c r="A287" s="13"/>
      <c r="B287" s="247"/>
      <c r="C287" s="248"/>
      <c r="D287" s="249" t="s">
        <v>167</v>
      </c>
      <c r="E287" s="250" t="s">
        <v>1</v>
      </c>
      <c r="F287" s="251" t="s">
        <v>434</v>
      </c>
      <c r="G287" s="248"/>
      <c r="H287" s="252">
        <v>176.16200000000001</v>
      </c>
      <c r="I287" s="253"/>
      <c r="J287" s="248"/>
      <c r="K287" s="248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167</v>
      </c>
      <c r="AU287" s="258" t="s">
        <v>90</v>
      </c>
      <c r="AV287" s="13" t="s">
        <v>90</v>
      </c>
      <c r="AW287" s="13" t="s">
        <v>34</v>
      </c>
      <c r="AX287" s="13" t="s">
        <v>80</v>
      </c>
      <c r="AY287" s="258" t="s">
        <v>159</v>
      </c>
    </row>
    <row r="288" s="14" customFormat="1">
      <c r="A288" s="14"/>
      <c r="B288" s="259"/>
      <c r="C288" s="260"/>
      <c r="D288" s="249" t="s">
        <v>167</v>
      </c>
      <c r="E288" s="261" t="s">
        <v>1</v>
      </c>
      <c r="F288" s="262" t="s">
        <v>169</v>
      </c>
      <c r="G288" s="260"/>
      <c r="H288" s="263">
        <v>176.16200000000001</v>
      </c>
      <c r="I288" s="264"/>
      <c r="J288" s="260"/>
      <c r="K288" s="260"/>
      <c r="L288" s="265"/>
      <c r="M288" s="266"/>
      <c r="N288" s="267"/>
      <c r="O288" s="267"/>
      <c r="P288" s="267"/>
      <c r="Q288" s="267"/>
      <c r="R288" s="267"/>
      <c r="S288" s="267"/>
      <c r="T288" s="26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9" t="s">
        <v>167</v>
      </c>
      <c r="AU288" s="269" t="s">
        <v>90</v>
      </c>
      <c r="AV288" s="14" t="s">
        <v>165</v>
      </c>
      <c r="AW288" s="14" t="s">
        <v>34</v>
      </c>
      <c r="AX288" s="14" t="s">
        <v>88</v>
      </c>
      <c r="AY288" s="269" t="s">
        <v>159</v>
      </c>
    </row>
    <row r="289" s="2" customFormat="1" ht="16.5" customHeight="1">
      <c r="A289" s="37"/>
      <c r="B289" s="38"/>
      <c r="C289" s="273" t="s">
        <v>435</v>
      </c>
      <c r="D289" s="273" t="s">
        <v>403</v>
      </c>
      <c r="E289" s="274" t="s">
        <v>436</v>
      </c>
      <c r="F289" s="275" t="s">
        <v>437</v>
      </c>
      <c r="G289" s="276" t="s">
        <v>164</v>
      </c>
      <c r="H289" s="277">
        <v>184.97</v>
      </c>
      <c r="I289" s="278"/>
      <c r="J289" s="279">
        <f>ROUND(I289*H289,2)</f>
        <v>0</v>
      </c>
      <c r="K289" s="280"/>
      <c r="L289" s="281"/>
      <c r="M289" s="282" t="s">
        <v>1</v>
      </c>
      <c r="N289" s="283" t="s">
        <v>45</v>
      </c>
      <c r="O289" s="90"/>
      <c r="P289" s="243">
        <f>O289*H289</f>
        <v>0</v>
      </c>
      <c r="Q289" s="243">
        <v>0.0016800000000000001</v>
      </c>
      <c r="R289" s="243">
        <f>Q289*H289</f>
        <v>0.31074960000000001</v>
      </c>
      <c r="S289" s="243">
        <v>0</v>
      </c>
      <c r="T289" s="24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5" t="s">
        <v>198</v>
      </c>
      <c r="AT289" s="245" t="s">
        <v>403</v>
      </c>
      <c r="AU289" s="245" t="s">
        <v>90</v>
      </c>
      <c r="AY289" s="16" t="s">
        <v>159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6" t="s">
        <v>88</v>
      </c>
      <c r="BK289" s="246">
        <f>ROUND(I289*H289,2)</f>
        <v>0</v>
      </c>
      <c r="BL289" s="16" t="s">
        <v>165</v>
      </c>
      <c r="BM289" s="245" t="s">
        <v>438</v>
      </c>
    </row>
    <row r="290" s="13" customFormat="1">
      <c r="A290" s="13"/>
      <c r="B290" s="247"/>
      <c r="C290" s="248"/>
      <c r="D290" s="249" t="s">
        <v>167</v>
      </c>
      <c r="E290" s="248"/>
      <c r="F290" s="251" t="s">
        <v>439</v>
      </c>
      <c r="G290" s="248"/>
      <c r="H290" s="252">
        <v>184.97</v>
      </c>
      <c r="I290" s="253"/>
      <c r="J290" s="248"/>
      <c r="K290" s="248"/>
      <c r="L290" s="254"/>
      <c r="M290" s="255"/>
      <c r="N290" s="256"/>
      <c r="O290" s="256"/>
      <c r="P290" s="256"/>
      <c r="Q290" s="256"/>
      <c r="R290" s="256"/>
      <c r="S290" s="256"/>
      <c r="T290" s="25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8" t="s">
        <v>167</v>
      </c>
      <c r="AU290" s="258" t="s">
        <v>90</v>
      </c>
      <c r="AV290" s="13" t="s">
        <v>90</v>
      </c>
      <c r="AW290" s="13" t="s">
        <v>4</v>
      </c>
      <c r="AX290" s="13" t="s">
        <v>88</v>
      </c>
      <c r="AY290" s="258" t="s">
        <v>159</v>
      </c>
    </row>
    <row r="291" s="2" customFormat="1" ht="49.05" customHeight="1">
      <c r="A291" s="37"/>
      <c r="B291" s="38"/>
      <c r="C291" s="233" t="s">
        <v>440</v>
      </c>
      <c r="D291" s="233" t="s">
        <v>161</v>
      </c>
      <c r="E291" s="234" t="s">
        <v>441</v>
      </c>
      <c r="F291" s="235" t="s">
        <v>442</v>
      </c>
      <c r="G291" s="236" t="s">
        <v>287</v>
      </c>
      <c r="H291" s="237">
        <v>80.700000000000003</v>
      </c>
      <c r="I291" s="238"/>
      <c r="J291" s="239">
        <f>ROUND(I291*H291,2)</f>
        <v>0</v>
      </c>
      <c r="K291" s="240"/>
      <c r="L291" s="43"/>
      <c r="M291" s="241" t="s">
        <v>1</v>
      </c>
      <c r="N291" s="242" t="s">
        <v>45</v>
      </c>
      <c r="O291" s="90"/>
      <c r="P291" s="243">
        <f>O291*H291</f>
        <v>0</v>
      </c>
      <c r="Q291" s="243">
        <v>0.0033899999999999998</v>
      </c>
      <c r="R291" s="243">
        <f>Q291*H291</f>
        <v>0.27357300000000001</v>
      </c>
      <c r="S291" s="243">
        <v>0</v>
      </c>
      <c r="T291" s="24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5" t="s">
        <v>165</v>
      </c>
      <c r="AT291" s="245" t="s">
        <v>161</v>
      </c>
      <c r="AU291" s="245" t="s">
        <v>90</v>
      </c>
      <c r="AY291" s="16" t="s">
        <v>159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6" t="s">
        <v>88</v>
      </c>
      <c r="BK291" s="246">
        <f>ROUND(I291*H291,2)</f>
        <v>0</v>
      </c>
      <c r="BL291" s="16" t="s">
        <v>165</v>
      </c>
      <c r="BM291" s="245" t="s">
        <v>443</v>
      </c>
    </row>
    <row r="292" s="13" customFormat="1">
      <c r="A292" s="13"/>
      <c r="B292" s="247"/>
      <c r="C292" s="248"/>
      <c r="D292" s="249" t="s">
        <v>167</v>
      </c>
      <c r="E292" s="250" t="s">
        <v>1</v>
      </c>
      <c r="F292" s="251" t="s">
        <v>444</v>
      </c>
      <c r="G292" s="248"/>
      <c r="H292" s="252">
        <v>80.700000000000003</v>
      </c>
      <c r="I292" s="253"/>
      <c r="J292" s="248"/>
      <c r="K292" s="248"/>
      <c r="L292" s="254"/>
      <c r="M292" s="255"/>
      <c r="N292" s="256"/>
      <c r="O292" s="256"/>
      <c r="P292" s="256"/>
      <c r="Q292" s="256"/>
      <c r="R292" s="256"/>
      <c r="S292" s="256"/>
      <c r="T292" s="25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8" t="s">
        <v>167</v>
      </c>
      <c r="AU292" s="258" t="s">
        <v>90</v>
      </c>
      <c r="AV292" s="13" t="s">
        <v>90</v>
      </c>
      <c r="AW292" s="13" t="s">
        <v>34</v>
      </c>
      <c r="AX292" s="13" t="s">
        <v>80</v>
      </c>
      <c r="AY292" s="258" t="s">
        <v>159</v>
      </c>
    </row>
    <row r="293" s="14" customFormat="1">
      <c r="A293" s="14"/>
      <c r="B293" s="259"/>
      <c r="C293" s="260"/>
      <c r="D293" s="249" t="s">
        <v>167</v>
      </c>
      <c r="E293" s="261" t="s">
        <v>1</v>
      </c>
      <c r="F293" s="262" t="s">
        <v>169</v>
      </c>
      <c r="G293" s="260"/>
      <c r="H293" s="263">
        <v>80.700000000000003</v>
      </c>
      <c r="I293" s="264"/>
      <c r="J293" s="260"/>
      <c r="K293" s="260"/>
      <c r="L293" s="265"/>
      <c r="M293" s="266"/>
      <c r="N293" s="267"/>
      <c r="O293" s="267"/>
      <c r="P293" s="267"/>
      <c r="Q293" s="267"/>
      <c r="R293" s="267"/>
      <c r="S293" s="267"/>
      <c r="T293" s="26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9" t="s">
        <v>167</v>
      </c>
      <c r="AU293" s="269" t="s">
        <v>90</v>
      </c>
      <c r="AV293" s="14" t="s">
        <v>165</v>
      </c>
      <c r="AW293" s="14" t="s">
        <v>34</v>
      </c>
      <c r="AX293" s="14" t="s">
        <v>88</v>
      </c>
      <c r="AY293" s="269" t="s">
        <v>159</v>
      </c>
    </row>
    <row r="294" s="2" customFormat="1" ht="21.75" customHeight="1">
      <c r="A294" s="37"/>
      <c r="B294" s="38"/>
      <c r="C294" s="273" t="s">
        <v>445</v>
      </c>
      <c r="D294" s="273" t="s">
        <v>403</v>
      </c>
      <c r="E294" s="274" t="s">
        <v>446</v>
      </c>
      <c r="F294" s="275" t="s">
        <v>447</v>
      </c>
      <c r="G294" s="276" t="s">
        <v>164</v>
      </c>
      <c r="H294" s="277">
        <v>22.193000000000001</v>
      </c>
      <c r="I294" s="278"/>
      <c r="J294" s="279">
        <f>ROUND(I294*H294,2)</f>
        <v>0</v>
      </c>
      <c r="K294" s="280"/>
      <c r="L294" s="281"/>
      <c r="M294" s="282" t="s">
        <v>1</v>
      </c>
      <c r="N294" s="283" t="s">
        <v>45</v>
      </c>
      <c r="O294" s="90"/>
      <c r="P294" s="243">
        <f>O294*H294</f>
        <v>0</v>
      </c>
      <c r="Q294" s="243">
        <v>0.00029999999999999997</v>
      </c>
      <c r="R294" s="243">
        <f>Q294*H294</f>
        <v>0.0066578999999999996</v>
      </c>
      <c r="S294" s="243">
        <v>0</v>
      </c>
      <c r="T294" s="244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45" t="s">
        <v>198</v>
      </c>
      <c r="AT294" s="245" t="s">
        <v>403</v>
      </c>
      <c r="AU294" s="245" t="s">
        <v>90</v>
      </c>
      <c r="AY294" s="16" t="s">
        <v>159</v>
      </c>
      <c r="BE294" s="246">
        <f>IF(N294="základní",J294,0)</f>
        <v>0</v>
      </c>
      <c r="BF294" s="246">
        <f>IF(N294="snížená",J294,0)</f>
        <v>0</v>
      </c>
      <c r="BG294" s="246">
        <f>IF(N294="zákl. přenesená",J294,0)</f>
        <v>0</v>
      </c>
      <c r="BH294" s="246">
        <f>IF(N294="sníž. přenesená",J294,0)</f>
        <v>0</v>
      </c>
      <c r="BI294" s="246">
        <f>IF(N294="nulová",J294,0)</f>
        <v>0</v>
      </c>
      <c r="BJ294" s="16" t="s">
        <v>88</v>
      </c>
      <c r="BK294" s="246">
        <f>ROUND(I294*H294,2)</f>
        <v>0</v>
      </c>
      <c r="BL294" s="16" t="s">
        <v>165</v>
      </c>
      <c r="BM294" s="245" t="s">
        <v>448</v>
      </c>
    </row>
    <row r="295" s="13" customFormat="1">
      <c r="A295" s="13"/>
      <c r="B295" s="247"/>
      <c r="C295" s="248"/>
      <c r="D295" s="249" t="s">
        <v>167</v>
      </c>
      <c r="E295" s="250" t="s">
        <v>1</v>
      </c>
      <c r="F295" s="251" t="s">
        <v>449</v>
      </c>
      <c r="G295" s="248"/>
      <c r="H295" s="252">
        <v>20.175000000000001</v>
      </c>
      <c r="I295" s="253"/>
      <c r="J295" s="248"/>
      <c r="K295" s="248"/>
      <c r="L295" s="254"/>
      <c r="M295" s="255"/>
      <c r="N295" s="256"/>
      <c r="O295" s="256"/>
      <c r="P295" s="256"/>
      <c r="Q295" s="256"/>
      <c r="R295" s="256"/>
      <c r="S295" s="256"/>
      <c r="T295" s="25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8" t="s">
        <v>167</v>
      </c>
      <c r="AU295" s="258" t="s">
        <v>90</v>
      </c>
      <c r="AV295" s="13" t="s">
        <v>90</v>
      </c>
      <c r="AW295" s="13" t="s">
        <v>34</v>
      </c>
      <c r="AX295" s="13" t="s">
        <v>80</v>
      </c>
      <c r="AY295" s="258" t="s">
        <v>159</v>
      </c>
    </row>
    <row r="296" s="14" customFormat="1">
      <c r="A296" s="14"/>
      <c r="B296" s="259"/>
      <c r="C296" s="260"/>
      <c r="D296" s="249" t="s">
        <v>167</v>
      </c>
      <c r="E296" s="261" t="s">
        <v>1</v>
      </c>
      <c r="F296" s="262" t="s">
        <v>169</v>
      </c>
      <c r="G296" s="260"/>
      <c r="H296" s="263">
        <v>20.175000000000001</v>
      </c>
      <c r="I296" s="264"/>
      <c r="J296" s="260"/>
      <c r="K296" s="260"/>
      <c r="L296" s="265"/>
      <c r="M296" s="266"/>
      <c r="N296" s="267"/>
      <c r="O296" s="267"/>
      <c r="P296" s="267"/>
      <c r="Q296" s="267"/>
      <c r="R296" s="267"/>
      <c r="S296" s="267"/>
      <c r="T296" s="26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9" t="s">
        <v>167</v>
      </c>
      <c r="AU296" s="269" t="s">
        <v>90</v>
      </c>
      <c r="AV296" s="14" t="s">
        <v>165</v>
      </c>
      <c r="AW296" s="14" t="s">
        <v>34</v>
      </c>
      <c r="AX296" s="14" t="s">
        <v>88</v>
      </c>
      <c r="AY296" s="269" t="s">
        <v>159</v>
      </c>
    </row>
    <row r="297" s="13" customFormat="1">
      <c r="A297" s="13"/>
      <c r="B297" s="247"/>
      <c r="C297" s="248"/>
      <c r="D297" s="249" t="s">
        <v>167</v>
      </c>
      <c r="E297" s="248"/>
      <c r="F297" s="251" t="s">
        <v>450</v>
      </c>
      <c r="G297" s="248"/>
      <c r="H297" s="252">
        <v>22.193000000000001</v>
      </c>
      <c r="I297" s="253"/>
      <c r="J297" s="248"/>
      <c r="K297" s="248"/>
      <c r="L297" s="254"/>
      <c r="M297" s="255"/>
      <c r="N297" s="256"/>
      <c r="O297" s="256"/>
      <c r="P297" s="256"/>
      <c r="Q297" s="256"/>
      <c r="R297" s="256"/>
      <c r="S297" s="256"/>
      <c r="T297" s="25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8" t="s">
        <v>167</v>
      </c>
      <c r="AU297" s="258" t="s">
        <v>90</v>
      </c>
      <c r="AV297" s="13" t="s">
        <v>90</v>
      </c>
      <c r="AW297" s="13" t="s">
        <v>4</v>
      </c>
      <c r="AX297" s="13" t="s">
        <v>88</v>
      </c>
      <c r="AY297" s="258" t="s">
        <v>159</v>
      </c>
    </row>
    <row r="298" s="2" customFormat="1" ht="24.15" customHeight="1">
      <c r="A298" s="37"/>
      <c r="B298" s="38"/>
      <c r="C298" s="233" t="s">
        <v>451</v>
      </c>
      <c r="D298" s="233" t="s">
        <v>161</v>
      </c>
      <c r="E298" s="234" t="s">
        <v>452</v>
      </c>
      <c r="F298" s="235" t="s">
        <v>453</v>
      </c>
      <c r="G298" s="236" t="s">
        <v>287</v>
      </c>
      <c r="H298" s="237">
        <v>66.5</v>
      </c>
      <c r="I298" s="238"/>
      <c r="J298" s="239">
        <f>ROUND(I298*H298,2)</f>
        <v>0</v>
      </c>
      <c r="K298" s="240"/>
      <c r="L298" s="43"/>
      <c r="M298" s="241" t="s">
        <v>1</v>
      </c>
      <c r="N298" s="242" t="s">
        <v>45</v>
      </c>
      <c r="O298" s="90"/>
      <c r="P298" s="243">
        <f>O298*H298</f>
        <v>0</v>
      </c>
      <c r="Q298" s="243">
        <v>3.0000000000000001E-05</v>
      </c>
      <c r="R298" s="243">
        <f>Q298*H298</f>
        <v>0.0019950000000000002</v>
      </c>
      <c r="S298" s="243">
        <v>0</v>
      </c>
      <c r="T298" s="244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5" t="s">
        <v>165</v>
      </c>
      <c r="AT298" s="245" t="s">
        <v>161</v>
      </c>
      <c r="AU298" s="245" t="s">
        <v>90</v>
      </c>
      <c r="AY298" s="16" t="s">
        <v>159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6" t="s">
        <v>88</v>
      </c>
      <c r="BK298" s="246">
        <f>ROUND(I298*H298,2)</f>
        <v>0</v>
      </c>
      <c r="BL298" s="16" t="s">
        <v>165</v>
      </c>
      <c r="BM298" s="245" t="s">
        <v>454</v>
      </c>
    </row>
    <row r="299" s="13" customFormat="1">
      <c r="A299" s="13"/>
      <c r="B299" s="247"/>
      <c r="C299" s="248"/>
      <c r="D299" s="249" t="s">
        <v>167</v>
      </c>
      <c r="E299" s="250" t="s">
        <v>1</v>
      </c>
      <c r="F299" s="251" t="s">
        <v>455</v>
      </c>
      <c r="G299" s="248"/>
      <c r="H299" s="252">
        <v>66.5</v>
      </c>
      <c r="I299" s="253"/>
      <c r="J299" s="248"/>
      <c r="K299" s="248"/>
      <c r="L299" s="254"/>
      <c r="M299" s="255"/>
      <c r="N299" s="256"/>
      <c r="O299" s="256"/>
      <c r="P299" s="256"/>
      <c r="Q299" s="256"/>
      <c r="R299" s="256"/>
      <c r="S299" s="256"/>
      <c r="T299" s="25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8" t="s">
        <v>167</v>
      </c>
      <c r="AU299" s="258" t="s">
        <v>90</v>
      </c>
      <c r="AV299" s="13" t="s">
        <v>90</v>
      </c>
      <c r="AW299" s="13" t="s">
        <v>34</v>
      </c>
      <c r="AX299" s="13" t="s">
        <v>80</v>
      </c>
      <c r="AY299" s="258" t="s">
        <v>159</v>
      </c>
    </row>
    <row r="300" s="14" customFormat="1">
      <c r="A300" s="14"/>
      <c r="B300" s="259"/>
      <c r="C300" s="260"/>
      <c r="D300" s="249" t="s">
        <v>167</v>
      </c>
      <c r="E300" s="261" t="s">
        <v>1</v>
      </c>
      <c r="F300" s="262" t="s">
        <v>169</v>
      </c>
      <c r="G300" s="260"/>
      <c r="H300" s="263">
        <v>66.5</v>
      </c>
      <c r="I300" s="264"/>
      <c r="J300" s="260"/>
      <c r="K300" s="260"/>
      <c r="L300" s="265"/>
      <c r="M300" s="266"/>
      <c r="N300" s="267"/>
      <c r="O300" s="267"/>
      <c r="P300" s="267"/>
      <c r="Q300" s="267"/>
      <c r="R300" s="267"/>
      <c r="S300" s="267"/>
      <c r="T300" s="26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9" t="s">
        <v>167</v>
      </c>
      <c r="AU300" s="269" t="s">
        <v>90</v>
      </c>
      <c r="AV300" s="14" t="s">
        <v>165</v>
      </c>
      <c r="AW300" s="14" t="s">
        <v>34</v>
      </c>
      <c r="AX300" s="14" t="s">
        <v>88</v>
      </c>
      <c r="AY300" s="269" t="s">
        <v>159</v>
      </c>
    </row>
    <row r="301" s="2" customFormat="1" ht="24.15" customHeight="1">
      <c r="A301" s="37"/>
      <c r="B301" s="38"/>
      <c r="C301" s="273" t="s">
        <v>456</v>
      </c>
      <c r="D301" s="273" t="s">
        <v>403</v>
      </c>
      <c r="E301" s="274" t="s">
        <v>457</v>
      </c>
      <c r="F301" s="275" t="s">
        <v>458</v>
      </c>
      <c r="G301" s="276" t="s">
        <v>287</v>
      </c>
      <c r="H301" s="277">
        <v>69.825000000000003</v>
      </c>
      <c r="I301" s="278"/>
      <c r="J301" s="279">
        <f>ROUND(I301*H301,2)</f>
        <v>0</v>
      </c>
      <c r="K301" s="280"/>
      <c r="L301" s="281"/>
      <c r="M301" s="282" t="s">
        <v>1</v>
      </c>
      <c r="N301" s="283" t="s">
        <v>45</v>
      </c>
      <c r="O301" s="90"/>
      <c r="P301" s="243">
        <f>O301*H301</f>
        <v>0</v>
      </c>
      <c r="Q301" s="243">
        <v>0.00032000000000000003</v>
      </c>
      <c r="R301" s="243">
        <f>Q301*H301</f>
        <v>0.022344000000000003</v>
      </c>
      <c r="S301" s="243">
        <v>0</v>
      </c>
      <c r="T301" s="24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5" t="s">
        <v>198</v>
      </c>
      <c r="AT301" s="245" t="s">
        <v>403</v>
      </c>
      <c r="AU301" s="245" t="s">
        <v>90</v>
      </c>
      <c r="AY301" s="16" t="s">
        <v>159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6" t="s">
        <v>88</v>
      </c>
      <c r="BK301" s="246">
        <f>ROUND(I301*H301,2)</f>
        <v>0</v>
      </c>
      <c r="BL301" s="16" t="s">
        <v>165</v>
      </c>
      <c r="BM301" s="245" t="s">
        <v>459</v>
      </c>
    </row>
    <row r="302" s="13" customFormat="1">
      <c r="A302" s="13"/>
      <c r="B302" s="247"/>
      <c r="C302" s="248"/>
      <c r="D302" s="249" t="s">
        <v>167</v>
      </c>
      <c r="E302" s="248"/>
      <c r="F302" s="251" t="s">
        <v>460</v>
      </c>
      <c r="G302" s="248"/>
      <c r="H302" s="252">
        <v>69.825000000000003</v>
      </c>
      <c r="I302" s="253"/>
      <c r="J302" s="248"/>
      <c r="K302" s="248"/>
      <c r="L302" s="254"/>
      <c r="M302" s="255"/>
      <c r="N302" s="256"/>
      <c r="O302" s="256"/>
      <c r="P302" s="256"/>
      <c r="Q302" s="256"/>
      <c r="R302" s="256"/>
      <c r="S302" s="256"/>
      <c r="T302" s="25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8" t="s">
        <v>167</v>
      </c>
      <c r="AU302" s="258" t="s">
        <v>90</v>
      </c>
      <c r="AV302" s="13" t="s">
        <v>90</v>
      </c>
      <c r="AW302" s="13" t="s">
        <v>4</v>
      </c>
      <c r="AX302" s="13" t="s">
        <v>88</v>
      </c>
      <c r="AY302" s="258" t="s">
        <v>159</v>
      </c>
    </row>
    <row r="303" s="2" customFormat="1" ht="24.15" customHeight="1">
      <c r="A303" s="37"/>
      <c r="B303" s="38"/>
      <c r="C303" s="233" t="s">
        <v>461</v>
      </c>
      <c r="D303" s="233" t="s">
        <v>161</v>
      </c>
      <c r="E303" s="234" t="s">
        <v>462</v>
      </c>
      <c r="F303" s="235" t="s">
        <v>463</v>
      </c>
      <c r="G303" s="236" t="s">
        <v>287</v>
      </c>
      <c r="H303" s="237">
        <v>45.700000000000003</v>
      </c>
      <c r="I303" s="238"/>
      <c r="J303" s="239">
        <f>ROUND(I303*H303,2)</f>
        <v>0</v>
      </c>
      <c r="K303" s="240"/>
      <c r="L303" s="43"/>
      <c r="M303" s="241" t="s">
        <v>1</v>
      </c>
      <c r="N303" s="242" t="s">
        <v>45</v>
      </c>
      <c r="O303" s="90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5" t="s">
        <v>165</v>
      </c>
      <c r="AT303" s="245" t="s">
        <v>161</v>
      </c>
      <c r="AU303" s="245" t="s">
        <v>90</v>
      </c>
      <c r="AY303" s="16" t="s">
        <v>159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6" t="s">
        <v>88</v>
      </c>
      <c r="BK303" s="246">
        <f>ROUND(I303*H303,2)</f>
        <v>0</v>
      </c>
      <c r="BL303" s="16" t="s">
        <v>165</v>
      </c>
      <c r="BM303" s="245" t="s">
        <v>464</v>
      </c>
    </row>
    <row r="304" s="13" customFormat="1">
      <c r="A304" s="13"/>
      <c r="B304" s="247"/>
      <c r="C304" s="248"/>
      <c r="D304" s="249" t="s">
        <v>167</v>
      </c>
      <c r="E304" s="250" t="s">
        <v>1</v>
      </c>
      <c r="F304" s="251" t="s">
        <v>465</v>
      </c>
      <c r="G304" s="248"/>
      <c r="H304" s="252">
        <v>45.700000000000003</v>
      </c>
      <c r="I304" s="253"/>
      <c r="J304" s="248"/>
      <c r="K304" s="248"/>
      <c r="L304" s="254"/>
      <c r="M304" s="255"/>
      <c r="N304" s="256"/>
      <c r="O304" s="256"/>
      <c r="P304" s="256"/>
      <c r="Q304" s="256"/>
      <c r="R304" s="256"/>
      <c r="S304" s="256"/>
      <c r="T304" s="25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8" t="s">
        <v>167</v>
      </c>
      <c r="AU304" s="258" t="s">
        <v>90</v>
      </c>
      <c r="AV304" s="13" t="s">
        <v>90</v>
      </c>
      <c r="AW304" s="13" t="s">
        <v>34</v>
      </c>
      <c r="AX304" s="13" t="s">
        <v>80</v>
      </c>
      <c r="AY304" s="258" t="s">
        <v>159</v>
      </c>
    </row>
    <row r="305" s="14" customFormat="1">
      <c r="A305" s="14"/>
      <c r="B305" s="259"/>
      <c r="C305" s="260"/>
      <c r="D305" s="249" t="s">
        <v>167</v>
      </c>
      <c r="E305" s="261" t="s">
        <v>1</v>
      </c>
      <c r="F305" s="262" t="s">
        <v>169</v>
      </c>
      <c r="G305" s="260"/>
      <c r="H305" s="263">
        <v>45.700000000000003</v>
      </c>
      <c r="I305" s="264"/>
      <c r="J305" s="260"/>
      <c r="K305" s="260"/>
      <c r="L305" s="265"/>
      <c r="M305" s="266"/>
      <c r="N305" s="267"/>
      <c r="O305" s="267"/>
      <c r="P305" s="267"/>
      <c r="Q305" s="267"/>
      <c r="R305" s="267"/>
      <c r="S305" s="267"/>
      <c r="T305" s="26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9" t="s">
        <v>167</v>
      </c>
      <c r="AU305" s="269" t="s">
        <v>90</v>
      </c>
      <c r="AV305" s="14" t="s">
        <v>165</v>
      </c>
      <c r="AW305" s="14" t="s">
        <v>34</v>
      </c>
      <c r="AX305" s="14" t="s">
        <v>88</v>
      </c>
      <c r="AY305" s="269" t="s">
        <v>159</v>
      </c>
    </row>
    <row r="306" s="2" customFormat="1" ht="24.15" customHeight="1">
      <c r="A306" s="37"/>
      <c r="B306" s="38"/>
      <c r="C306" s="273" t="s">
        <v>466</v>
      </c>
      <c r="D306" s="273" t="s">
        <v>403</v>
      </c>
      <c r="E306" s="274" t="s">
        <v>467</v>
      </c>
      <c r="F306" s="275" t="s">
        <v>468</v>
      </c>
      <c r="G306" s="276" t="s">
        <v>287</v>
      </c>
      <c r="H306" s="277">
        <v>47.984999999999999</v>
      </c>
      <c r="I306" s="278"/>
      <c r="J306" s="279">
        <f>ROUND(I306*H306,2)</f>
        <v>0</v>
      </c>
      <c r="K306" s="280"/>
      <c r="L306" s="281"/>
      <c r="M306" s="282" t="s">
        <v>1</v>
      </c>
      <c r="N306" s="283" t="s">
        <v>45</v>
      </c>
      <c r="O306" s="90"/>
      <c r="P306" s="243">
        <f>O306*H306</f>
        <v>0</v>
      </c>
      <c r="Q306" s="243">
        <v>3.0000000000000001E-05</v>
      </c>
      <c r="R306" s="243">
        <f>Q306*H306</f>
        <v>0.0014395499999999999</v>
      </c>
      <c r="S306" s="243">
        <v>0</v>
      </c>
      <c r="T306" s="24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45" t="s">
        <v>198</v>
      </c>
      <c r="AT306" s="245" t="s">
        <v>403</v>
      </c>
      <c r="AU306" s="245" t="s">
        <v>90</v>
      </c>
      <c r="AY306" s="16" t="s">
        <v>159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16" t="s">
        <v>88</v>
      </c>
      <c r="BK306" s="246">
        <f>ROUND(I306*H306,2)</f>
        <v>0</v>
      </c>
      <c r="BL306" s="16" t="s">
        <v>165</v>
      </c>
      <c r="BM306" s="245" t="s">
        <v>469</v>
      </c>
    </row>
    <row r="307" s="13" customFormat="1">
      <c r="A307" s="13"/>
      <c r="B307" s="247"/>
      <c r="C307" s="248"/>
      <c r="D307" s="249" t="s">
        <v>167</v>
      </c>
      <c r="E307" s="248"/>
      <c r="F307" s="251" t="s">
        <v>470</v>
      </c>
      <c r="G307" s="248"/>
      <c r="H307" s="252">
        <v>47.984999999999999</v>
      </c>
      <c r="I307" s="253"/>
      <c r="J307" s="248"/>
      <c r="K307" s="248"/>
      <c r="L307" s="254"/>
      <c r="M307" s="255"/>
      <c r="N307" s="256"/>
      <c r="O307" s="256"/>
      <c r="P307" s="256"/>
      <c r="Q307" s="256"/>
      <c r="R307" s="256"/>
      <c r="S307" s="256"/>
      <c r="T307" s="25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8" t="s">
        <v>167</v>
      </c>
      <c r="AU307" s="258" t="s">
        <v>90</v>
      </c>
      <c r="AV307" s="13" t="s">
        <v>90</v>
      </c>
      <c r="AW307" s="13" t="s">
        <v>4</v>
      </c>
      <c r="AX307" s="13" t="s">
        <v>88</v>
      </c>
      <c r="AY307" s="258" t="s">
        <v>159</v>
      </c>
    </row>
    <row r="308" s="2" customFormat="1" ht="24.15" customHeight="1">
      <c r="A308" s="37"/>
      <c r="B308" s="38"/>
      <c r="C308" s="233" t="s">
        <v>471</v>
      </c>
      <c r="D308" s="233" t="s">
        <v>161</v>
      </c>
      <c r="E308" s="234" t="s">
        <v>462</v>
      </c>
      <c r="F308" s="235" t="s">
        <v>463</v>
      </c>
      <c r="G308" s="236" t="s">
        <v>287</v>
      </c>
      <c r="H308" s="237">
        <v>19</v>
      </c>
      <c r="I308" s="238"/>
      <c r="J308" s="239">
        <f>ROUND(I308*H308,2)</f>
        <v>0</v>
      </c>
      <c r="K308" s="240"/>
      <c r="L308" s="43"/>
      <c r="M308" s="241" t="s">
        <v>1</v>
      </c>
      <c r="N308" s="242" t="s">
        <v>45</v>
      </c>
      <c r="O308" s="90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5" t="s">
        <v>165</v>
      </c>
      <c r="AT308" s="245" t="s">
        <v>161</v>
      </c>
      <c r="AU308" s="245" t="s">
        <v>90</v>
      </c>
      <c r="AY308" s="16" t="s">
        <v>159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6" t="s">
        <v>88</v>
      </c>
      <c r="BK308" s="246">
        <f>ROUND(I308*H308,2)</f>
        <v>0</v>
      </c>
      <c r="BL308" s="16" t="s">
        <v>165</v>
      </c>
      <c r="BM308" s="245" t="s">
        <v>472</v>
      </c>
    </row>
    <row r="309" s="13" customFormat="1">
      <c r="A309" s="13"/>
      <c r="B309" s="247"/>
      <c r="C309" s="248"/>
      <c r="D309" s="249" t="s">
        <v>167</v>
      </c>
      <c r="E309" s="250" t="s">
        <v>1</v>
      </c>
      <c r="F309" s="251" t="s">
        <v>473</v>
      </c>
      <c r="G309" s="248"/>
      <c r="H309" s="252">
        <v>19</v>
      </c>
      <c r="I309" s="253"/>
      <c r="J309" s="248"/>
      <c r="K309" s="248"/>
      <c r="L309" s="254"/>
      <c r="M309" s="255"/>
      <c r="N309" s="256"/>
      <c r="O309" s="256"/>
      <c r="P309" s="256"/>
      <c r="Q309" s="256"/>
      <c r="R309" s="256"/>
      <c r="S309" s="256"/>
      <c r="T309" s="25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8" t="s">
        <v>167</v>
      </c>
      <c r="AU309" s="258" t="s">
        <v>90</v>
      </c>
      <c r="AV309" s="13" t="s">
        <v>90</v>
      </c>
      <c r="AW309" s="13" t="s">
        <v>34</v>
      </c>
      <c r="AX309" s="13" t="s">
        <v>80</v>
      </c>
      <c r="AY309" s="258" t="s">
        <v>159</v>
      </c>
    </row>
    <row r="310" s="14" customFormat="1">
      <c r="A310" s="14"/>
      <c r="B310" s="259"/>
      <c r="C310" s="260"/>
      <c r="D310" s="249" t="s">
        <v>167</v>
      </c>
      <c r="E310" s="261" t="s">
        <v>1</v>
      </c>
      <c r="F310" s="262" t="s">
        <v>169</v>
      </c>
      <c r="G310" s="260"/>
      <c r="H310" s="263">
        <v>19</v>
      </c>
      <c r="I310" s="264"/>
      <c r="J310" s="260"/>
      <c r="K310" s="260"/>
      <c r="L310" s="265"/>
      <c r="M310" s="266"/>
      <c r="N310" s="267"/>
      <c r="O310" s="267"/>
      <c r="P310" s="267"/>
      <c r="Q310" s="267"/>
      <c r="R310" s="267"/>
      <c r="S310" s="267"/>
      <c r="T310" s="26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9" t="s">
        <v>167</v>
      </c>
      <c r="AU310" s="269" t="s">
        <v>90</v>
      </c>
      <c r="AV310" s="14" t="s">
        <v>165</v>
      </c>
      <c r="AW310" s="14" t="s">
        <v>34</v>
      </c>
      <c r="AX310" s="14" t="s">
        <v>88</v>
      </c>
      <c r="AY310" s="269" t="s">
        <v>159</v>
      </c>
    </row>
    <row r="311" s="2" customFormat="1" ht="24.15" customHeight="1">
      <c r="A311" s="37"/>
      <c r="B311" s="38"/>
      <c r="C311" s="273" t="s">
        <v>474</v>
      </c>
      <c r="D311" s="273" t="s">
        <v>403</v>
      </c>
      <c r="E311" s="274" t="s">
        <v>475</v>
      </c>
      <c r="F311" s="275" t="s">
        <v>476</v>
      </c>
      <c r="G311" s="276" t="s">
        <v>287</v>
      </c>
      <c r="H311" s="277">
        <v>19.949999999999999</v>
      </c>
      <c r="I311" s="278"/>
      <c r="J311" s="279">
        <f>ROUND(I311*H311,2)</f>
        <v>0</v>
      </c>
      <c r="K311" s="280"/>
      <c r="L311" s="281"/>
      <c r="M311" s="282" t="s">
        <v>1</v>
      </c>
      <c r="N311" s="283" t="s">
        <v>45</v>
      </c>
      <c r="O311" s="90"/>
      <c r="P311" s="243">
        <f>O311*H311</f>
        <v>0</v>
      </c>
      <c r="Q311" s="243">
        <v>0.00029999999999999997</v>
      </c>
      <c r="R311" s="243">
        <f>Q311*H311</f>
        <v>0.005984999999999999</v>
      </c>
      <c r="S311" s="243">
        <v>0</v>
      </c>
      <c r="T311" s="24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5" t="s">
        <v>198</v>
      </c>
      <c r="AT311" s="245" t="s">
        <v>403</v>
      </c>
      <c r="AU311" s="245" t="s">
        <v>90</v>
      </c>
      <c r="AY311" s="16" t="s">
        <v>159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16" t="s">
        <v>88</v>
      </c>
      <c r="BK311" s="246">
        <f>ROUND(I311*H311,2)</f>
        <v>0</v>
      </c>
      <c r="BL311" s="16" t="s">
        <v>165</v>
      </c>
      <c r="BM311" s="245" t="s">
        <v>477</v>
      </c>
    </row>
    <row r="312" s="13" customFormat="1">
      <c r="A312" s="13"/>
      <c r="B312" s="247"/>
      <c r="C312" s="248"/>
      <c r="D312" s="249" t="s">
        <v>167</v>
      </c>
      <c r="E312" s="248"/>
      <c r="F312" s="251" t="s">
        <v>478</v>
      </c>
      <c r="G312" s="248"/>
      <c r="H312" s="252">
        <v>19.949999999999999</v>
      </c>
      <c r="I312" s="253"/>
      <c r="J312" s="248"/>
      <c r="K312" s="248"/>
      <c r="L312" s="254"/>
      <c r="M312" s="255"/>
      <c r="N312" s="256"/>
      <c r="O312" s="256"/>
      <c r="P312" s="256"/>
      <c r="Q312" s="256"/>
      <c r="R312" s="256"/>
      <c r="S312" s="256"/>
      <c r="T312" s="25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8" t="s">
        <v>167</v>
      </c>
      <c r="AU312" s="258" t="s">
        <v>90</v>
      </c>
      <c r="AV312" s="13" t="s">
        <v>90</v>
      </c>
      <c r="AW312" s="13" t="s">
        <v>4</v>
      </c>
      <c r="AX312" s="13" t="s">
        <v>88</v>
      </c>
      <c r="AY312" s="258" t="s">
        <v>159</v>
      </c>
    </row>
    <row r="313" s="2" customFormat="1" ht="24.15" customHeight="1">
      <c r="A313" s="37"/>
      <c r="B313" s="38"/>
      <c r="C313" s="233" t="s">
        <v>479</v>
      </c>
      <c r="D313" s="233" t="s">
        <v>161</v>
      </c>
      <c r="E313" s="234" t="s">
        <v>462</v>
      </c>
      <c r="F313" s="235" t="s">
        <v>463</v>
      </c>
      <c r="G313" s="236" t="s">
        <v>287</v>
      </c>
      <c r="H313" s="237">
        <v>16</v>
      </c>
      <c r="I313" s="238"/>
      <c r="J313" s="239">
        <f>ROUND(I313*H313,2)</f>
        <v>0</v>
      </c>
      <c r="K313" s="240"/>
      <c r="L313" s="43"/>
      <c r="M313" s="241" t="s">
        <v>1</v>
      </c>
      <c r="N313" s="242" t="s">
        <v>45</v>
      </c>
      <c r="O313" s="90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45" t="s">
        <v>165</v>
      </c>
      <c r="AT313" s="245" t="s">
        <v>161</v>
      </c>
      <c r="AU313" s="245" t="s">
        <v>90</v>
      </c>
      <c r="AY313" s="16" t="s">
        <v>159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6" t="s">
        <v>88</v>
      </c>
      <c r="BK313" s="246">
        <f>ROUND(I313*H313,2)</f>
        <v>0</v>
      </c>
      <c r="BL313" s="16" t="s">
        <v>165</v>
      </c>
      <c r="BM313" s="245" t="s">
        <v>480</v>
      </c>
    </row>
    <row r="314" s="13" customFormat="1">
      <c r="A314" s="13"/>
      <c r="B314" s="247"/>
      <c r="C314" s="248"/>
      <c r="D314" s="249" t="s">
        <v>167</v>
      </c>
      <c r="E314" s="250" t="s">
        <v>1</v>
      </c>
      <c r="F314" s="251" t="s">
        <v>481</v>
      </c>
      <c r="G314" s="248"/>
      <c r="H314" s="252">
        <v>16</v>
      </c>
      <c r="I314" s="253"/>
      <c r="J314" s="248"/>
      <c r="K314" s="248"/>
      <c r="L314" s="254"/>
      <c r="M314" s="255"/>
      <c r="N314" s="256"/>
      <c r="O314" s="256"/>
      <c r="P314" s="256"/>
      <c r="Q314" s="256"/>
      <c r="R314" s="256"/>
      <c r="S314" s="256"/>
      <c r="T314" s="25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8" t="s">
        <v>167</v>
      </c>
      <c r="AU314" s="258" t="s">
        <v>90</v>
      </c>
      <c r="AV314" s="13" t="s">
        <v>90</v>
      </c>
      <c r="AW314" s="13" t="s">
        <v>34</v>
      </c>
      <c r="AX314" s="13" t="s">
        <v>80</v>
      </c>
      <c r="AY314" s="258" t="s">
        <v>159</v>
      </c>
    </row>
    <row r="315" s="14" customFormat="1">
      <c r="A315" s="14"/>
      <c r="B315" s="259"/>
      <c r="C315" s="260"/>
      <c r="D315" s="249" t="s">
        <v>167</v>
      </c>
      <c r="E315" s="261" t="s">
        <v>1</v>
      </c>
      <c r="F315" s="262" t="s">
        <v>169</v>
      </c>
      <c r="G315" s="260"/>
      <c r="H315" s="263">
        <v>16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9" t="s">
        <v>167</v>
      </c>
      <c r="AU315" s="269" t="s">
        <v>90</v>
      </c>
      <c r="AV315" s="14" t="s">
        <v>165</v>
      </c>
      <c r="AW315" s="14" t="s">
        <v>34</v>
      </c>
      <c r="AX315" s="14" t="s">
        <v>88</v>
      </c>
      <c r="AY315" s="269" t="s">
        <v>159</v>
      </c>
    </row>
    <row r="316" s="2" customFormat="1" ht="24.15" customHeight="1">
      <c r="A316" s="37"/>
      <c r="B316" s="38"/>
      <c r="C316" s="273" t="s">
        <v>482</v>
      </c>
      <c r="D316" s="273" t="s">
        <v>403</v>
      </c>
      <c r="E316" s="274" t="s">
        <v>483</v>
      </c>
      <c r="F316" s="275" t="s">
        <v>484</v>
      </c>
      <c r="G316" s="276" t="s">
        <v>287</v>
      </c>
      <c r="H316" s="277">
        <v>16.800000000000001</v>
      </c>
      <c r="I316" s="278"/>
      <c r="J316" s="279">
        <f>ROUND(I316*H316,2)</f>
        <v>0</v>
      </c>
      <c r="K316" s="280"/>
      <c r="L316" s="281"/>
      <c r="M316" s="282" t="s">
        <v>1</v>
      </c>
      <c r="N316" s="283" t="s">
        <v>45</v>
      </c>
      <c r="O316" s="90"/>
      <c r="P316" s="243">
        <f>O316*H316</f>
        <v>0</v>
      </c>
      <c r="Q316" s="243">
        <v>0.00020000000000000001</v>
      </c>
      <c r="R316" s="243">
        <f>Q316*H316</f>
        <v>0.0033600000000000001</v>
      </c>
      <c r="S316" s="243">
        <v>0</v>
      </c>
      <c r="T316" s="24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45" t="s">
        <v>198</v>
      </c>
      <c r="AT316" s="245" t="s">
        <v>403</v>
      </c>
      <c r="AU316" s="245" t="s">
        <v>90</v>
      </c>
      <c r="AY316" s="16" t="s">
        <v>159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6" t="s">
        <v>88</v>
      </c>
      <c r="BK316" s="246">
        <f>ROUND(I316*H316,2)</f>
        <v>0</v>
      </c>
      <c r="BL316" s="16" t="s">
        <v>165</v>
      </c>
      <c r="BM316" s="245" t="s">
        <v>485</v>
      </c>
    </row>
    <row r="317" s="13" customFormat="1">
      <c r="A317" s="13"/>
      <c r="B317" s="247"/>
      <c r="C317" s="248"/>
      <c r="D317" s="249" t="s">
        <v>167</v>
      </c>
      <c r="E317" s="248"/>
      <c r="F317" s="251" t="s">
        <v>486</v>
      </c>
      <c r="G317" s="248"/>
      <c r="H317" s="252">
        <v>16.800000000000001</v>
      </c>
      <c r="I317" s="253"/>
      <c r="J317" s="248"/>
      <c r="K317" s="248"/>
      <c r="L317" s="254"/>
      <c r="M317" s="255"/>
      <c r="N317" s="256"/>
      <c r="O317" s="256"/>
      <c r="P317" s="256"/>
      <c r="Q317" s="256"/>
      <c r="R317" s="256"/>
      <c r="S317" s="256"/>
      <c r="T317" s="25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8" t="s">
        <v>167</v>
      </c>
      <c r="AU317" s="258" t="s">
        <v>90</v>
      </c>
      <c r="AV317" s="13" t="s">
        <v>90</v>
      </c>
      <c r="AW317" s="13" t="s">
        <v>4</v>
      </c>
      <c r="AX317" s="13" t="s">
        <v>88</v>
      </c>
      <c r="AY317" s="258" t="s">
        <v>159</v>
      </c>
    </row>
    <row r="318" s="2" customFormat="1" ht="37.8" customHeight="1">
      <c r="A318" s="37"/>
      <c r="B318" s="38"/>
      <c r="C318" s="233" t="s">
        <v>487</v>
      </c>
      <c r="D318" s="233" t="s">
        <v>161</v>
      </c>
      <c r="E318" s="234" t="s">
        <v>488</v>
      </c>
      <c r="F318" s="235" t="s">
        <v>489</v>
      </c>
      <c r="G318" s="236" t="s">
        <v>164</v>
      </c>
      <c r="H318" s="237">
        <v>27.672000000000001</v>
      </c>
      <c r="I318" s="238"/>
      <c r="J318" s="239">
        <f>ROUND(I318*H318,2)</f>
        <v>0</v>
      </c>
      <c r="K318" s="240"/>
      <c r="L318" s="43"/>
      <c r="M318" s="241" t="s">
        <v>1</v>
      </c>
      <c r="N318" s="242" t="s">
        <v>45</v>
      </c>
      <c r="O318" s="90"/>
      <c r="P318" s="243">
        <f>O318*H318</f>
        <v>0</v>
      </c>
      <c r="Q318" s="243">
        <v>0.0057000000000000002</v>
      </c>
      <c r="R318" s="243">
        <f>Q318*H318</f>
        <v>0.15773040000000002</v>
      </c>
      <c r="S318" s="243">
        <v>0</v>
      </c>
      <c r="T318" s="24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45" t="s">
        <v>165</v>
      </c>
      <c r="AT318" s="245" t="s">
        <v>161</v>
      </c>
      <c r="AU318" s="245" t="s">
        <v>90</v>
      </c>
      <c r="AY318" s="16" t="s">
        <v>159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6" t="s">
        <v>88</v>
      </c>
      <c r="BK318" s="246">
        <f>ROUND(I318*H318,2)</f>
        <v>0</v>
      </c>
      <c r="BL318" s="16" t="s">
        <v>165</v>
      </c>
      <c r="BM318" s="245" t="s">
        <v>490</v>
      </c>
    </row>
    <row r="319" s="13" customFormat="1">
      <c r="A319" s="13"/>
      <c r="B319" s="247"/>
      <c r="C319" s="248"/>
      <c r="D319" s="249" t="s">
        <v>167</v>
      </c>
      <c r="E319" s="250" t="s">
        <v>1</v>
      </c>
      <c r="F319" s="251" t="s">
        <v>417</v>
      </c>
      <c r="G319" s="248"/>
      <c r="H319" s="252">
        <v>27.672000000000001</v>
      </c>
      <c r="I319" s="253"/>
      <c r="J319" s="248"/>
      <c r="K319" s="248"/>
      <c r="L319" s="254"/>
      <c r="M319" s="255"/>
      <c r="N319" s="256"/>
      <c r="O319" s="256"/>
      <c r="P319" s="256"/>
      <c r="Q319" s="256"/>
      <c r="R319" s="256"/>
      <c r="S319" s="256"/>
      <c r="T319" s="25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8" t="s">
        <v>167</v>
      </c>
      <c r="AU319" s="258" t="s">
        <v>90</v>
      </c>
      <c r="AV319" s="13" t="s">
        <v>90</v>
      </c>
      <c r="AW319" s="13" t="s">
        <v>34</v>
      </c>
      <c r="AX319" s="13" t="s">
        <v>80</v>
      </c>
      <c r="AY319" s="258" t="s">
        <v>159</v>
      </c>
    </row>
    <row r="320" s="14" customFormat="1">
      <c r="A320" s="14"/>
      <c r="B320" s="259"/>
      <c r="C320" s="260"/>
      <c r="D320" s="249" t="s">
        <v>167</v>
      </c>
      <c r="E320" s="261" t="s">
        <v>1</v>
      </c>
      <c r="F320" s="262" t="s">
        <v>169</v>
      </c>
      <c r="G320" s="260"/>
      <c r="H320" s="263">
        <v>27.672000000000001</v>
      </c>
      <c r="I320" s="264"/>
      <c r="J320" s="260"/>
      <c r="K320" s="260"/>
      <c r="L320" s="265"/>
      <c r="M320" s="266"/>
      <c r="N320" s="267"/>
      <c r="O320" s="267"/>
      <c r="P320" s="267"/>
      <c r="Q320" s="267"/>
      <c r="R320" s="267"/>
      <c r="S320" s="267"/>
      <c r="T320" s="26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9" t="s">
        <v>167</v>
      </c>
      <c r="AU320" s="269" t="s">
        <v>90</v>
      </c>
      <c r="AV320" s="14" t="s">
        <v>165</v>
      </c>
      <c r="AW320" s="14" t="s">
        <v>34</v>
      </c>
      <c r="AX320" s="14" t="s">
        <v>88</v>
      </c>
      <c r="AY320" s="269" t="s">
        <v>159</v>
      </c>
    </row>
    <row r="321" s="2" customFormat="1" ht="37.8" customHeight="1">
      <c r="A321" s="37"/>
      <c r="B321" s="38"/>
      <c r="C321" s="233" t="s">
        <v>491</v>
      </c>
      <c r="D321" s="233" t="s">
        <v>161</v>
      </c>
      <c r="E321" s="234" t="s">
        <v>492</v>
      </c>
      <c r="F321" s="235" t="s">
        <v>493</v>
      </c>
      <c r="G321" s="236" t="s">
        <v>164</v>
      </c>
      <c r="H321" s="237">
        <v>196.33699999999999</v>
      </c>
      <c r="I321" s="238"/>
      <c r="J321" s="239">
        <f>ROUND(I321*H321,2)</f>
        <v>0</v>
      </c>
      <c r="K321" s="240"/>
      <c r="L321" s="43"/>
      <c r="M321" s="241" t="s">
        <v>1</v>
      </c>
      <c r="N321" s="242" t="s">
        <v>45</v>
      </c>
      <c r="O321" s="90"/>
      <c r="P321" s="243">
        <f>O321*H321</f>
        <v>0</v>
      </c>
      <c r="Q321" s="243">
        <v>0.0027499999999999998</v>
      </c>
      <c r="R321" s="243">
        <f>Q321*H321</f>
        <v>0.5399267499999999</v>
      </c>
      <c r="S321" s="243">
        <v>0</v>
      </c>
      <c r="T321" s="244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5" t="s">
        <v>165</v>
      </c>
      <c r="AT321" s="245" t="s">
        <v>161</v>
      </c>
      <c r="AU321" s="245" t="s">
        <v>90</v>
      </c>
      <c r="AY321" s="16" t="s">
        <v>159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6" t="s">
        <v>88</v>
      </c>
      <c r="BK321" s="246">
        <f>ROUND(I321*H321,2)</f>
        <v>0</v>
      </c>
      <c r="BL321" s="16" t="s">
        <v>165</v>
      </c>
      <c r="BM321" s="245" t="s">
        <v>494</v>
      </c>
    </row>
    <row r="322" s="13" customFormat="1">
      <c r="A322" s="13"/>
      <c r="B322" s="247"/>
      <c r="C322" s="248"/>
      <c r="D322" s="249" t="s">
        <v>167</v>
      </c>
      <c r="E322" s="250" t="s">
        <v>1</v>
      </c>
      <c r="F322" s="251" t="s">
        <v>495</v>
      </c>
      <c r="G322" s="248"/>
      <c r="H322" s="252">
        <v>196.33699999999999</v>
      </c>
      <c r="I322" s="253"/>
      <c r="J322" s="248"/>
      <c r="K322" s="248"/>
      <c r="L322" s="254"/>
      <c r="M322" s="255"/>
      <c r="N322" s="256"/>
      <c r="O322" s="256"/>
      <c r="P322" s="256"/>
      <c r="Q322" s="256"/>
      <c r="R322" s="256"/>
      <c r="S322" s="256"/>
      <c r="T322" s="25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8" t="s">
        <v>167</v>
      </c>
      <c r="AU322" s="258" t="s">
        <v>90</v>
      </c>
      <c r="AV322" s="13" t="s">
        <v>90</v>
      </c>
      <c r="AW322" s="13" t="s">
        <v>34</v>
      </c>
      <c r="AX322" s="13" t="s">
        <v>80</v>
      </c>
      <c r="AY322" s="258" t="s">
        <v>159</v>
      </c>
    </row>
    <row r="323" s="14" customFormat="1">
      <c r="A323" s="14"/>
      <c r="B323" s="259"/>
      <c r="C323" s="260"/>
      <c r="D323" s="249" t="s">
        <v>167</v>
      </c>
      <c r="E323" s="261" t="s">
        <v>1</v>
      </c>
      <c r="F323" s="262" t="s">
        <v>169</v>
      </c>
      <c r="G323" s="260"/>
      <c r="H323" s="263">
        <v>196.33699999999999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9" t="s">
        <v>167</v>
      </c>
      <c r="AU323" s="269" t="s">
        <v>90</v>
      </c>
      <c r="AV323" s="14" t="s">
        <v>165</v>
      </c>
      <c r="AW323" s="14" t="s">
        <v>34</v>
      </c>
      <c r="AX323" s="14" t="s">
        <v>88</v>
      </c>
      <c r="AY323" s="269" t="s">
        <v>159</v>
      </c>
    </row>
    <row r="324" s="2" customFormat="1" ht="37.8" customHeight="1">
      <c r="A324" s="37"/>
      <c r="B324" s="38"/>
      <c r="C324" s="233" t="s">
        <v>496</v>
      </c>
      <c r="D324" s="233" t="s">
        <v>161</v>
      </c>
      <c r="E324" s="234" t="s">
        <v>497</v>
      </c>
      <c r="F324" s="235" t="s">
        <v>498</v>
      </c>
      <c r="G324" s="236" t="s">
        <v>164</v>
      </c>
      <c r="H324" s="237">
        <v>24.713000000000001</v>
      </c>
      <c r="I324" s="238"/>
      <c r="J324" s="239">
        <f>ROUND(I324*H324,2)</f>
        <v>0</v>
      </c>
      <c r="K324" s="240"/>
      <c r="L324" s="43"/>
      <c r="M324" s="241" t="s">
        <v>1</v>
      </c>
      <c r="N324" s="242" t="s">
        <v>45</v>
      </c>
      <c r="O324" s="90"/>
      <c r="P324" s="243">
        <f>O324*H324</f>
        <v>0</v>
      </c>
      <c r="Q324" s="243">
        <v>0</v>
      </c>
      <c r="R324" s="243">
        <f>Q324*H324</f>
        <v>0</v>
      </c>
      <c r="S324" s="243">
        <v>0</v>
      </c>
      <c r="T324" s="244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45" t="s">
        <v>165</v>
      </c>
      <c r="AT324" s="245" t="s">
        <v>161</v>
      </c>
      <c r="AU324" s="245" t="s">
        <v>90</v>
      </c>
      <c r="AY324" s="16" t="s">
        <v>159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6" t="s">
        <v>88</v>
      </c>
      <c r="BK324" s="246">
        <f>ROUND(I324*H324,2)</f>
        <v>0</v>
      </c>
      <c r="BL324" s="16" t="s">
        <v>165</v>
      </c>
      <c r="BM324" s="245" t="s">
        <v>499</v>
      </c>
    </row>
    <row r="325" s="13" customFormat="1">
      <c r="A325" s="13"/>
      <c r="B325" s="247"/>
      <c r="C325" s="248"/>
      <c r="D325" s="249" t="s">
        <v>167</v>
      </c>
      <c r="E325" s="250" t="s">
        <v>1</v>
      </c>
      <c r="F325" s="251" t="s">
        <v>500</v>
      </c>
      <c r="G325" s="248"/>
      <c r="H325" s="252">
        <v>24.713000000000001</v>
      </c>
      <c r="I325" s="253"/>
      <c r="J325" s="248"/>
      <c r="K325" s="248"/>
      <c r="L325" s="254"/>
      <c r="M325" s="255"/>
      <c r="N325" s="256"/>
      <c r="O325" s="256"/>
      <c r="P325" s="256"/>
      <c r="Q325" s="256"/>
      <c r="R325" s="256"/>
      <c r="S325" s="256"/>
      <c r="T325" s="25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8" t="s">
        <v>167</v>
      </c>
      <c r="AU325" s="258" t="s">
        <v>90</v>
      </c>
      <c r="AV325" s="13" t="s">
        <v>90</v>
      </c>
      <c r="AW325" s="13" t="s">
        <v>34</v>
      </c>
      <c r="AX325" s="13" t="s">
        <v>80</v>
      </c>
      <c r="AY325" s="258" t="s">
        <v>159</v>
      </c>
    </row>
    <row r="326" s="14" customFormat="1">
      <c r="A326" s="14"/>
      <c r="B326" s="259"/>
      <c r="C326" s="260"/>
      <c r="D326" s="249" t="s">
        <v>167</v>
      </c>
      <c r="E326" s="261" t="s">
        <v>1</v>
      </c>
      <c r="F326" s="262" t="s">
        <v>169</v>
      </c>
      <c r="G326" s="260"/>
      <c r="H326" s="263">
        <v>24.713000000000001</v>
      </c>
      <c r="I326" s="264"/>
      <c r="J326" s="260"/>
      <c r="K326" s="260"/>
      <c r="L326" s="265"/>
      <c r="M326" s="266"/>
      <c r="N326" s="267"/>
      <c r="O326" s="267"/>
      <c r="P326" s="267"/>
      <c r="Q326" s="267"/>
      <c r="R326" s="267"/>
      <c r="S326" s="267"/>
      <c r="T326" s="26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9" t="s">
        <v>167</v>
      </c>
      <c r="AU326" s="269" t="s">
        <v>90</v>
      </c>
      <c r="AV326" s="14" t="s">
        <v>165</v>
      </c>
      <c r="AW326" s="14" t="s">
        <v>34</v>
      </c>
      <c r="AX326" s="14" t="s">
        <v>88</v>
      </c>
      <c r="AY326" s="269" t="s">
        <v>159</v>
      </c>
    </row>
    <row r="327" s="2" customFormat="1" ht="33" customHeight="1">
      <c r="A327" s="37"/>
      <c r="B327" s="38"/>
      <c r="C327" s="233" t="s">
        <v>501</v>
      </c>
      <c r="D327" s="233" t="s">
        <v>161</v>
      </c>
      <c r="E327" s="234" t="s">
        <v>502</v>
      </c>
      <c r="F327" s="235" t="s">
        <v>503</v>
      </c>
      <c r="G327" s="236" t="s">
        <v>172</v>
      </c>
      <c r="H327" s="237">
        <v>13.105</v>
      </c>
      <c r="I327" s="238"/>
      <c r="J327" s="239">
        <f>ROUND(I327*H327,2)</f>
        <v>0</v>
      </c>
      <c r="K327" s="240"/>
      <c r="L327" s="43"/>
      <c r="M327" s="241" t="s">
        <v>1</v>
      </c>
      <c r="N327" s="242" t="s">
        <v>45</v>
      </c>
      <c r="O327" s="90"/>
      <c r="P327" s="243">
        <f>O327*H327</f>
        <v>0</v>
      </c>
      <c r="Q327" s="243">
        <v>2.5018699999999998</v>
      </c>
      <c r="R327" s="243">
        <f>Q327*H327</f>
        <v>32.787006349999999</v>
      </c>
      <c r="S327" s="243">
        <v>0</v>
      </c>
      <c r="T327" s="24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5" t="s">
        <v>165</v>
      </c>
      <c r="AT327" s="245" t="s">
        <v>161</v>
      </c>
      <c r="AU327" s="245" t="s">
        <v>90</v>
      </c>
      <c r="AY327" s="16" t="s">
        <v>159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6" t="s">
        <v>88</v>
      </c>
      <c r="BK327" s="246">
        <f>ROUND(I327*H327,2)</f>
        <v>0</v>
      </c>
      <c r="BL327" s="16" t="s">
        <v>165</v>
      </c>
      <c r="BM327" s="245" t="s">
        <v>504</v>
      </c>
    </row>
    <row r="328" s="13" customFormat="1">
      <c r="A328" s="13"/>
      <c r="B328" s="247"/>
      <c r="C328" s="248"/>
      <c r="D328" s="249" t="s">
        <v>167</v>
      </c>
      <c r="E328" s="250" t="s">
        <v>1</v>
      </c>
      <c r="F328" s="251" t="s">
        <v>505</v>
      </c>
      <c r="G328" s="248"/>
      <c r="H328" s="252">
        <v>13.105</v>
      </c>
      <c r="I328" s="253"/>
      <c r="J328" s="248"/>
      <c r="K328" s="248"/>
      <c r="L328" s="254"/>
      <c r="M328" s="255"/>
      <c r="N328" s="256"/>
      <c r="O328" s="256"/>
      <c r="P328" s="256"/>
      <c r="Q328" s="256"/>
      <c r="R328" s="256"/>
      <c r="S328" s="256"/>
      <c r="T328" s="25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8" t="s">
        <v>167</v>
      </c>
      <c r="AU328" s="258" t="s">
        <v>90</v>
      </c>
      <c r="AV328" s="13" t="s">
        <v>90</v>
      </c>
      <c r="AW328" s="13" t="s">
        <v>34</v>
      </c>
      <c r="AX328" s="13" t="s">
        <v>80</v>
      </c>
      <c r="AY328" s="258" t="s">
        <v>159</v>
      </c>
    </row>
    <row r="329" s="14" customFormat="1">
      <c r="A329" s="14"/>
      <c r="B329" s="259"/>
      <c r="C329" s="260"/>
      <c r="D329" s="249" t="s">
        <v>167</v>
      </c>
      <c r="E329" s="261" t="s">
        <v>1</v>
      </c>
      <c r="F329" s="262" t="s">
        <v>169</v>
      </c>
      <c r="G329" s="260"/>
      <c r="H329" s="263">
        <v>13.105</v>
      </c>
      <c r="I329" s="264"/>
      <c r="J329" s="260"/>
      <c r="K329" s="260"/>
      <c r="L329" s="265"/>
      <c r="M329" s="266"/>
      <c r="N329" s="267"/>
      <c r="O329" s="267"/>
      <c r="P329" s="267"/>
      <c r="Q329" s="267"/>
      <c r="R329" s="267"/>
      <c r="S329" s="267"/>
      <c r="T329" s="26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9" t="s">
        <v>167</v>
      </c>
      <c r="AU329" s="269" t="s">
        <v>90</v>
      </c>
      <c r="AV329" s="14" t="s">
        <v>165</v>
      </c>
      <c r="AW329" s="14" t="s">
        <v>34</v>
      </c>
      <c r="AX329" s="14" t="s">
        <v>88</v>
      </c>
      <c r="AY329" s="269" t="s">
        <v>159</v>
      </c>
    </row>
    <row r="330" s="2" customFormat="1" ht="33" customHeight="1">
      <c r="A330" s="37"/>
      <c r="B330" s="38"/>
      <c r="C330" s="233" t="s">
        <v>506</v>
      </c>
      <c r="D330" s="233" t="s">
        <v>161</v>
      </c>
      <c r="E330" s="234" t="s">
        <v>507</v>
      </c>
      <c r="F330" s="235" t="s">
        <v>508</v>
      </c>
      <c r="G330" s="236" t="s">
        <v>172</v>
      </c>
      <c r="H330" s="237">
        <v>13.105</v>
      </c>
      <c r="I330" s="238"/>
      <c r="J330" s="239">
        <f>ROUND(I330*H330,2)</f>
        <v>0</v>
      </c>
      <c r="K330" s="240"/>
      <c r="L330" s="43"/>
      <c r="M330" s="241" t="s">
        <v>1</v>
      </c>
      <c r="N330" s="242" t="s">
        <v>45</v>
      </c>
      <c r="O330" s="90"/>
      <c r="P330" s="243">
        <f>O330*H330</f>
        <v>0</v>
      </c>
      <c r="Q330" s="243">
        <v>0</v>
      </c>
      <c r="R330" s="243">
        <f>Q330*H330</f>
        <v>0</v>
      </c>
      <c r="S330" s="243">
        <v>0</v>
      </c>
      <c r="T330" s="24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45" t="s">
        <v>165</v>
      </c>
      <c r="AT330" s="245" t="s">
        <v>161</v>
      </c>
      <c r="AU330" s="245" t="s">
        <v>90</v>
      </c>
      <c r="AY330" s="16" t="s">
        <v>159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6" t="s">
        <v>88</v>
      </c>
      <c r="BK330" s="246">
        <f>ROUND(I330*H330,2)</f>
        <v>0</v>
      </c>
      <c r="BL330" s="16" t="s">
        <v>165</v>
      </c>
      <c r="BM330" s="245" t="s">
        <v>509</v>
      </c>
    </row>
    <row r="331" s="2" customFormat="1" ht="21.75" customHeight="1">
      <c r="A331" s="37"/>
      <c r="B331" s="38"/>
      <c r="C331" s="233" t="s">
        <v>510</v>
      </c>
      <c r="D331" s="233" t="s">
        <v>161</v>
      </c>
      <c r="E331" s="234" t="s">
        <v>511</v>
      </c>
      <c r="F331" s="235" t="s">
        <v>512</v>
      </c>
      <c r="G331" s="236" t="s">
        <v>201</v>
      </c>
      <c r="H331" s="237">
        <v>1.21</v>
      </c>
      <c r="I331" s="238"/>
      <c r="J331" s="239">
        <f>ROUND(I331*H331,2)</f>
        <v>0</v>
      </c>
      <c r="K331" s="240"/>
      <c r="L331" s="43"/>
      <c r="M331" s="241" t="s">
        <v>1</v>
      </c>
      <c r="N331" s="242" t="s">
        <v>45</v>
      </c>
      <c r="O331" s="90"/>
      <c r="P331" s="243">
        <f>O331*H331</f>
        <v>0</v>
      </c>
      <c r="Q331" s="243">
        <v>1.06277</v>
      </c>
      <c r="R331" s="243">
        <f>Q331*H331</f>
        <v>1.2859517</v>
      </c>
      <c r="S331" s="243">
        <v>0</v>
      </c>
      <c r="T331" s="244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45" t="s">
        <v>165</v>
      </c>
      <c r="AT331" s="245" t="s">
        <v>161</v>
      </c>
      <c r="AU331" s="245" t="s">
        <v>90</v>
      </c>
      <c r="AY331" s="16" t="s">
        <v>159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6" t="s">
        <v>88</v>
      </c>
      <c r="BK331" s="246">
        <f>ROUND(I331*H331,2)</f>
        <v>0</v>
      </c>
      <c r="BL331" s="16" t="s">
        <v>165</v>
      </c>
      <c r="BM331" s="245" t="s">
        <v>513</v>
      </c>
    </row>
    <row r="332" s="13" customFormat="1">
      <c r="A332" s="13"/>
      <c r="B332" s="247"/>
      <c r="C332" s="248"/>
      <c r="D332" s="249" t="s">
        <v>167</v>
      </c>
      <c r="E332" s="250" t="s">
        <v>1</v>
      </c>
      <c r="F332" s="251" t="s">
        <v>514</v>
      </c>
      <c r="G332" s="248"/>
      <c r="H332" s="252">
        <v>1.21</v>
      </c>
      <c r="I332" s="253"/>
      <c r="J332" s="248"/>
      <c r="K332" s="248"/>
      <c r="L332" s="254"/>
      <c r="M332" s="255"/>
      <c r="N332" s="256"/>
      <c r="O332" s="256"/>
      <c r="P332" s="256"/>
      <c r="Q332" s="256"/>
      <c r="R332" s="256"/>
      <c r="S332" s="256"/>
      <c r="T332" s="25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8" t="s">
        <v>167</v>
      </c>
      <c r="AU332" s="258" t="s">
        <v>90</v>
      </c>
      <c r="AV332" s="13" t="s">
        <v>90</v>
      </c>
      <c r="AW332" s="13" t="s">
        <v>34</v>
      </c>
      <c r="AX332" s="13" t="s">
        <v>80</v>
      </c>
      <c r="AY332" s="258" t="s">
        <v>159</v>
      </c>
    </row>
    <row r="333" s="14" customFormat="1">
      <c r="A333" s="14"/>
      <c r="B333" s="259"/>
      <c r="C333" s="260"/>
      <c r="D333" s="249" t="s">
        <v>167</v>
      </c>
      <c r="E333" s="261" t="s">
        <v>1</v>
      </c>
      <c r="F333" s="262" t="s">
        <v>169</v>
      </c>
      <c r="G333" s="260"/>
      <c r="H333" s="263">
        <v>1.21</v>
      </c>
      <c r="I333" s="264"/>
      <c r="J333" s="260"/>
      <c r="K333" s="260"/>
      <c r="L333" s="265"/>
      <c r="M333" s="266"/>
      <c r="N333" s="267"/>
      <c r="O333" s="267"/>
      <c r="P333" s="267"/>
      <c r="Q333" s="267"/>
      <c r="R333" s="267"/>
      <c r="S333" s="267"/>
      <c r="T333" s="26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9" t="s">
        <v>167</v>
      </c>
      <c r="AU333" s="269" t="s">
        <v>90</v>
      </c>
      <c r="AV333" s="14" t="s">
        <v>165</v>
      </c>
      <c r="AW333" s="14" t="s">
        <v>34</v>
      </c>
      <c r="AX333" s="14" t="s">
        <v>88</v>
      </c>
      <c r="AY333" s="269" t="s">
        <v>159</v>
      </c>
    </row>
    <row r="334" s="2" customFormat="1" ht="24.15" customHeight="1">
      <c r="A334" s="37"/>
      <c r="B334" s="38"/>
      <c r="C334" s="233" t="s">
        <v>515</v>
      </c>
      <c r="D334" s="233" t="s">
        <v>161</v>
      </c>
      <c r="E334" s="234" t="s">
        <v>516</v>
      </c>
      <c r="F334" s="235" t="s">
        <v>517</v>
      </c>
      <c r="G334" s="236" t="s">
        <v>164</v>
      </c>
      <c r="H334" s="237">
        <v>201.61000000000001</v>
      </c>
      <c r="I334" s="238"/>
      <c r="J334" s="239">
        <f>ROUND(I334*H334,2)</f>
        <v>0</v>
      </c>
      <c r="K334" s="240"/>
      <c r="L334" s="43"/>
      <c r="M334" s="241" t="s">
        <v>1</v>
      </c>
      <c r="N334" s="242" t="s">
        <v>45</v>
      </c>
      <c r="O334" s="90"/>
      <c r="P334" s="243">
        <f>O334*H334</f>
        <v>0</v>
      </c>
      <c r="Q334" s="243">
        <v>0.00012999999999999999</v>
      </c>
      <c r="R334" s="243">
        <f>Q334*H334</f>
        <v>0.026209299999999998</v>
      </c>
      <c r="S334" s="243">
        <v>0</v>
      </c>
      <c r="T334" s="244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45" t="s">
        <v>165</v>
      </c>
      <c r="AT334" s="245" t="s">
        <v>161</v>
      </c>
      <c r="AU334" s="245" t="s">
        <v>90</v>
      </c>
      <c r="AY334" s="16" t="s">
        <v>159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16" t="s">
        <v>88</v>
      </c>
      <c r="BK334" s="246">
        <f>ROUND(I334*H334,2)</f>
        <v>0</v>
      </c>
      <c r="BL334" s="16" t="s">
        <v>165</v>
      </c>
      <c r="BM334" s="245" t="s">
        <v>518</v>
      </c>
    </row>
    <row r="335" s="2" customFormat="1" ht="24.15" customHeight="1">
      <c r="A335" s="37"/>
      <c r="B335" s="38"/>
      <c r="C335" s="233" t="s">
        <v>519</v>
      </c>
      <c r="D335" s="233" t="s">
        <v>161</v>
      </c>
      <c r="E335" s="234" t="s">
        <v>520</v>
      </c>
      <c r="F335" s="235" t="s">
        <v>521</v>
      </c>
      <c r="G335" s="236" t="s">
        <v>164</v>
      </c>
      <c r="H335" s="237">
        <v>18</v>
      </c>
      <c r="I335" s="238"/>
      <c r="J335" s="239">
        <f>ROUND(I335*H335,2)</f>
        <v>0</v>
      </c>
      <c r="K335" s="240"/>
      <c r="L335" s="43"/>
      <c r="M335" s="241" t="s">
        <v>1</v>
      </c>
      <c r="N335" s="242" t="s">
        <v>45</v>
      </c>
      <c r="O335" s="90"/>
      <c r="P335" s="243">
        <f>O335*H335</f>
        <v>0</v>
      </c>
      <c r="Q335" s="243">
        <v>0.3674</v>
      </c>
      <c r="R335" s="243">
        <f>Q335*H335</f>
        <v>6.6132</v>
      </c>
      <c r="S335" s="243">
        <v>0</v>
      </c>
      <c r="T335" s="24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45" t="s">
        <v>165</v>
      </c>
      <c r="AT335" s="245" t="s">
        <v>161</v>
      </c>
      <c r="AU335" s="245" t="s">
        <v>90</v>
      </c>
      <c r="AY335" s="16" t="s">
        <v>159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6" t="s">
        <v>88</v>
      </c>
      <c r="BK335" s="246">
        <f>ROUND(I335*H335,2)</f>
        <v>0</v>
      </c>
      <c r="BL335" s="16" t="s">
        <v>165</v>
      </c>
      <c r="BM335" s="245" t="s">
        <v>522</v>
      </c>
    </row>
    <row r="336" s="13" customFormat="1">
      <c r="A336" s="13"/>
      <c r="B336" s="247"/>
      <c r="C336" s="248"/>
      <c r="D336" s="249" t="s">
        <v>167</v>
      </c>
      <c r="E336" s="250" t="s">
        <v>1</v>
      </c>
      <c r="F336" s="251" t="s">
        <v>247</v>
      </c>
      <c r="G336" s="248"/>
      <c r="H336" s="252">
        <v>18</v>
      </c>
      <c r="I336" s="253"/>
      <c r="J336" s="248"/>
      <c r="K336" s="248"/>
      <c r="L336" s="254"/>
      <c r="M336" s="255"/>
      <c r="N336" s="256"/>
      <c r="O336" s="256"/>
      <c r="P336" s="256"/>
      <c r="Q336" s="256"/>
      <c r="R336" s="256"/>
      <c r="S336" s="256"/>
      <c r="T336" s="25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8" t="s">
        <v>167</v>
      </c>
      <c r="AU336" s="258" t="s">
        <v>90</v>
      </c>
      <c r="AV336" s="13" t="s">
        <v>90</v>
      </c>
      <c r="AW336" s="13" t="s">
        <v>34</v>
      </c>
      <c r="AX336" s="13" t="s">
        <v>80</v>
      </c>
      <c r="AY336" s="258" t="s">
        <v>159</v>
      </c>
    </row>
    <row r="337" s="14" customFormat="1">
      <c r="A337" s="14"/>
      <c r="B337" s="259"/>
      <c r="C337" s="260"/>
      <c r="D337" s="249" t="s">
        <v>167</v>
      </c>
      <c r="E337" s="261" t="s">
        <v>1</v>
      </c>
      <c r="F337" s="262" t="s">
        <v>169</v>
      </c>
      <c r="G337" s="260"/>
      <c r="H337" s="263">
        <v>18</v>
      </c>
      <c r="I337" s="264"/>
      <c r="J337" s="260"/>
      <c r="K337" s="260"/>
      <c r="L337" s="265"/>
      <c r="M337" s="266"/>
      <c r="N337" s="267"/>
      <c r="O337" s="267"/>
      <c r="P337" s="267"/>
      <c r="Q337" s="267"/>
      <c r="R337" s="267"/>
      <c r="S337" s="267"/>
      <c r="T337" s="26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9" t="s">
        <v>167</v>
      </c>
      <c r="AU337" s="269" t="s">
        <v>90</v>
      </c>
      <c r="AV337" s="14" t="s">
        <v>165</v>
      </c>
      <c r="AW337" s="14" t="s">
        <v>34</v>
      </c>
      <c r="AX337" s="14" t="s">
        <v>88</v>
      </c>
      <c r="AY337" s="269" t="s">
        <v>159</v>
      </c>
    </row>
    <row r="338" s="2" customFormat="1" ht="37.8" customHeight="1">
      <c r="A338" s="37"/>
      <c r="B338" s="38"/>
      <c r="C338" s="233" t="s">
        <v>523</v>
      </c>
      <c r="D338" s="233" t="s">
        <v>161</v>
      </c>
      <c r="E338" s="234" t="s">
        <v>524</v>
      </c>
      <c r="F338" s="235" t="s">
        <v>525</v>
      </c>
      <c r="G338" s="236" t="s">
        <v>287</v>
      </c>
      <c r="H338" s="237">
        <v>40.75</v>
      </c>
      <c r="I338" s="238"/>
      <c r="J338" s="239">
        <f>ROUND(I338*H338,2)</f>
        <v>0</v>
      </c>
      <c r="K338" s="240"/>
      <c r="L338" s="43"/>
      <c r="M338" s="241" t="s">
        <v>1</v>
      </c>
      <c r="N338" s="242" t="s">
        <v>45</v>
      </c>
      <c r="O338" s="90"/>
      <c r="P338" s="243">
        <f>O338*H338</f>
        <v>0</v>
      </c>
      <c r="Q338" s="243">
        <v>0.19663</v>
      </c>
      <c r="R338" s="243">
        <f>Q338*H338</f>
        <v>8.0126725000000008</v>
      </c>
      <c r="S338" s="243">
        <v>0</v>
      </c>
      <c r="T338" s="24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45" t="s">
        <v>165</v>
      </c>
      <c r="AT338" s="245" t="s">
        <v>161</v>
      </c>
      <c r="AU338" s="245" t="s">
        <v>90</v>
      </c>
      <c r="AY338" s="16" t="s">
        <v>159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16" t="s">
        <v>88</v>
      </c>
      <c r="BK338" s="246">
        <f>ROUND(I338*H338,2)</f>
        <v>0</v>
      </c>
      <c r="BL338" s="16" t="s">
        <v>165</v>
      </c>
      <c r="BM338" s="245" t="s">
        <v>526</v>
      </c>
    </row>
    <row r="339" s="13" customFormat="1">
      <c r="A339" s="13"/>
      <c r="B339" s="247"/>
      <c r="C339" s="248"/>
      <c r="D339" s="249" t="s">
        <v>167</v>
      </c>
      <c r="E339" s="250" t="s">
        <v>1</v>
      </c>
      <c r="F339" s="251" t="s">
        <v>527</v>
      </c>
      <c r="G339" s="248"/>
      <c r="H339" s="252">
        <v>40.75</v>
      </c>
      <c r="I339" s="253"/>
      <c r="J339" s="248"/>
      <c r="K339" s="248"/>
      <c r="L339" s="254"/>
      <c r="M339" s="255"/>
      <c r="N339" s="256"/>
      <c r="O339" s="256"/>
      <c r="P339" s="256"/>
      <c r="Q339" s="256"/>
      <c r="R339" s="256"/>
      <c r="S339" s="256"/>
      <c r="T339" s="25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8" t="s">
        <v>167</v>
      </c>
      <c r="AU339" s="258" t="s">
        <v>90</v>
      </c>
      <c r="AV339" s="13" t="s">
        <v>90</v>
      </c>
      <c r="AW339" s="13" t="s">
        <v>34</v>
      </c>
      <c r="AX339" s="13" t="s">
        <v>80</v>
      </c>
      <c r="AY339" s="258" t="s">
        <v>159</v>
      </c>
    </row>
    <row r="340" s="14" customFormat="1">
      <c r="A340" s="14"/>
      <c r="B340" s="259"/>
      <c r="C340" s="260"/>
      <c r="D340" s="249" t="s">
        <v>167</v>
      </c>
      <c r="E340" s="261" t="s">
        <v>1</v>
      </c>
      <c r="F340" s="262" t="s">
        <v>169</v>
      </c>
      <c r="G340" s="260"/>
      <c r="H340" s="263">
        <v>40.75</v>
      </c>
      <c r="I340" s="264"/>
      <c r="J340" s="260"/>
      <c r="K340" s="260"/>
      <c r="L340" s="265"/>
      <c r="M340" s="266"/>
      <c r="N340" s="267"/>
      <c r="O340" s="267"/>
      <c r="P340" s="267"/>
      <c r="Q340" s="267"/>
      <c r="R340" s="267"/>
      <c r="S340" s="267"/>
      <c r="T340" s="26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9" t="s">
        <v>167</v>
      </c>
      <c r="AU340" s="269" t="s">
        <v>90</v>
      </c>
      <c r="AV340" s="14" t="s">
        <v>165</v>
      </c>
      <c r="AW340" s="14" t="s">
        <v>34</v>
      </c>
      <c r="AX340" s="14" t="s">
        <v>88</v>
      </c>
      <c r="AY340" s="269" t="s">
        <v>159</v>
      </c>
    </row>
    <row r="341" s="12" customFormat="1" ht="22.8" customHeight="1">
      <c r="A341" s="12"/>
      <c r="B341" s="217"/>
      <c r="C341" s="218"/>
      <c r="D341" s="219" t="s">
        <v>79</v>
      </c>
      <c r="E341" s="231" t="s">
        <v>204</v>
      </c>
      <c r="F341" s="231" t="s">
        <v>528</v>
      </c>
      <c r="G341" s="218"/>
      <c r="H341" s="218"/>
      <c r="I341" s="221"/>
      <c r="J341" s="232">
        <f>BK341</f>
        <v>0</v>
      </c>
      <c r="K341" s="218"/>
      <c r="L341" s="223"/>
      <c r="M341" s="224"/>
      <c r="N341" s="225"/>
      <c r="O341" s="225"/>
      <c r="P341" s="226">
        <f>SUM(P342:P360)</f>
        <v>0</v>
      </c>
      <c r="Q341" s="225"/>
      <c r="R341" s="226">
        <f>SUM(R342:R360)</f>
        <v>8.2967622799999994</v>
      </c>
      <c r="S341" s="225"/>
      <c r="T341" s="227">
        <f>SUM(T342:T360)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8" t="s">
        <v>88</v>
      </c>
      <c r="AT341" s="229" t="s">
        <v>79</v>
      </c>
      <c r="AU341" s="229" t="s">
        <v>88</v>
      </c>
      <c r="AY341" s="228" t="s">
        <v>159</v>
      </c>
      <c r="BK341" s="230">
        <f>SUM(BK342:BK360)</f>
        <v>0</v>
      </c>
    </row>
    <row r="342" s="2" customFormat="1" ht="49.05" customHeight="1">
      <c r="A342" s="37"/>
      <c r="B342" s="38"/>
      <c r="C342" s="233" t="s">
        <v>529</v>
      </c>
      <c r="D342" s="233" t="s">
        <v>161</v>
      </c>
      <c r="E342" s="234" t="s">
        <v>530</v>
      </c>
      <c r="F342" s="235" t="s">
        <v>531</v>
      </c>
      <c r="G342" s="236" t="s">
        <v>287</v>
      </c>
      <c r="H342" s="237">
        <v>44.189999999999998</v>
      </c>
      <c r="I342" s="238"/>
      <c r="J342" s="239">
        <f>ROUND(I342*H342,2)</f>
        <v>0</v>
      </c>
      <c r="K342" s="240"/>
      <c r="L342" s="43"/>
      <c r="M342" s="241" t="s">
        <v>1</v>
      </c>
      <c r="N342" s="242" t="s">
        <v>45</v>
      </c>
      <c r="O342" s="90"/>
      <c r="P342" s="243">
        <f>O342*H342</f>
        <v>0</v>
      </c>
      <c r="Q342" s="243">
        <v>0.1295</v>
      </c>
      <c r="R342" s="243">
        <f>Q342*H342</f>
        <v>5.7226049999999997</v>
      </c>
      <c r="S342" s="243">
        <v>0</v>
      </c>
      <c r="T342" s="24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5" t="s">
        <v>165</v>
      </c>
      <c r="AT342" s="245" t="s">
        <v>161</v>
      </c>
      <c r="AU342" s="245" t="s">
        <v>90</v>
      </c>
      <c r="AY342" s="16" t="s">
        <v>159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6" t="s">
        <v>88</v>
      </c>
      <c r="BK342" s="246">
        <f>ROUND(I342*H342,2)</f>
        <v>0</v>
      </c>
      <c r="BL342" s="16" t="s">
        <v>165</v>
      </c>
      <c r="BM342" s="245" t="s">
        <v>532</v>
      </c>
    </row>
    <row r="343" s="13" customFormat="1">
      <c r="A343" s="13"/>
      <c r="B343" s="247"/>
      <c r="C343" s="248"/>
      <c r="D343" s="249" t="s">
        <v>167</v>
      </c>
      <c r="E343" s="250" t="s">
        <v>1</v>
      </c>
      <c r="F343" s="251" t="s">
        <v>533</v>
      </c>
      <c r="G343" s="248"/>
      <c r="H343" s="252">
        <v>44.189999999999998</v>
      </c>
      <c r="I343" s="253"/>
      <c r="J343" s="248"/>
      <c r="K343" s="248"/>
      <c r="L343" s="254"/>
      <c r="M343" s="255"/>
      <c r="N343" s="256"/>
      <c r="O343" s="256"/>
      <c r="P343" s="256"/>
      <c r="Q343" s="256"/>
      <c r="R343" s="256"/>
      <c r="S343" s="256"/>
      <c r="T343" s="25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8" t="s">
        <v>167</v>
      </c>
      <c r="AU343" s="258" t="s">
        <v>90</v>
      </c>
      <c r="AV343" s="13" t="s">
        <v>90</v>
      </c>
      <c r="AW343" s="13" t="s">
        <v>34</v>
      </c>
      <c r="AX343" s="13" t="s">
        <v>80</v>
      </c>
      <c r="AY343" s="258" t="s">
        <v>159</v>
      </c>
    </row>
    <row r="344" s="14" customFormat="1">
      <c r="A344" s="14"/>
      <c r="B344" s="259"/>
      <c r="C344" s="260"/>
      <c r="D344" s="249" t="s">
        <v>167</v>
      </c>
      <c r="E344" s="261" t="s">
        <v>1</v>
      </c>
      <c r="F344" s="262" t="s">
        <v>169</v>
      </c>
      <c r="G344" s="260"/>
      <c r="H344" s="263">
        <v>44.189999999999998</v>
      </c>
      <c r="I344" s="264"/>
      <c r="J344" s="260"/>
      <c r="K344" s="260"/>
      <c r="L344" s="265"/>
      <c r="M344" s="266"/>
      <c r="N344" s="267"/>
      <c r="O344" s="267"/>
      <c r="P344" s="267"/>
      <c r="Q344" s="267"/>
      <c r="R344" s="267"/>
      <c r="S344" s="267"/>
      <c r="T344" s="26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9" t="s">
        <v>167</v>
      </c>
      <c r="AU344" s="269" t="s">
        <v>90</v>
      </c>
      <c r="AV344" s="14" t="s">
        <v>165</v>
      </c>
      <c r="AW344" s="14" t="s">
        <v>34</v>
      </c>
      <c r="AX344" s="14" t="s">
        <v>88</v>
      </c>
      <c r="AY344" s="269" t="s">
        <v>159</v>
      </c>
    </row>
    <row r="345" s="2" customFormat="1" ht="16.5" customHeight="1">
      <c r="A345" s="37"/>
      <c r="B345" s="38"/>
      <c r="C345" s="273" t="s">
        <v>534</v>
      </c>
      <c r="D345" s="273" t="s">
        <v>403</v>
      </c>
      <c r="E345" s="274" t="s">
        <v>535</v>
      </c>
      <c r="F345" s="275" t="s">
        <v>536</v>
      </c>
      <c r="G345" s="276" t="s">
        <v>287</v>
      </c>
      <c r="H345" s="277">
        <v>45.073999999999998</v>
      </c>
      <c r="I345" s="278"/>
      <c r="J345" s="279">
        <f>ROUND(I345*H345,2)</f>
        <v>0</v>
      </c>
      <c r="K345" s="280"/>
      <c r="L345" s="281"/>
      <c r="M345" s="282" t="s">
        <v>1</v>
      </c>
      <c r="N345" s="283" t="s">
        <v>45</v>
      </c>
      <c r="O345" s="90"/>
      <c r="P345" s="243">
        <f>O345*H345</f>
        <v>0</v>
      </c>
      <c r="Q345" s="243">
        <v>0.056120000000000003</v>
      </c>
      <c r="R345" s="243">
        <f>Q345*H345</f>
        <v>2.5295528800000002</v>
      </c>
      <c r="S345" s="243">
        <v>0</v>
      </c>
      <c r="T345" s="24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45" t="s">
        <v>198</v>
      </c>
      <c r="AT345" s="245" t="s">
        <v>403</v>
      </c>
      <c r="AU345" s="245" t="s">
        <v>90</v>
      </c>
      <c r="AY345" s="16" t="s">
        <v>159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6" t="s">
        <v>88</v>
      </c>
      <c r="BK345" s="246">
        <f>ROUND(I345*H345,2)</f>
        <v>0</v>
      </c>
      <c r="BL345" s="16" t="s">
        <v>165</v>
      </c>
      <c r="BM345" s="245" t="s">
        <v>537</v>
      </c>
    </row>
    <row r="346" s="13" customFormat="1">
      <c r="A346" s="13"/>
      <c r="B346" s="247"/>
      <c r="C346" s="248"/>
      <c r="D346" s="249" t="s">
        <v>167</v>
      </c>
      <c r="E346" s="248"/>
      <c r="F346" s="251" t="s">
        <v>538</v>
      </c>
      <c r="G346" s="248"/>
      <c r="H346" s="252">
        <v>45.073999999999998</v>
      </c>
      <c r="I346" s="253"/>
      <c r="J346" s="248"/>
      <c r="K346" s="248"/>
      <c r="L346" s="254"/>
      <c r="M346" s="255"/>
      <c r="N346" s="256"/>
      <c r="O346" s="256"/>
      <c r="P346" s="256"/>
      <c r="Q346" s="256"/>
      <c r="R346" s="256"/>
      <c r="S346" s="256"/>
      <c r="T346" s="25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8" t="s">
        <v>167</v>
      </c>
      <c r="AU346" s="258" t="s">
        <v>90</v>
      </c>
      <c r="AV346" s="13" t="s">
        <v>90</v>
      </c>
      <c r="AW346" s="13" t="s">
        <v>4</v>
      </c>
      <c r="AX346" s="13" t="s">
        <v>88</v>
      </c>
      <c r="AY346" s="258" t="s">
        <v>159</v>
      </c>
    </row>
    <row r="347" s="2" customFormat="1" ht="44.25" customHeight="1">
      <c r="A347" s="37"/>
      <c r="B347" s="38"/>
      <c r="C347" s="233" t="s">
        <v>539</v>
      </c>
      <c r="D347" s="233" t="s">
        <v>161</v>
      </c>
      <c r="E347" s="234" t="s">
        <v>540</v>
      </c>
      <c r="F347" s="235" t="s">
        <v>541</v>
      </c>
      <c r="G347" s="236" t="s">
        <v>164</v>
      </c>
      <c r="H347" s="237">
        <v>200.875</v>
      </c>
      <c r="I347" s="238"/>
      <c r="J347" s="239">
        <f>ROUND(I347*H347,2)</f>
        <v>0</v>
      </c>
      <c r="K347" s="240"/>
      <c r="L347" s="43"/>
      <c r="M347" s="241" t="s">
        <v>1</v>
      </c>
      <c r="N347" s="242" t="s">
        <v>45</v>
      </c>
      <c r="O347" s="90"/>
      <c r="P347" s="243">
        <f>O347*H347</f>
        <v>0</v>
      </c>
      <c r="Q347" s="243">
        <v>0</v>
      </c>
      <c r="R347" s="243">
        <f>Q347*H347</f>
        <v>0</v>
      </c>
      <c r="S347" s="243">
        <v>0</v>
      </c>
      <c r="T347" s="24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45" t="s">
        <v>165</v>
      </c>
      <c r="AT347" s="245" t="s">
        <v>161</v>
      </c>
      <c r="AU347" s="245" t="s">
        <v>90</v>
      </c>
      <c r="AY347" s="16" t="s">
        <v>159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6" t="s">
        <v>88</v>
      </c>
      <c r="BK347" s="246">
        <f>ROUND(I347*H347,2)</f>
        <v>0</v>
      </c>
      <c r="BL347" s="16" t="s">
        <v>165</v>
      </c>
      <c r="BM347" s="245" t="s">
        <v>542</v>
      </c>
    </row>
    <row r="348" s="13" customFormat="1">
      <c r="A348" s="13"/>
      <c r="B348" s="247"/>
      <c r="C348" s="248"/>
      <c r="D348" s="249" t="s">
        <v>167</v>
      </c>
      <c r="E348" s="250" t="s">
        <v>1</v>
      </c>
      <c r="F348" s="251" t="s">
        <v>543</v>
      </c>
      <c r="G348" s="248"/>
      <c r="H348" s="252">
        <v>200.875</v>
      </c>
      <c r="I348" s="253"/>
      <c r="J348" s="248"/>
      <c r="K348" s="248"/>
      <c r="L348" s="254"/>
      <c r="M348" s="255"/>
      <c r="N348" s="256"/>
      <c r="O348" s="256"/>
      <c r="P348" s="256"/>
      <c r="Q348" s="256"/>
      <c r="R348" s="256"/>
      <c r="S348" s="256"/>
      <c r="T348" s="25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8" t="s">
        <v>167</v>
      </c>
      <c r="AU348" s="258" t="s">
        <v>90</v>
      </c>
      <c r="AV348" s="13" t="s">
        <v>90</v>
      </c>
      <c r="AW348" s="13" t="s">
        <v>34</v>
      </c>
      <c r="AX348" s="13" t="s">
        <v>80</v>
      </c>
      <c r="AY348" s="258" t="s">
        <v>159</v>
      </c>
    </row>
    <row r="349" s="14" customFormat="1">
      <c r="A349" s="14"/>
      <c r="B349" s="259"/>
      <c r="C349" s="260"/>
      <c r="D349" s="249" t="s">
        <v>167</v>
      </c>
      <c r="E349" s="261" t="s">
        <v>1</v>
      </c>
      <c r="F349" s="262" t="s">
        <v>169</v>
      </c>
      <c r="G349" s="260"/>
      <c r="H349" s="263">
        <v>200.875</v>
      </c>
      <c r="I349" s="264"/>
      <c r="J349" s="260"/>
      <c r="K349" s="260"/>
      <c r="L349" s="265"/>
      <c r="M349" s="266"/>
      <c r="N349" s="267"/>
      <c r="O349" s="267"/>
      <c r="P349" s="267"/>
      <c r="Q349" s="267"/>
      <c r="R349" s="267"/>
      <c r="S349" s="267"/>
      <c r="T349" s="26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9" t="s">
        <v>167</v>
      </c>
      <c r="AU349" s="269" t="s">
        <v>90</v>
      </c>
      <c r="AV349" s="14" t="s">
        <v>165</v>
      </c>
      <c r="AW349" s="14" t="s">
        <v>34</v>
      </c>
      <c r="AX349" s="14" t="s">
        <v>88</v>
      </c>
      <c r="AY349" s="269" t="s">
        <v>159</v>
      </c>
    </row>
    <row r="350" s="2" customFormat="1" ht="49.05" customHeight="1">
      <c r="A350" s="37"/>
      <c r="B350" s="38"/>
      <c r="C350" s="233" t="s">
        <v>544</v>
      </c>
      <c r="D350" s="233" t="s">
        <v>161</v>
      </c>
      <c r="E350" s="234" t="s">
        <v>545</v>
      </c>
      <c r="F350" s="235" t="s">
        <v>546</v>
      </c>
      <c r="G350" s="236" t="s">
        <v>164</v>
      </c>
      <c r="H350" s="237">
        <v>6026.25</v>
      </c>
      <c r="I350" s="238"/>
      <c r="J350" s="239">
        <f>ROUND(I350*H350,2)</f>
        <v>0</v>
      </c>
      <c r="K350" s="240"/>
      <c r="L350" s="43"/>
      <c r="M350" s="241" t="s">
        <v>1</v>
      </c>
      <c r="N350" s="242" t="s">
        <v>45</v>
      </c>
      <c r="O350" s="90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45" t="s">
        <v>165</v>
      </c>
      <c r="AT350" s="245" t="s">
        <v>161</v>
      </c>
      <c r="AU350" s="245" t="s">
        <v>90</v>
      </c>
      <c r="AY350" s="16" t="s">
        <v>159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6" t="s">
        <v>88</v>
      </c>
      <c r="BK350" s="246">
        <f>ROUND(I350*H350,2)</f>
        <v>0</v>
      </c>
      <c r="BL350" s="16" t="s">
        <v>165</v>
      </c>
      <c r="BM350" s="245" t="s">
        <v>547</v>
      </c>
    </row>
    <row r="351" s="13" customFormat="1">
      <c r="A351" s="13"/>
      <c r="B351" s="247"/>
      <c r="C351" s="248"/>
      <c r="D351" s="249" t="s">
        <v>167</v>
      </c>
      <c r="E351" s="248"/>
      <c r="F351" s="251" t="s">
        <v>548</v>
      </c>
      <c r="G351" s="248"/>
      <c r="H351" s="252">
        <v>6026.25</v>
      </c>
      <c r="I351" s="253"/>
      <c r="J351" s="248"/>
      <c r="K351" s="248"/>
      <c r="L351" s="254"/>
      <c r="M351" s="255"/>
      <c r="N351" s="256"/>
      <c r="O351" s="256"/>
      <c r="P351" s="256"/>
      <c r="Q351" s="256"/>
      <c r="R351" s="256"/>
      <c r="S351" s="256"/>
      <c r="T351" s="25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8" t="s">
        <v>167</v>
      </c>
      <c r="AU351" s="258" t="s">
        <v>90</v>
      </c>
      <c r="AV351" s="13" t="s">
        <v>90</v>
      </c>
      <c r="AW351" s="13" t="s">
        <v>4</v>
      </c>
      <c r="AX351" s="13" t="s">
        <v>88</v>
      </c>
      <c r="AY351" s="258" t="s">
        <v>159</v>
      </c>
    </row>
    <row r="352" s="2" customFormat="1" ht="44.25" customHeight="1">
      <c r="A352" s="37"/>
      <c r="B352" s="38"/>
      <c r="C352" s="233" t="s">
        <v>549</v>
      </c>
      <c r="D352" s="233" t="s">
        <v>161</v>
      </c>
      <c r="E352" s="234" t="s">
        <v>550</v>
      </c>
      <c r="F352" s="235" t="s">
        <v>551</v>
      </c>
      <c r="G352" s="236" t="s">
        <v>164</v>
      </c>
      <c r="H352" s="237">
        <v>200.875</v>
      </c>
      <c r="I352" s="238"/>
      <c r="J352" s="239">
        <f>ROUND(I352*H352,2)</f>
        <v>0</v>
      </c>
      <c r="K352" s="240"/>
      <c r="L352" s="43"/>
      <c r="M352" s="241" t="s">
        <v>1</v>
      </c>
      <c r="N352" s="242" t="s">
        <v>45</v>
      </c>
      <c r="O352" s="90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45" t="s">
        <v>165</v>
      </c>
      <c r="AT352" s="245" t="s">
        <v>161</v>
      </c>
      <c r="AU352" s="245" t="s">
        <v>90</v>
      </c>
      <c r="AY352" s="16" t="s">
        <v>159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6" t="s">
        <v>88</v>
      </c>
      <c r="BK352" s="246">
        <f>ROUND(I352*H352,2)</f>
        <v>0</v>
      </c>
      <c r="BL352" s="16" t="s">
        <v>165</v>
      </c>
      <c r="BM352" s="245" t="s">
        <v>552</v>
      </c>
    </row>
    <row r="353" s="2" customFormat="1" ht="24.15" customHeight="1">
      <c r="A353" s="37"/>
      <c r="B353" s="38"/>
      <c r="C353" s="233" t="s">
        <v>553</v>
      </c>
      <c r="D353" s="233" t="s">
        <v>161</v>
      </c>
      <c r="E353" s="234" t="s">
        <v>554</v>
      </c>
      <c r="F353" s="235" t="s">
        <v>555</v>
      </c>
      <c r="G353" s="236" t="s">
        <v>164</v>
      </c>
      <c r="H353" s="237">
        <v>200.875</v>
      </c>
      <c r="I353" s="238"/>
      <c r="J353" s="239">
        <f>ROUND(I353*H353,2)</f>
        <v>0</v>
      </c>
      <c r="K353" s="240"/>
      <c r="L353" s="43"/>
      <c r="M353" s="241" t="s">
        <v>1</v>
      </c>
      <c r="N353" s="242" t="s">
        <v>45</v>
      </c>
      <c r="O353" s="90"/>
      <c r="P353" s="243">
        <f>O353*H353</f>
        <v>0</v>
      </c>
      <c r="Q353" s="243">
        <v>0</v>
      </c>
      <c r="R353" s="243">
        <f>Q353*H353</f>
        <v>0</v>
      </c>
      <c r="S353" s="243">
        <v>0</v>
      </c>
      <c r="T353" s="24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45" t="s">
        <v>165</v>
      </c>
      <c r="AT353" s="245" t="s">
        <v>161</v>
      </c>
      <c r="AU353" s="245" t="s">
        <v>90</v>
      </c>
      <c r="AY353" s="16" t="s">
        <v>159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6" t="s">
        <v>88</v>
      </c>
      <c r="BK353" s="246">
        <f>ROUND(I353*H353,2)</f>
        <v>0</v>
      </c>
      <c r="BL353" s="16" t="s">
        <v>165</v>
      </c>
      <c r="BM353" s="245" t="s">
        <v>556</v>
      </c>
    </row>
    <row r="354" s="2" customFormat="1" ht="33" customHeight="1">
      <c r="A354" s="37"/>
      <c r="B354" s="38"/>
      <c r="C354" s="233" t="s">
        <v>557</v>
      </c>
      <c r="D354" s="233" t="s">
        <v>161</v>
      </c>
      <c r="E354" s="234" t="s">
        <v>558</v>
      </c>
      <c r="F354" s="235" t="s">
        <v>559</v>
      </c>
      <c r="G354" s="236" t="s">
        <v>164</v>
      </c>
      <c r="H354" s="237">
        <v>6026.25</v>
      </c>
      <c r="I354" s="238"/>
      <c r="J354" s="239">
        <f>ROUND(I354*H354,2)</f>
        <v>0</v>
      </c>
      <c r="K354" s="240"/>
      <c r="L354" s="43"/>
      <c r="M354" s="241" t="s">
        <v>1</v>
      </c>
      <c r="N354" s="242" t="s">
        <v>45</v>
      </c>
      <c r="O354" s="90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45" t="s">
        <v>165</v>
      </c>
      <c r="AT354" s="245" t="s">
        <v>161</v>
      </c>
      <c r="AU354" s="245" t="s">
        <v>90</v>
      </c>
      <c r="AY354" s="16" t="s">
        <v>159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6" t="s">
        <v>88</v>
      </c>
      <c r="BK354" s="246">
        <f>ROUND(I354*H354,2)</f>
        <v>0</v>
      </c>
      <c r="BL354" s="16" t="s">
        <v>165</v>
      </c>
      <c r="BM354" s="245" t="s">
        <v>560</v>
      </c>
    </row>
    <row r="355" s="2" customFormat="1" ht="24.15" customHeight="1">
      <c r="A355" s="37"/>
      <c r="B355" s="38"/>
      <c r="C355" s="233" t="s">
        <v>561</v>
      </c>
      <c r="D355" s="233" t="s">
        <v>161</v>
      </c>
      <c r="E355" s="234" t="s">
        <v>562</v>
      </c>
      <c r="F355" s="235" t="s">
        <v>563</v>
      </c>
      <c r="G355" s="236" t="s">
        <v>164</v>
      </c>
      <c r="H355" s="237">
        <v>200.875</v>
      </c>
      <c r="I355" s="238"/>
      <c r="J355" s="239">
        <f>ROUND(I355*H355,2)</f>
        <v>0</v>
      </c>
      <c r="K355" s="240"/>
      <c r="L355" s="43"/>
      <c r="M355" s="241" t="s">
        <v>1</v>
      </c>
      <c r="N355" s="242" t="s">
        <v>45</v>
      </c>
      <c r="O355" s="90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45" t="s">
        <v>165</v>
      </c>
      <c r="AT355" s="245" t="s">
        <v>161</v>
      </c>
      <c r="AU355" s="245" t="s">
        <v>90</v>
      </c>
      <c r="AY355" s="16" t="s">
        <v>159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6" t="s">
        <v>88</v>
      </c>
      <c r="BK355" s="246">
        <f>ROUND(I355*H355,2)</f>
        <v>0</v>
      </c>
      <c r="BL355" s="16" t="s">
        <v>165</v>
      </c>
      <c r="BM355" s="245" t="s">
        <v>564</v>
      </c>
    </row>
    <row r="356" s="2" customFormat="1" ht="37.8" customHeight="1">
      <c r="A356" s="37"/>
      <c r="B356" s="38"/>
      <c r="C356" s="233" t="s">
        <v>565</v>
      </c>
      <c r="D356" s="233" t="s">
        <v>161</v>
      </c>
      <c r="E356" s="234" t="s">
        <v>566</v>
      </c>
      <c r="F356" s="235" t="s">
        <v>567</v>
      </c>
      <c r="G356" s="236" t="s">
        <v>164</v>
      </c>
      <c r="H356" s="237">
        <v>201.61000000000001</v>
      </c>
      <c r="I356" s="238"/>
      <c r="J356" s="239">
        <f>ROUND(I356*H356,2)</f>
        <v>0</v>
      </c>
      <c r="K356" s="240"/>
      <c r="L356" s="43"/>
      <c r="M356" s="241" t="s">
        <v>1</v>
      </c>
      <c r="N356" s="242" t="s">
        <v>45</v>
      </c>
      <c r="O356" s="90"/>
      <c r="P356" s="243">
        <f>O356*H356</f>
        <v>0</v>
      </c>
      <c r="Q356" s="243">
        <v>4.0000000000000003E-05</v>
      </c>
      <c r="R356" s="243">
        <f>Q356*H356</f>
        <v>0.0080644000000000011</v>
      </c>
      <c r="S356" s="243">
        <v>0</v>
      </c>
      <c r="T356" s="244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45" t="s">
        <v>165</v>
      </c>
      <c r="AT356" s="245" t="s">
        <v>161</v>
      </c>
      <c r="AU356" s="245" t="s">
        <v>90</v>
      </c>
      <c r="AY356" s="16" t="s">
        <v>159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6" t="s">
        <v>88</v>
      </c>
      <c r="BK356" s="246">
        <f>ROUND(I356*H356,2)</f>
        <v>0</v>
      </c>
      <c r="BL356" s="16" t="s">
        <v>165</v>
      </c>
      <c r="BM356" s="245" t="s">
        <v>568</v>
      </c>
    </row>
    <row r="357" s="13" customFormat="1">
      <c r="A357" s="13"/>
      <c r="B357" s="247"/>
      <c r="C357" s="248"/>
      <c r="D357" s="249" t="s">
        <v>167</v>
      </c>
      <c r="E357" s="250" t="s">
        <v>1</v>
      </c>
      <c r="F357" s="251" t="s">
        <v>569</v>
      </c>
      <c r="G357" s="248"/>
      <c r="H357" s="252">
        <v>201.61000000000001</v>
      </c>
      <c r="I357" s="253"/>
      <c r="J357" s="248"/>
      <c r="K357" s="248"/>
      <c r="L357" s="254"/>
      <c r="M357" s="255"/>
      <c r="N357" s="256"/>
      <c r="O357" s="256"/>
      <c r="P357" s="256"/>
      <c r="Q357" s="256"/>
      <c r="R357" s="256"/>
      <c r="S357" s="256"/>
      <c r="T357" s="25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8" t="s">
        <v>167</v>
      </c>
      <c r="AU357" s="258" t="s">
        <v>90</v>
      </c>
      <c r="AV357" s="13" t="s">
        <v>90</v>
      </c>
      <c r="AW357" s="13" t="s">
        <v>34</v>
      </c>
      <c r="AX357" s="13" t="s">
        <v>80</v>
      </c>
      <c r="AY357" s="258" t="s">
        <v>159</v>
      </c>
    </row>
    <row r="358" s="14" customFormat="1">
      <c r="A358" s="14"/>
      <c r="B358" s="259"/>
      <c r="C358" s="260"/>
      <c r="D358" s="249" t="s">
        <v>167</v>
      </c>
      <c r="E358" s="261" t="s">
        <v>1</v>
      </c>
      <c r="F358" s="262" t="s">
        <v>169</v>
      </c>
      <c r="G358" s="260"/>
      <c r="H358" s="263">
        <v>201.61000000000001</v>
      </c>
      <c r="I358" s="264"/>
      <c r="J358" s="260"/>
      <c r="K358" s="260"/>
      <c r="L358" s="265"/>
      <c r="M358" s="266"/>
      <c r="N358" s="267"/>
      <c r="O358" s="267"/>
      <c r="P358" s="267"/>
      <c r="Q358" s="267"/>
      <c r="R358" s="267"/>
      <c r="S358" s="267"/>
      <c r="T358" s="26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9" t="s">
        <v>167</v>
      </c>
      <c r="AU358" s="269" t="s">
        <v>90</v>
      </c>
      <c r="AV358" s="14" t="s">
        <v>165</v>
      </c>
      <c r="AW358" s="14" t="s">
        <v>34</v>
      </c>
      <c r="AX358" s="14" t="s">
        <v>88</v>
      </c>
      <c r="AY358" s="269" t="s">
        <v>159</v>
      </c>
    </row>
    <row r="359" s="2" customFormat="1" ht="24.15" customHeight="1">
      <c r="A359" s="37"/>
      <c r="B359" s="38"/>
      <c r="C359" s="233" t="s">
        <v>570</v>
      </c>
      <c r="D359" s="233" t="s">
        <v>161</v>
      </c>
      <c r="E359" s="234" t="s">
        <v>571</v>
      </c>
      <c r="F359" s="235" t="s">
        <v>572</v>
      </c>
      <c r="G359" s="236" t="s">
        <v>292</v>
      </c>
      <c r="H359" s="237">
        <v>3</v>
      </c>
      <c r="I359" s="238"/>
      <c r="J359" s="239">
        <f>ROUND(I359*H359,2)</f>
        <v>0</v>
      </c>
      <c r="K359" s="240"/>
      <c r="L359" s="43"/>
      <c r="M359" s="241" t="s">
        <v>1</v>
      </c>
      <c r="N359" s="242" t="s">
        <v>45</v>
      </c>
      <c r="O359" s="90"/>
      <c r="P359" s="243">
        <f>O359*H359</f>
        <v>0</v>
      </c>
      <c r="Q359" s="243">
        <v>0.00018000000000000001</v>
      </c>
      <c r="R359" s="243">
        <f>Q359*H359</f>
        <v>0.00054000000000000001</v>
      </c>
      <c r="S359" s="243">
        <v>0</v>
      </c>
      <c r="T359" s="24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45" t="s">
        <v>165</v>
      </c>
      <c r="AT359" s="245" t="s">
        <v>161</v>
      </c>
      <c r="AU359" s="245" t="s">
        <v>90</v>
      </c>
      <c r="AY359" s="16" t="s">
        <v>159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6" t="s">
        <v>88</v>
      </c>
      <c r="BK359" s="246">
        <f>ROUND(I359*H359,2)</f>
        <v>0</v>
      </c>
      <c r="BL359" s="16" t="s">
        <v>165</v>
      </c>
      <c r="BM359" s="245" t="s">
        <v>573</v>
      </c>
    </row>
    <row r="360" s="2" customFormat="1" ht="16.5" customHeight="1">
      <c r="A360" s="37"/>
      <c r="B360" s="38"/>
      <c r="C360" s="273" t="s">
        <v>574</v>
      </c>
      <c r="D360" s="273" t="s">
        <v>403</v>
      </c>
      <c r="E360" s="274" t="s">
        <v>575</v>
      </c>
      <c r="F360" s="275" t="s">
        <v>576</v>
      </c>
      <c r="G360" s="276" t="s">
        <v>292</v>
      </c>
      <c r="H360" s="277">
        <v>3</v>
      </c>
      <c r="I360" s="278"/>
      <c r="J360" s="279">
        <f>ROUND(I360*H360,2)</f>
        <v>0</v>
      </c>
      <c r="K360" s="280"/>
      <c r="L360" s="281"/>
      <c r="M360" s="282" t="s">
        <v>1</v>
      </c>
      <c r="N360" s="283" t="s">
        <v>45</v>
      </c>
      <c r="O360" s="90"/>
      <c r="P360" s="243">
        <f>O360*H360</f>
        <v>0</v>
      </c>
      <c r="Q360" s="243">
        <v>0.012</v>
      </c>
      <c r="R360" s="243">
        <f>Q360*H360</f>
        <v>0.036000000000000004</v>
      </c>
      <c r="S360" s="243">
        <v>0</v>
      </c>
      <c r="T360" s="244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45" t="s">
        <v>198</v>
      </c>
      <c r="AT360" s="245" t="s">
        <v>403</v>
      </c>
      <c r="AU360" s="245" t="s">
        <v>90</v>
      </c>
      <c r="AY360" s="16" t="s">
        <v>159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6" t="s">
        <v>88</v>
      </c>
      <c r="BK360" s="246">
        <f>ROUND(I360*H360,2)</f>
        <v>0</v>
      </c>
      <c r="BL360" s="16" t="s">
        <v>165</v>
      </c>
      <c r="BM360" s="245" t="s">
        <v>577</v>
      </c>
    </row>
    <row r="361" s="12" customFormat="1" ht="22.8" customHeight="1">
      <c r="A361" s="12"/>
      <c r="B361" s="217"/>
      <c r="C361" s="218"/>
      <c r="D361" s="219" t="s">
        <v>79</v>
      </c>
      <c r="E361" s="231" t="s">
        <v>578</v>
      </c>
      <c r="F361" s="231" t="s">
        <v>579</v>
      </c>
      <c r="G361" s="218"/>
      <c r="H361" s="218"/>
      <c r="I361" s="221"/>
      <c r="J361" s="232">
        <f>BK361</f>
        <v>0</v>
      </c>
      <c r="K361" s="218"/>
      <c r="L361" s="223"/>
      <c r="M361" s="224"/>
      <c r="N361" s="225"/>
      <c r="O361" s="225"/>
      <c r="P361" s="226">
        <f>P362</f>
        <v>0</v>
      </c>
      <c r="Q361" s="225"/>
      <c r="R361" s="226">
        <f>R362</f>
        <v>0</v>
      </c>
      <c r="S361" s="225"/>
      <c r="T361" s="227">
        <f>T362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28" t="s">
        <v>88</v>
      </c>
      <c r="AT361" s="229" t="s">
        <v>79</v>
      </c>
      <c r="AU361" s="229" t="s">
        <v>88</v>
      </c>
      <c r="AY361" s="228" t="s">
        <v>159</v>
      </c>
      <c r="BK361" s="230">
        <f>BK362</f>
        <v>0</v>
      </c>
    </row>
    <row r="362" s="2" customFormat="1" ht="55.5" customHeight="1">
      <c r="A362" s="37"/>
      <c r="B362" s="38"/>
      <c r="C362" s="233" t="s">
        <v>580</v>
      </c>
      <c r="D362" s="233" t="s">
        <v>161</v>
      </c>
      <c r="E362" s="234" t="s">
        <v>581</v>
      </c>
      <c r="F362" s="235" t="s">
        <v>582</v>
      </c>
      <c r="G362" s="236" t="s">
        <v>201</v>
      </c>
      <c r="H362" s="237">
        <v>569.721</v>
      </c>
      <c r="I362" s="238"/>
      <c r="J362" s="239">
        <f>ROUND(I362*H362,2)</f>
        <v>0</v>
      </c>
      <c r="K362" s="240"/>
      <c r="L362" s="43"/>
      <c r="M362" s="241" t="s">
        <v>1</v>
      </c>
      <c r="N362" s="242" t="s">
        <v>45</v>
      </c>
      <c r="O362" s="90"/>
      <c r="P362" s="243">
        <f>O362*H362</f>
        <v>0</v>
      </c>
      <c r="Q362" s="243">
        <v>0</v>
      </c>
      <c r="R362" s="243">
        <f>Q362*H362</f>
        <v>0</v>
      </c>
      <c r="S362" s="243">
        <v>0</v>
      </c>
      <c r="T362" s="24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45" t="s">
        <v>165</v>
      </c>
      <c r="AT362" s="245" t="s">
        <v>161</v>
      </c>
      <c r="AU362" s="245" t="s">
        <v>90</v>
      </c>
      <c r="AY362" s="16" t="s">
        <v>159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6" t="s">
        <v>88</v>
      </c>
      <c r="BK362" s="246">
        <f>ROUND(I362*H362,2)</f>
        <v>0</v>
      </c>
      <c r="BL362" s="16" t="s">
        <v>165</v>
      </c>
      <c r="BM362" s="245" t="s">
        <v>583</v>
      </c>
    </row>
    <row r="363" s="12" customFormat="1" ht="25.92" customHeight="1">
      <c r="A363" s="12"/>
      <c r="B363" s="217"/>
      <c r="C363" s="218"/>
      <c r="D363" s="219" t="s">
        <v>79</v>
      </c>
      <c r="E363" s="220" t="s">
        <v>584</v>
      </c>
      <c r="F363" s="220" t="s">
        <v>585</v>
      </c>
      <c r="G363" s="218"/>
      <c r="H363" s="218"/>
      <c r="I363" s="221"/>
      <c r="J363" s="222">
        <f>BK363</f>
        <v>0</v>
      </c>
      <c r="K363" s="218"/>
      <c r="L363" s="223"/>
      <c r="M363" s="224"/>
      <c r="N363" s="225"/>
      <c r="O363" s="225"/>
      <c r="P363" s="226">
        <f>P364+P394+P398+P422+P436+P447+P456+P465+P469+P480+P485+P495</f>
        <v>0</v>
      </c>
      <c r="Q363" s="225"/>
      <c r="R363" s="226">
        <f>R364+R394+R398+R422+R436+R447+R456+R465+R469+R480+R485+R495</f>
        <v>25.974739700000001</v>
      </c>
      <c r="S363" s="225"/>
      <c r="T363" s="227">
        <f>T364+T394+T398+T422+T436+T447+T456+T465+T469+T480+T485+T495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8" t="s">
        <v>90</v>
      </c>
      <c r="AT363" s="229" t="s">
        <v>79</v>
      </c>
      <c r="AU363" s="229" t="s">
        <v>80</v>
      </c>
      <c r="AY363" s="228" t="s">
        <v>159</v>
      </c>
      <c r="BK363" s="230">
        <f>BK364+BK394+BK398+BK422+BK436+BK447+BK456+BK465+BK469+BK480+BK485+BK495</f>
        <v>0</v>
      </c>
    </row>
    <row r="364" s="12" customFormat="1" ht="22.8" customHeight="1">
      <c r="A364" s="12"/>
      <c r="B364" s="217"/>
      <c r="C364" s="218"/>
      <c r="D364" s="219" t="s">
        <v>79</v>
      </c>
      <c r="E364" s="231" t="s">
        <v>586</v>
      </c>
      <c r="F364" s="231" t="s">
        <v>587</v>
      </c>
      <c r="G364" s="218"/>
      <c r="H364" s="218"/>
      <c r="I364" s="221"/>
      <c r="J364" s="232">
        <f>BK364</f>
        <v>0</v>
      </c>
      <c r="K364" s="218"/>
      <c r="L364" s="223"/>
      <c r="M364" s="224"/>
      <c r="N364" s="225"/>
      <c r="O364" s="225"/>
      <c r="P364" s="226">
        <f>SUM(P365:P393)</f>
        <v>0</v>
      </c>
      <c r="Q364" s="225"/>
      <c r="R364" s="226">
        <f>SUM(R365:R393)</f>
        <v>4.9153853999999999</v>
      </c>
      <c r="S364" s="225"/>
      <c r="T364" s="227">
        <f>SUM(T365:T393)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8" t="s">
        <v>90</v>
      </c>
      <c r="AT364" s="229" t="s">
        <v>79</v>
      </c>
      <c r="AU364" s="229" t="s">
        <v>88</v>
      </c>
      <c r="AY364" s="228" t="s">
        <v>159</v>
      </c>
      <c r="BK364" s="230">
        <f>SUM(BK365:BK393)</f>
        <v>0</v>
      </c>
    </row>
    <row r="365" s="2" customFormat="1" ht="33" customHeight="1">
      <c r="A365" s="37"/>
      <c r="B365" s="38"/>
      <c r="C365" s="233" t="s">
        <v>588</v>
      </c>
      <c r="D365" s="233" t="s">
        <v>161</v>
      </c>
      <c r="E365" s="234" t="s">
        <v>589</v>
      </c>
      <c r="F365" s="235" t="s">
        <v>590</v>
      </c>
      <c r="G365" s="236" t="s">
        <v>164</v>
      </c>
      <c r="H365" s="237">
        <v>488.43000000000001</v>
      </c>
      <c r="I365" s="238"/>
      <c r="J365" s="239">
        <f>ROUND(I365*H365,2)</f>
        <v>0</v>
      </c>
      <c r="K365" s="240"/>
      <c r="L365" s="43"/>
      <c r="M365" s="241" t="s">
        <v>1</v>
      </c>
      <c r="N365" s="242" t="s">
        <v>45</v>
      </c>
      <c r="O365" s="90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45" t="s">
        <v>238</v>
      </c>
      <c r="AT365" s="245" t="s">
        <v>161</v>
      </c>
      <c r="AU365" s="245" t="s">
        <v>90</v>
      </c>
      <c r="AY365" s="16" t="s">
        <v>159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6" t="s">
        <v>88</v>
      </c>
      <c r="BK365" s="246">
        <f>ROUND(I365*H365,2)</f>
        <v>0</v>
      </c>
      <c r="BL365" s="16" t="s">
        <v>238</v>
      </c>
      <c r="BM365" s="245" t="s">
        <v>591</v>
      </c>
    </row>
    <row r="366" s="2" customFormat="1">
      <c r="A366" s="37"/>
      <c r="B366" s="38"/>
      <c r="C366" s="39"/>
      <c r="D366" s="249" t="s">
        <v>271</v>
      </c>
      <c r="E366" s="39"/>
      <c r="F366" s="270" t="s">
        <v>592</v>
      </c>
      <c r="G366" s="39"/>
      <c r="H366" s="39"/>
      <c r="I366" s="200"/>
      <c r="J366" s="39"/>
      <c r="K366" s="39"/>
      <c r="L366" s="43"/>
      <c r="M366" s="271"/>
      <c r="N366" s="272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271</v>
      </c>
      <c r="AU366" s="16" t="s">
        <v>90</v>
      </c>
    </row>
    <row r="367" s="13" customFormat="1">
      <c r="A367" s="13"/>
      <c r="B367" s="247"/>
      <c r="C367" s="248"/>
      <c r="D367" s="249" t="s">
        <v>167</v>
      </c>
      <c r="E367" s="250" t="s">
        <v>1</v>
      </c>
      <c r="F367" s="251" t="s">
        <v>593</v>
      </c>
      <c r="G367" s="248"/>
      <c r="H367" s="252">
        <v>488.43000000000001</v>
      </c>
      <c r="I367" s="253"/>
      <c r="J367" s="248"/>
      <c r="K367" s="248"/>
      <c r="L367" s="254"/>
      <c r="M367" s="255"/>
      <c r="N367" s="256"/>
      <c r="O367" s="256"/>
      <c r="P367" s="256"/>
      <c r="Q367" s="256"/>
      <c r="R367" s="256"/>
      <c r="S367" s="256"/>
      <c r="T367" s="25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8" t="s">
        <v>167</v>
      </c>
      <c r="AU367" s="258" t="s">
        <v>90</v>
      </c>
      <c r="AV367" s="13" t="s">
        <v>90</v>
      </c>
      <c r="AW367" s="13" t="s">
        <v>34</v>
      </c>
      <c r="AX367" s="13" t="s">
        <v>80</v>
      </c>
      <c r="AY367" s="258" t="s">
        <v>159</v>
      </c>
    </row>
    <row r="368" s="14" customFormat="1">
      <c r="A368" s="14"/>
      <c r="B368" s="259"/>
      <c r="C368" s="260"/>
      <c r="D368" s="249" t="s">
        <v>167</v>
      </c>
      <c r="E368" s="261" t="s">
        <v>1</v>
      </c>
      <c r="F368" s="262" t="s">
        <v>169</v>
      </c>
      <c r="G368" s="260"/>
      <c r="H368" s="263">
        <v>488.43000000000001</v>
      </c>
      <c r="I368" s="264"/>
      <c r="J368" s="260"/>
      <c r="K368" s="260"/>
      <c r="L368" s="265"/>
      <c r="M368" s="266"/>
      <c r="N368" s="267"/>
      <c r="O368" s="267"/>
      <c r="P368" s="267"/>
      <c r="Q368" s="267"/>
      <c r="R368" s="267"/>
      <c r="S368" s="267"/>
      <c r="T368" s="26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9" t="s">
        <v>167</v>
      </c>
      <c r="AU368" s="269" t="s">
        <v>90</v>
      </c>
      <c r="AV368" s="14" t="s">
        <v>165</v>
      </c>
      <c r="AW368" s="14" t="s">
        <v>34</v>
      </c>
      <c r="AX368" s="14" t="s">
        <v>88</v>
      </c>
      <c r="AY368" s="269" t="s">
        <v>159</v>
      </c>
    </row>
    <row r="369" s="2" customFormat="1" ht="16.5" customHeight="1">
      <c r="A369" s="37"/>
      <c r="B369" s="38"/>
      <c r="C369" s="273" t="s">
        <v>594</v>
      </c>
      <c r="D369" s="273" t="s">
        <v>403</v>
      </c>
      <c r="E369" s="274" t="s">
        <v>595</v>
      </c>
      <c r="F369" s="275" t="s">
        <v>596</v>
      </c>
      <c r="G369" s="276" t="s">
        <v>201</v>
      </c>
      <c r="H369" s="277">
        <v>0.14699999999999999</v>
      </c>
      <c r="I369" s="278"/>
      <c r="J369" s="279">
        <f>ROUND(I369*H369,2)</f>
        <v>0</v>
      </c>
      <c r="K369" s="280"/>
      <c r="L369" s="281"/>
      <c r="M369" s="282" t="s">
        <v>1</v>
      </c>
      <c r="N369" s="283" t="s">
        <v>45</v>
      </c>
      <c r="O369" s="90"/>
      <c r="P369" s="243">
        <f>O369*H369</f>
        <v>0</v>
      </c>
      <c r="Q369" s="243">
        <v>1</v>
      </c>
      <c r="R369" s="243">
        <f>Q369*H369</f>
        <v>0.14699999999999999</v>
      </c>
      <c r="S369" s="243">
        <v>0</v>
      </c>
      <c r="T369" s="244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45" t="s">
        <v>314</v>
      </c>
      <c r="AT369" s="245" t="s">
        <v>403</v>
      </c>
      <c r="AU369" s="245" t="s">
        <v>90</v>
      </c>
      <c r="AY369" s="16" t="s">
        <v>159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6" t="s">
        <v>88</v>
      </c>
      <c r="BK369" s="246">
        <f>ROUND(I369*H369,2)</f>
        <v>0</v>
      </c>
      <c r="BL369" s="16" t="s">
        <v>238</v>
      </c>
      <c r="BM369" s="245" t="s">
        <v>597</v>
      </c>
    </row>
    <row r="370" s="13" customFormat="1">
      <c r="A370" s="13"/>
      <c r="B370" s="247"/>
      <c r="C370" s="248"/>
      <c r="D370" s="249" t="s">
        <v>167</v>
      </c>
      <c r="E370" s="248"/>
      <c r="F370" s="251" t="s">
        <v>598</v>
      </c>
      <c r="G370" s="248"/>
      <c r="H370" s="252">
        <v>0.14699999999999999</v>
      </c>
      <c r="I370" s="253"/>
      <c r="J370" s="248"/>
      <c r="K370" s="248"/>
      <c r="L370" s="254"/>
      <c r="M370" s="255"/>
      <c r="N370" s="256"/>
      <c r="O370" s="256"/>
      <c r="P370" s="256"/>
      <c r="Q370" s="256"/>
      <c r="R370" s="256"/>
      <c r="S370" s="256"/>
      <c r="T370" s="25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8" t="s">
        <v>167</v>
      </c>
      <c r="AU370" s="258" t="s">
        <v>90</v>
      </c>
      <c r="AV370" s="13" t="s">
        <v>90</v>
      </c>
      <c r="AW370" s="13" t="s">
        <v>4</v>
      </c>
      <c r="AX370" s="13" t="s">
        <v>88</v>
      </c>
      <c r="AY370" s="258" t="s">
        <v>159</v>
      </c>
    </row>
    <row r="371" s="2" customFormat="1" ht="24.15" customHeight="1">
      <c r="A371" s="37"/>
      <c r="B371" s="38"/>
      <c r="C371" s="233" t="s">
        <v>599</v>
      </c>
      <c r="D371" s="233" t="s">
        <v>161</v>
      </c>
      <c r="E371" s="234" t="s">
        <v>600</v>
      </c>
      <c r="F371" s="235" t="s">
        <v>601</v>
      </c>
      <c r="G371" s="236" t="s">
        <v>164</v>
      </c>
      <c r="H371" s="237">
        <v>488.43000000000001</v>
      </c>
      <c r="I371" s="238"/>
      <c r="J371" s="239">
        <f>ROUND(I371*H371,2)</f>
        <v>0</v>
      </c>
      <c r="K371" s="240"/>
      <c r="L371" s="43"/>
      <c r="M371" s="241" t="s">
        <v>1</v>
      </c>
      <c r="N371" s="242" t="s">
        <v>45</v>
      </c>
      <c r="O371" s="90"/>
      <c r="P371" s="243">
        <f>O371*H371</f>
        <v>0</v>
      </c>
      <c r="Q371" s="243">
        <v>0.00040000000000000002</v>
      </c>
      <c r="R371" s="243">
        <f>Q371*H371</f>
        <v>0.19537200000000002</v>
      </c>
      <c r="S371" s="243">
        <v>0</v>
      </c>
      <c r="T371" s="244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45" t="s">
        <v>238</v>
      </c>
      <c r="AT371" s="245" t="s">
        <v>161</v>
      </c>
      <c r="AU371" s="245" t="s">
        <v>90</v>
      </c>
      <c r="AY371" s="16" t="s">
        <v>159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6" t="s">
        <v>88</v>
      </c>
      <c r="BK371" s="246">
        <f>ROUND(I371*H371,2)</f>
        <v>0</v>
      </c>
      <c r="BL371" s="16" t="s">
        <v>238</v>
      </c>
      <c r="BM371" s="245" t="s">
        <v>602</v>
      </c>
    </row>
    <row r="372" s="13" customFormat="1">
      <c r="A372" s="13"/>
      <c r="B372" s="247"/>
      <c r="C372" s="248"/>
      <c r="D372" s="249" t="s">
        <v>167</v>
      </c>
      <c r="E372" s="250" t="s">
        <v>1</v>
      </c>
      <c r="F372" s="251" t="s">
        <v>603</v>
      </c>
      <c r="G372" s="248"/>
      <c r="H372" s="252">
        <v>488.43000000000001</v>
      </c>
      <c r="I372" s="253"/>
      <c r="J372" s="248"/>
      <c r="K372" s="248"/>
      <c r="L372" s="254"/>
      <c r="M372" s="255"/>
      <c r="N372" s="256"/>
      <c r="O372" s="256"/>
      <c r="P372" s="256"/>
      <c r="Q372" s="256"/>
      <c r="R372" s="256"/>
      <c r="S372" s="256"/>
      <c r="T372" s="25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8" t="s">
        <v>167</v>
      </c>
      <c r="AU372" s="258" t="s">
        <v>90</v>
      </c>
      <c r="AV372" s="13" t="s">
        <v>90</v>
      </c>
      <c r="AW372" s="13" t="s">
        <v>34</v>
      </c>
      <c r="AX372" s="13" t="s">
        <v>80</v>
      </c>
      <c r="AY372" s="258" t="s">
        <v>159</v>
      </c>
    </row>
    <row r="373" s="14" customFormat="1">
      <c r="A373" s="14"/>
      <c r="B373" s="259"/>
      <c r="C373" s="260"/>
      <c r="D373" s="249" t="s">
        <v>167</v>
      </c>
      <c r="E373" s="261" t="s">
        <v>1</v>
      </c>
      <c r="F373" s="262" t="s">
        <v>169</v>
      </c>
      <c r="G373" s="260"/>
      <c r="H373" s="263">
        <v>488.43000000000001</v>
      </c>
      <c r="I373" s="264"/>
      <c r="J373" s="260"/>
      <c r="K373" s="260"/>
      <c r="L373" s="265"/>
      <c r="M373" s="266"/>
      <c r="N373" s="267"/>
      <c r="O373" s="267"/>
      <c r="P373" s="267"/>
      <c r="Q373" s="267"/>
      <c r="R373" s="267"/>
      <c r="S373" s="267"/>
      <c r="T373" s="26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9" t="s">
        <v>167</v>
      </c>
      <c r="AU373" s="269" t="s">
        <v>90</v>
      </c>
      <c r="AV373" s="14" t="s">
        <v>165</v>
      </c>
      <c r="AW373" s="14" t="s">
        <v>34</v>
      </c>
      <c r="AX373" s="14" t="s">
        <v>88</v>
      </c>
      <c r="AY373" s="269" t="s">
        <v>159</v>
      </c>
    </row>
    <row r="374" s="2" customFormat="1" ht="33" customHeight="1">
      <c r="A374" s="37"/>
      <c r="B374" s="38"/>
      <c r="C374" s="273" t="s">
        <v>604</v>
      </c>
      <c r="D374" s="273" t="s">
        <v>403</v>
      </c>
      <c r="E374" s="274" t="s">
        <v>605</v>
      </c>
      <c r="F374" s="275" t="s">
        <v>606</v>
      </c>
      <c r="G374" s="276" t="s">
        <v>164</v>
      </c>
      <c r="H374" s="277">
        <v>569.26499999999999</v>
      </c>
      <c r="I374" s="278"/>
      <c r="J374" s="279">
        <f>ROUND(I374*H374,2)</f>
        <v>0</v>
      </c>
      <c r="K374" s="280"/>
      <c r="L374" s="281"/>
      <c r="M374" s="282" t="s">
        <v>1</v>
      </c>
      <c r="N374" s="283" t="s">
        <v>45</v>
      </c>
      <c r="O374" s="90"/>
      <c r="P374" s="243">
        <f>O374*H374</f>
        <v>0</v>
      </c>
      <c r="Q374" s="243">
        <v>0.0041999999999999997</v>
      </c>
      <c r="R374" s="243">
        <f>Q374*H374</f>
        <v>2.3909129999999998</v>
      </c>
      <c r="S374" s="243">
        <v>0</v>
      </c>
      <c r="T374" s="24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45" t="s">
        <v>314</v>
      </c>
      <c r="AT374" s="245" t="s">
        <v>403</v>
      </c>
      <c r="AU374" s="245" t="s">
        <v>90</v>
      </c>
      <c r="AY374" s="16" t="s">
        <v>159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6" t="s">
        <v>88</v>
      </c>
      <c r="BK374" s="246">
        <f>ROUND(I374*H374,2)</f>
        <v>0</v>
      </c>
      <c r="BL374" s="16" t="s">
        <v>238</v>
      </c>
      <c r="BM374" s="245" t="s">
        <v>607</v>
      </c>
    </row>
    <row r="375" s="13" customFormat="1">
      <c r="A375" s="13"/>
      <c r="B375" s="247"/>
      <c r="C375" s="248"/>
      <c r="D375" s="249" t="s">
        <v>167</v>
      </c>
      <c r="E375" s="248"/>
      <c r="F375" s="251" t="s">
        <v>608</v>
      </c>
      <c r="G375" s="248"/>
      <c r="H375" s="252">
        <v>569.26499999999999</v>
      </c>
      <c r="I375" s="253"/>
      <c r="J375" s="248"/>
      <c r="K375" s="248"/>
      <c r="L375" s="254"/>
      <c r="M375" s="255"/>
      <c r="N375" s="256"/>
      <c r="O375" s="256"/>
      <c r="P375" s="256"/>
      <c r="Q375" s="256"/>
      <c r="R375" s="256"/>
      <c r="S375" s="256"/>
      <c r="T375" s="25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8" t="s">
        <v>167</v>
      </c>
      <c r="AU375" s="258" t="s">
        <v>90</v>
      </c>
      <c r="AV375" s="13" t="s">
        <v>90</v>
      </c>
      <c r="AW375" s="13" t="s">
        <v>4</v>
      </c>
      <c r="AX375" s="13" t="s">
        <v>88</v>
      </c>
      <c r="AY375" s="258" t="s">
        <v>159</v>
      </c>
    </row>
    <row r="376" s="2" customFormat="1" ht="24.15" customHeight="1">
      <c r="A376" s="37"/>
      <c r="B376" s="38"/>
      <c r="C376" s="233" t="s">
        <v>609</v>
      </c>
      <c r="D376" s="233" t="s">
        <v>161</v>
      </c>
      <c r="E376" s="234" t="s">
        <v>600</v>
      </c>
      <c r="F376" s="235" t="s">
        <v>601</v>
      </c>
      <c r="G376" s="236" t="s">
        <v>164</v>
      </c>
      <c r="H376" s="237">
        <v>244.215</v>
      </c>
      <c r="I376" s="238"/>
      <c r="J376" s="239">
        <f>ROUND(I376*H376,2)</f>
        <v>0</v>
      </c>
      <c r="K376" s="240"/>
      <c r="L376" s="43"/>
      <c r="M376" s="241" t="s">
        <v>1</v>
      </c>
      <c r="N376" s="242" t="s">
        <v>45</v>
      </c>
      <c r="O376" s="90"/>
      <c r="P376" s="243">
        <f>O376*H376</f>
        <v>0</v>
      </c>
      <c r="Q376" s="243">
        <v>0.00040000000000000002</v>
      </c>
      <c r="R376" s="243">
        <f>Q376*H376</f>
        <v>0.097686000000000009</v>
      </c>
      <c r="S376" s="243">
        <v>0</v>
      </c>
      <c r="T376" s="24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45" t="s">
        <v>238</v>
      </c>
      <c r="AT376" s="245" t="s">
        <v>161</v>
      </c>
      <c r="AU376" s="245" t="s">
        <v>90</v>
      </c>
      <c r="AY376" s="16" t="s">
        <v>159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6" t="s">
        <v>88</v>
      </c>
      <c r="BK376" s="246">
        <f>ROUND(I376*H376,2)</f>
        <v>0</v>
      </c>
      <c r="BL376" s="16" t="s">
        <v>238</v>
      </c>
      <c r="BM376" s="245" t="s">
        <v>610</v>
      </c>
    </row>
    <row r="377" s="13" customFormat="1">
      <c r="A377" s="13"/>
      <c r="B377" s="247"/>
      <c r="C377" s="248"/>
      <c r="D377" s="249" t="s">
        <v>167</v>
      </c>
      <c r="E377" s="250" t="s">
        <v>1</v>
      </c>
      <c r="F377" s="251" t="s">
        <v>611</v>
      </c>
      <c r="G377" s="248"/>
      <c r="H377" s="252">
        <v>244.215</v>
      </c>
      <c r="I377" s="253"/>
      <c r="J377" s="248"/>
      <c r="K377" s="248"/>
      <c r="L377" s="254"/>
      <c r="M377" s="255"/>
      <c r="N377" s="256"/>
      <c r="O377" s="256"/>
      <c r="P377" s="256"/>
      <c r="Q377" s="256"/>
      <c r="R377" s="256"/>
      <c r="S377" s="256"/>
      <c r="T377" s="25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8" t="s">
        <v>167</v>
      </c>
      <c r="AU377" s="258" t="s">
        <v>90</v>
      </c>
      <c r="AV377" s="13" t="s">
        <v>90</v>
      </c>
      <c r="AW377" s="13" t="s">
        <v>34</v>
      </c>
      <c r="AX377" s="13" t="s">
        <v>80</v>
      </c>
      <c r="AY377" s="258" t="s">
        <v>159</v>
      </c>
    </row>
    <row r="378" s="14" customFormat="1">
      <c r="A378" s="14"/>
      <c r="B378" s="259"/>
      <c r="C378" s="260"/>
      <c r="D378" s="249" t="s">
        <v>167</v>
      </c>
      <c r="E378" s="261" t="s">
        <v>1</v>
      </c>
      <c r="F378" s="262" t="s">
        <v>169</v>
      </c>
      <c r="G378" s="260"/>
      <c r="H378" s="263">
        <v>244.215</v>
      </c>
      <c r="I378" s="264"/>
      <c r="J378" s="260"/>
      <c r="K378" s="260"/>
      <c r="L378" s="265"/>
      <c r="M378" s="266"/>
      <c r="N378" s="267"/>
      <c r="O378" s="267"/>
      <c r="P378" s="267"/>
      <c r="Q378" s="267"/>
      <c r="R378" s="267"/>
      <c r="S378" s="267"/>
      <c r="T378" s="26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9" t="s">
        <v>167</v>
      </c>
      <c r="AU378" s="269" t="s">
        <v>90</v>
      </c>
      <c r="AV378" s="14" t="s">
        <v>165</v>
      </c>
      <c r="AW378" s="14" t="s">
        <v>34</v>
      </c>
      <c r="AX378" s="14" t="s">
        <v>88</v>
      </c>
      <c r="AY378" s="269" t="s">
        <v>159</v>
      </c>
    </row>
    <row r="379" s="2" customFormat="1" ht="16.5" customHeight="1">
      <c r="A379" s="37"/>
      <c r="B379" s="38"/>
      <c r="C379" s="273" t="s">
        <v>612</v>
      </c>
      <c r="D379" s="273" t="s">
        <v>403</v>
      </c>
      <c r="E379" s="274" t="s">
        <v>613</v>
      </c>
      <c r="F379" s="275" t="s">
        <v>614</v>
      </c>
      <c r="G379" s="276" t="s">
        <v>164</v>
      </c>
      <c r="H379" s="277">
        <v>284.63299999999998</v>
      </c>
      <c r="I379" s="278"/>
      <c r="J379" s="279">
        <f>ROUND(I379*H379,2)</f>
        <v>0</v>
      </c>
      <c r="K379" s="280"/>
      <c r="L379" s="281"/>
      <c r="M379" s="282" t="s">
        <v>1</v>
      </c>
      <c r="N379" s="283" t="s">
        <v>45</v>
      </c>
      <c r="O379" s="90"/>
      <c r="P379" s="243">
        <f>O379*H379</f>
        <v>0</v>
      </c>
      <c r="Q379" s="243">
        <v>0.0043</v>
      </c>
      <c r="R379" s="243">
        <f>Q379*H379</f>
        <v>1.2239218999999999</v>
      </c>
      <c r="S379" s="243">
        <v>0</v>
      </c>
      <c r="T379" s="24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45" t="s">
        <v>314</v>
      </c>
      <c r="AT379" s="245" t="s">
        <v>403</v>
      </c>
      <c r="AU379" s="245" t="s">
        <v>90</v>
      </c>
      <c r="AY379" s="16" t="s">
        <v>159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6" t="s">
        <v>88</v>
      </c>
      <c r="BK379" s="246">
        <f>ROUND(I379*H379,2)</f>
        <v>0</v>
      </c>
      <c r="BL379" s="16" t="s">
        <v>238</v>
      </c>
      <c r="BM379" s="245" t="s">
        <v>615</v>
      </c>
    </row>
    <row r="380" s="13" customFormat="1">
      <c r="A380" s="13"/>
      <c r="B380" s="247"/>
      <c r="C380" s="248"/>
      <c r="D380" s="249" t="s">
        <v>167</v>
      </c>
      <c r="E380" s="248"/>
      <c r="F380" s="251" t="s">
        <v>616</v>
      </c>
      <c r="G380" s="248"/>
      <c r="H380" s="252">
        <v>284.63299999999998</v>
      </c>
      <c r="I380" s="253"/>
      <c r="J380" s="248"/>
      <c r="K380" s="248"/>
      <c r="L380" s="254"/>
      <c r="M380" s="255"/>
      <c r="N380" s="256"/>
      <c r="O380" s="256"/>
      <c r="P380" s="256"/>
      <c r="Q380" s="256"/>
      <c r="R380" s="256"/>
      <c r="S380" s="256"/>
      <c r="T380" s="25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8" t="s">
        <v>167</v>
      </c>
      <c r="AU380" s="258" t="s">
        <v>90</v>
      </c>
      <c r="AV380" s="13" t="s">
        <v>90</v>
      </c>
      <c r="AW380" s="13" t="s">
        <v>4</v>
      </c>
      <c r="AX380" s="13" t="s">
        <v>88</v>
      </c>
      <c r="AY380" s="258" t="s">
        <v>159</v>
      </c>
    </row>
    <row r="381" s="2" customFormat="1" ht="24.15" customHeight="1">
      <c r="A381" s="37"/>
      <c r="B381" s="38"/>
      <c r="C381" s="233" t="s">
        <v>617</v>
      </c>
      <c r="D381" s="233" t="s">
        <v>161</v>
      </c>
      <c r="E381" s="234" t="s">
        <v>618</v>
      </c>
      <c r="F381" s="235" t="s">
        <v>619</v>
      </c>
      <c r="G381" s="236" t="s">
        <v>164</v>
      </c>
      <c r="H381" s="237">
        <v>128.75</v>
      </c>
      <c r="I381" s="238"/>
      <c r="J381" s="239">
        <f>ROUND(I381*H381,2)</f>
        <v>0</v>
      </c>
      <c r="K381" s="240"/>
      <c r="L381" s="43"/>
      <c r="M381" s="241" t="s">
        <v>1</v>
      </c>
      <c r="N381" s="242" t="s">
        <v>45</v>
      </c>
      <c r="O381" s="90"/>
      <c r="P381" s="243">
        <f>O381*H381</f>
        <v>0</v>
      </c>
      <c r="Q381" s="243">
        <v>0.0035000000000000001</v>
      </c>
      <c r="R381" s="243">
        <f>Q381*H381</f>
        <v>0.450625</v>
      </c>
      <c r="S381" s="243">
        <v>0</v>
      </c>
      <c r="T381" s="244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45" t="s">
        <v>238</v>
      </c>
      <c r="AT381" s="245" t="s">
        <v>161</v>
      </c>
      <c r="AU381" s="245" t="s">
        <v>90</v>
      </c>
      <c r="AY381" s="16" t="s">
        <v>159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6" t="s">
        <v>88</v>
      </c>
      <c r="BK381" s="246">
        <f>ROUND(I381*H381,2)</f>
        <v>0</v>
      </c>
      <c r="BL381" s="16" t="s">
        <v>238</v>
      </c>
      <c r="BM381" s="245" t="s">
        <v>620</v>
      </c>
    </row>
    <row r="382" s="2" customFormat="1">
      <c r="A382" s="37"/>
      <c r="B382" s="38"/>
      <c r="C382" s="39"/>
      <c r="D382" s="249" t="s">
        <v>271</v>
      </c>
      <c r="E382" s="39"/>
      <c r="F382" s="270" t="s">
        <v>621</v>
      </c>
      <c r="G382" s="39"/>
      <c r="H382" s="39"/>
      <c r="I382" s="200"/>
      <c r="J382" s="39"/>
      <c r="K382" s="39"/>
      <c r="L382" s="43"/>
      <c r="M382" s="271"/>
      <c r="N382" s="272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271</v>
      </c>
      <c r="AU382" s="16" t="s">
        <v>90</v>
      </c>
    </row>
    <row r="383" s="13" customFormat="1">
      <c r="A383" s="13"/>
      <c r="B383" s="247"/>
      <c r="C383" s="248"/>
      <c r="D383" s="249" t="s">
        <v>167</v>
      </c>
      <c r="E383" s="250" t="s">
        <v>1</v>
      </c>
      <c r="F383" s="251" t="s">
        <v>622</v>
      </c>
      <c r="G383" s="248"/>
      <c r="H383" s="252">
        <v>128.75</v>
      </c>
      <c r="I383" s="253"/>
      <c r="J383" s="248"/>
      <c r="K383" s="248"/>
      <c r="L383" s="254"/>
      <c r="M383" s="255"/>
      <c r="N383" s="256"/>
      <c r="O383" s="256"/>
      <c r="P383" s="256"/>
      <c r="Q383" s="256"/>
      <c r="R383" s="256"/>
      <c r="S383" s="256"/>
      <c r="T383" s="25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8" t="s">
        <v>167</v>
      </c>
      <c r="AU383" s="258" t="s">
        <v>90</v>
      </c>
      <c r="AV383" s="13" t="s">
        <v>90</v>
      </c>
      <c r="AW383" s="13" t="s">
        <v>34</v>
      </c>
      <c r="AX383" s="13" t="s">
        <v>80</v>
      </c>
      <c r="AY383" s="258" t="s">
        <v>159</v>
      </c>
    </row>
    <row r="384" s="14" customFormat="1">
      <c r="A384" s="14"/>
      <c r="B384" s="259"/>
      <c r="C384" s="260"/>
      <c r="D384" s="249" t="s">
        <v>167</v>
      </c>
      <c r="E384" s="261" t="s">
        <v>1</v>
      </c>
      <c r="F384" s="262" t="s">
        <v>169</v>
      </c>
      <c r="G384" s="260"/>
      <c r="H384" s="263">
        <v>128.75</v>
      </c>
      <c r="I384" s="264"/>
      <c r="J384" s="260"/>
      <c r="K384" s="260"/>
      <c r="L384" s="265"/>
      <c r="M384" s="266"/>
      <c r="N384" s="267"/>
      <c r="O384" s="267"/>
      <c r="P384" s="267"/>
      <c r="Q384" s="267"/>
      <c r="R384" s="267"/>
      <c r="S384" s="267"/>
      <c r="T384" s="26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9" t="s">
        <v>167</v>
      </c>
      <c r="AU384" s="269" t="s">
        <v>90</v>
      </c>
      <c r="AV384" s="14" t="s">
        <v>165</v>
      </c>
      <c r="AW384" s="14" t="s">
        <v>34</v>
      </c>
      <c r="AX384" s="14" t="s">
        <v>88</v>
      </c>
      <c r="AY384" s="269" t="s">
        <v>159</v>
      </c>
    </row>
    <row r="385" s="2" customFormat="1" ht="24.15" customHeight="1">
      <c r="A385" s="37"/>
      <c r="B385" s="38"/>
      <c r="C385" s="233" t="s">
        <v>623</v>
      </c>
      <c r="D385" s="233" t="s">
        <v>161</v>
      </c>
      <c r="E385" s="234" t="s">
        <v>618</v>
      </c>
      <c r="F385" s="235" t="s">
        <v>619</v>
      </c>
      <c r="G385" s="236" t="s">
        <v>164</v>
      </c>
      <c r="H385" s="237">
        <v>56.18</v>
      </c>
      <c r="I385" s="238"/>
      <c r="J385" s="239">
        <f>ROUND(I385*H385,2)</f>
        <v>0</v>
      </c>
      <c r="K385" s="240"/>
      <c r="L385" s="43"/>
      <c r="M385" s="241" t="s">
        <v>1</v>
      </c>
      <c r="N385" s="242" t="s">
        <v>45</v>
      </c>
      <c r="O385" s="90"/>
      <c r="P385" s="243">
        <f>O385*H385</f>
        <v>0</v>
      </c>
      <c r="Q385" s="243">
        <v>0.0035000000000000001</v>
      </c>
      <c r="R385" s="243">
        <f>Q385*H385</f>
        <v>0.19663</v>
      </c>
      <c r="S385" s="243">
        <v>0</v>
      </c>
      <c r="T385" s="244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45" t="s">
        <v>238</v>
      </c>
      <c r="AT385" s="245" t="s">
        <v>161</v>
      </c>
      <c r="AU385" s="245" t="s">
        <v>90</v>
      </c>
      <c r="AY385" s="16" t="s">
        <v>159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6" t="s">
        <v>88</v>
      </c>
      <c r="BK385" s="246">
        <f>ROUND(I385*H385,2)</f>
        <v>0</v>
      </c>
      <c r="BL385" s="16" t="s">
        <v>238</v>
      </c>
      <c r="BM385" s="245" t="s">
        <v>624</v>
      </c>
    </row>
    <row r="386" s="2" customFormat="1">
      <c r="A386" s="37"/>
      <c r="B386" s="38"/>
      <c r="C386" s="39"/>
      <c r="D386" s="249" t="s">
        <v>271</v>
      </c>
      <c r="E386" s="39"/>
      <c r="F386" s="270" t="s">
        <v>621</v>
      </c>
      <c r="G386" s="39"/>
      <c r="H386" s="39"/>
      <c r="I386" s="200"/>
      <c r="J386" s="39"/>
      <c r="K386" s="39"/>
      <c r="L386" s="43"/>
      <c r="M386" s="271"/>
      <c r="N386" s="272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271</v>
      </c>
      <c r="AU386" s="16" t="s">
        <v>90</v>
      </c>
    </row>
    <row r="387" s="13" customFormat="1">
      <c r="A387" s="13"/>
      <c r="B387" s="247"/>
      <c r="C387" s="248"/>
      <c r="D387" s="249" t="s">
        <v>167</v>
      </c>
      <c r="E387" s="250" t="s">
        <v>1</v>
      </c>
      <c r="F387" s="251" t="s">
        <v>625</v>
      </c>
      <c r="G387" s="248"/>
      <c r="H387" s="252">
        <v>56.18</v>
      </c>
      <c r="I387" s="253"/>
      <c r="J387" s="248"/>
      <c r="K387" s="248"/>
      <c r="L387" s="254"/>
      <c r="M387" s="255"/>
      <c r="N387" s="256"/>
      <c r="O387" s="256"/>
      <c r="P387" s="256"/>
      <c r="Q387" s="256"/>
      <c r="R387" s="256"/>
      <c r="S387" s="256"/>
      <c r="T387" s="25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8" t="s">
        <v>167</v>
      </c>
      <c r="AU387" s="258" t="s">
        <v>90</v>
      </c>
      <c r="AV387" s="13" t="s">
        <v>90</v>
      </c>
      <c r="AW387" s="13" t="s">
        <v>34</v>
      </c>
      <c r="AX387" s="13" t="s">
        <v>80</v>
      </c>
      <c r="AY387" s="258" t="s">
        <v>159</v>
      </c>
    </row>
    <row r="388" s="14" customFormat="1">
      <c r="A388" s="14"/>
      <c r="B388" s="259"/>
      <c r="C388" s="260"/>
      <c r="D388" s="249" t="s">
        <v>167</v>
      </c>
      <c r="E388" s="261" t="s">
        <v>1</v>
      </c>
      <c r="F388" s="262" t="s">
        <v>169</v>
      </c>
      <c r="G388" s="260"/>
      <c r="H388" s="263">
        <v>56.18</v>
      </c>
      <c r="I388" s="264"/>
      <c r="J388" s="260"/>
      <c r="K388" s="260"/>
      <c r="L388" s="265"/>
      <c r="M388" s="266"/>
      <c r="N388" s="267"/>
      <c r="O388" s="267"/>
      <c r="P388" s="267"/>
      <c r="Q388" s="267"/>
      <c r="R388" s="267"/>
      <c r="S388" s="267"/>
      <c r="T388" s="26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9" t="s">
        <v>167</v>
      </c>
      <c r="AU388" s="269" t="s">
        <v>90</v>
      </c>
      <c r="AV388" s="14" t="s">
        <v>165</v>
      </c>
      <c r="AW388" s="14" t="s">
        <v>34</v>
      </c>
      <c r="AX388" s="14" t="s">
        <v>88</v>
      </c>
      <c r="AY388" s="269" t="s">
        <v>159</v>
      </c>
    </row>
    <row r="389" s="2" customFormat="1" ht="24.15" customHeight="1">
      <c r="A389" s="37"/>
      <c r="B389" s="38"/>
      <c r="C389" s="233" t="s">
        <v>626</v>
      </c>
      <c r="D389" s="233" t="s">
        <v>161</v>
      </c>
      <c r="E389" s="234" t="s">
        <v>627</v>
      </c>
      <c r="F389" s="235" t="s">
        <v>628</v>
      </c>
      <c r="G389" s="236" t="s">
        <v>164</v>
      </c>
      <c r="H389" s="237">
        <v>60.924999999999997</v>
      </c>
      <c r="I389" s="238"/>
      <c r="J389" s="239">
        <f>ROUND(I389*H389,2)</f>
        <v>0</v>
      </c>
      <c r="K389" s="240"/>
      <c r="L389" s="43"/>
      <c r="M389" s="241" t="s">
        <v>1</v>
      </c>
      <c r="N389" s="242" t="s">
        <v>45</v>
      </c>
      <c r="O389" s="90"/>
      <c r="P389" s="243">
        <f>O389*H389</f>
        <v>0</v>
      </c>
      <c r="Q389" s="243">
        <v>0.0035000000000000001</v>
      </c>
      <c r="R389" s="243">
        <f>Q389*H389</f>
        <v>0.2132375</v>
      </c>
      <c r="S389" s="243">
        <v>0</v>
      </c>
      <c r="T389" s="24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45" t="s">
        <v>238</v>
      </c>
      <c r="AT389" s="245" t="s">
        <v>161</v>
      </c>
      <c r="AU389" s="245" t="s">
        <v>90</v>
      </c>
      <c r="AY389" s="16" t="s">
        <v>159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6" t="s">
        <v>88</v>
      </c>
      <c r="BK389" s="246">
        <f>ROUND(I389*H389,2)</f>
        <v>0</v>
      </c>
      <c r="BL389" s="16" t="s">
        <v>238</v>
      </c>
      <c r="BM389" s="245" t="s">
        <v>629</v>
      </c>
    </row>
    <row r="390" s="2" customFormat="1">
      <c r="A390" s="37"/>
      <c r="B390" s="38"/>
      <c r="C390" s="39"/>
      <c r="D390" s="249" t="s">
        <v>271</v>
      </c>
      <c r="E390" s="39"/>
      <c r="F390" s="270" t="s">
        <v>630</v>
      </c>
      <c r="G390" s="39"/>
      <c r="H390" s="39"/>
      <c r="I390" s="200"/>
      <c r="J390" s="39"/>
      <c r="K390" s="39"/>
      <c r="L390" s="43"/>
      <c r="M390" s="271"/>
      <c r="N390" s="272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271</v>
      </c>
      <c r="AU390" s="16" t="s">
        <v>90</v>
      </c>
    </row>
    <row r="391" s="13" customFormat="1">
      <c r="A391" s="13"/>
      <c r="B391" s="247"/>
      <c r="C391" s="248"/>
      <c r="D391" s="249" t="s">
        <v>167</v>
      </c>
      <c r="E391" s="250" t="s">
        <v>1</v>
      </c>
      <c r="F391" s="251" t="s">
        <v>631</v>
      </c>
      <c r="G391" s="248"/>
      <c r="H391" s="252">
        <v>60.924999999999997</v>
      </c>
      <c r="I391" s="253"/>
      <c r="J391" s="248"/>
      <c r="K391" s="248"/>
      <c r="L391" s="254"/>
      <c r="M391" s="255"/>
      <c r="N391" s="256"/>
      <c r="O391" s="256"/>
      <c r="P391" s="256"/>
      <c r="Q391" s="256"/>
      <c r="R391" s="256"/>
      <c r="S391" s="256"/>
      <c r="T391" s="25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8" t="s">
        <v>167</v>
      </c>
      <c r="AU391" s="258" t="s">
        <v>90</v>
      </c>
      <c r="AV391" s="13" t="s">
        <v>90</v>
      </c>
      <c r="AW391" s="13" t="s">
        <v>34</v>
      </c>
      <c r="AX391" s="13" t="s">
        <v>80</v>
      </c>
      <c r="AY391" s="258" t="s">
        <v>159</v>
      </c>
    </row>
    <row r="392" s="14" customFormat="1">
      <c r="A392" s="14"/>
      <c r="B392" s="259"/>
      <c r="C392" s="260"/>
      <c r="D392" s="249" t="s">
        <v>167</v>
      </c>
      <c r="E392" s="261" t="s">
        <v>1</v>
      </c>
      <c r="F392" s="262" t="s">
        <v>169</v>
      </c>
      <c r="G392" s="260"/>
      <c r="H392" s="263">
        <v>60.924999999999997</v>
      </c>
      <c r="I392" s="264"/>
      <c r="J392" s="260"/>
      <c r="K392" s="260"/>
      <c r="L392" s="265"/>
      <c r="M392" s="266"/>
      <c r="N392" s="267"/>
      <c r="O392" s="267"/>
      <c r="P392" s="267"/>
      <c r="Q392" s="267"/>
      <c r="R392" s="267"/>
      <c r="S392" s="267"/>
      <c r="T392" s="26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9" t="s">
        <v>167</v>
      </c>
      <c r="AU392" s="269" t="s">
        <v>90</v>
      </c>
      <c r="AV392" s="14" t="s">
        <v>165</v>
      </c>
      <c r="AW392" s="14" t="s">
        <v>34</v>
      </c>
      <c r="AX392" s="14" t="s">
        <v>88</v>
      </c>
      <c r="AY392" s="269" t="s">
        <v>159</v>
      </c>
    </row>
    <row r="393" s="2" customFormat="1" ht="44.25" customHeight="1">
      <c r="A393" s="37"/>
      <c r="B393" s="38"/>
      <c r="C393" s="233" t="s">
        <v>632</v>
      </c>
      <c r="D393" s="233" t="s">
        <v>161</v>
      </c>
      <c r="E393" s="234" t="s">
        <v>633</v>
      </c>
      <c r="F393" s="235" t="s">
        <v>634</v>
      </c>
      <c r="G393" s="236" t="s">
        <v>635</v>
      </c>
      <c r="H393" s="284"/>
      <c r="I393" s="238"/>
      <c r="J393" s="239">
        <f>ROUND(I393*H393,2)</f>
        <v>0</v>
      </c>
      <c r="K393" s="240"/>
      <c r="L393" s="43"/>
      <c r="M393" s="241" t="s">
        <v>1</v>
      </c>
      <c r="N393" s="242" t="s">
        <v>45</v>
      </c>
      <c r="O393" s="90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45" t="s">
        <v>238</v>
      </c>
      <c r="AT393" s="245" t="s">
        <v>161</v>
      </c>
      <c r="AU393" s="245" t="s">
        <v>90</v>
      </c>
      <c r="AY393" s="16" t="s">
        <v>159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6" t="s">
        <v>88</v>
      </c>
      <c r="BK393" s="246">
        <f>ROUND(I393*H393,2)</f>
        <v>0</v>
      </c>
      <c r="BL393" s="16" t="s">
        <v>238</v>
      </c>
      <c r="BM393" s="245" t="s">
        <v>636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637</v>
      </c>
      <c r="F394" s="231" t="s">
        <v>638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SUM(P395:P397)</f>
        <v>0</v>
      </c>
      <c r="Q394" s="225"/>
      <c r="R394" s="226">
        <f>SUM(R395:R397)</f>
        <v>0</v>
      </c>
      <c r="S394" s="225"/>
      <c r="T394" s="227">
        <f>SUM(T395:T397)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90</v>
      </c>
      <c r="AT394" s="229" t="s">
        <v>79</v>
      </c>
      <c r="AU394" s="229" t="s">
        <v>88</v>
      </c>
      <c r="AY394" s="228" t="s">
        <v>159</v>
      </c>
      <c r="BK394" s="230">
        <f>SUM(BK395:BK397)</f>
        <v>0</v>
      </c>
    </row>
    <row r="395" s="2" customFormat="1" ht="24.15" customHeight="1">
      <c r="A395" s="37"/>
      <c r="B395" s="38"/>
      <c r="C395" s="233" t="s">
        <v>639</v>
      </c>
      <c r="D395" s="233" t="s">
        <v>640</v>
      </c>
      <c r="E395" s="234" t="s">
        <v>641</v>
      </c>
      <c r="F395" s="235" t="s">
        <v>642</v>
      </c>
      <c r="G395" s="236" t="s">
        <v>164</v>
      </c>
      <c r="H395" s="237">
        <v>323.28899999999999</v>
      </c>
      <c r="I395" s="238"/>
      <c r="J395" s="239">
        <f>ROUND(I395*H395,2)</f>
        <v>0</v>
      </c>
      <c r="K395" s="240"/>
      <c r="L395" s="43"/>
      <c r="M395" s="241" t="s">
        <v>1</v>
      </c>
      <c r="N395" s="242" t="s">
        <v>45</v>
      </c>
      <c r="O395" s="90"/>
      <c r="P395" s="243">
        <f>O395*H395</f>
        <v>0</v>
      </c>
      <c r="Q395" s="243">
        <v>0</v>
      </c>
      <c r="R395" s="243">
        <f>Q395*H395</f>
        <v>0</v>
      </c>
      <c r="S395" s="243">
        <v>0</v>
      </c>
      <c r="T395" s="244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45" t="s">
        <v>238</v>
      </c>
      <c r="AT395" s="245" t="s">
        <v>161</v>
      </c>
      <c r="AU395" s="245" t="s">
        <v>90</v>
      </c>
      <c r="AY395" s="16" t="s">
        <v>159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6" t="s">
        <v>88</v>
      </c>
      <c r="BK395" s="246">
        <f>ROUND(I395*H395,2)</f>
        <v>0</v>
      </c>
      <c r="BL395" s="16" t="s">
        <v>238</v>
      </c>
      <c r="BM395" s="245" t="s">
        <v>643</v>
      </c>
    </row>
    <row r="396" s="2" customFormat="1" ht="24.15" customHeight="1">
      <c r="A396" s="37"/>
      <c r="B396" s="38"/>
      <c r="C396" s="233" t="s">
        <v>644</v>
      </c>
      <c r="D396" s="233" t="s">
        <v>640</v>
      </c>
      <c r="E396" s="234" t="s">
        <v>645</v>
      </c>
      <c r="F396" s="235" t="s">
        <v>646</v>
      </c>
      <c r="G396" s="236" t="s">
        <v>164</v>
      </c>
      <c r="H396" s="237">
        <v>323.28899999999999</v>
      </c>
      <c r="I396" s="238"/>
      <c r="J396" s="239">
        <f>ROUND(I396*H396,2)</f>
        <v>0</v>
      </c>
      <c r="K396" s="240"/>
      <c r="L396" s="43"/>
      <c r="M396" s="241" t="s">
        <v>1</v>
      </c>
      <c r="N396" s="242" t="s">
        <v>45</v>
      </c>
      <c r="O396" s="90"/>
      <c r="P396" s="243">
        <f>O396*H396</f>
        <v>0</v>
      </c>
      <c r="Q396" s="243">
        <v>0</v>
      </c>
      <c r="R396" s="243">
        <f>Q396*H396</f>
        <v>0</v>
      </c>
      <c r="S396" s="243">
        <v>0</v>
      </c>
      <c r="T396" s="24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45" t="s">
        <v>238</v>
      </c>
      <c r="AT396" s="245" t="s">
        <v>161</v>
      </c>
      <c r="AU396" s="245" t="s">
        <v>90</v>
      </c>
      <c r="AY396" s="16" t="s">
        <v>159</v>
      </c>
      <c r="BE396" s="246">
        <f>IF(N396="základní",J396,0)</f>
        <v>0</v>
      </c>
      <c r="BF396" s="246">
        <f>IF(N396="snížená",J396,0)</f>
        <v>0</v>
      </c>
      <c r="BG396" s="246">
        <f>IF(N396="zákl. přenesená",J396,0)</f>
        <v>0</v>
      </c>
      <c r="BH396" s="246">
        <f>IF(N396="sníž. přenesená",J396,0)</f>
        <v>0</v>
      </c>
      <c r="BI396" s="246">
        <f>IF(N396="nulová",J396,0)</f>
        <v>0</v>
      </c>
      <c r="BJ396" s="16" t="s">
        <v>88</v>
      </c>
      <c r="BK396" s="246">
        <f>ROUND(I396*H396,2)</f>
        <v>0</v>
      </c>
      <c r="BL396" s="16" t="s">
        <v>238</v>
      </c>
      <c r="BM396" s="245" t="s">
        <v>647</v>
      </c>
    </row>
    <row r="397" s="2" customFormat="1" ht="37.8" customHeight="1">
      <c r="A397" s="37"/>
      <c r="B397" s="38"/>
      <c r="C397" s="233" t="s">
        <v>648</v>
      </c>
      <c r="D397" s="233" t="s">
        <v>161</v>
      </c>
      <c r="E397" s="234" t="s">
        <v>649</v>
      </c>
      <c r="F397" s="235" t="s">
        <v>650</v>
      </c>
      <c r="G397" s="236" t="s">
        <v>635</v>
      </c>
      <c r="H397" s="284"/>
      <c r="I397" s="238"/>
      <c r="J397" s="239">
        <f>ROUND(I397*H397,2)</f>
        <v>0</v>
      </c>
      <c r="K397" s="240"/>
      <c r="L397" s="43"/>
      <c r="M397" s="241" t="s">
        <v>1</v>
      </c>
      <c r="N397" s="242" t="s">
        <v>45</v>
      </c>
      <c r="O397" s="90"/>
      <c r="P397" s="243">
        <f>O397*H397</f>
        <v>0</v>
      </c>
      <c r="Q397" s="243">
        <v>0</v>
      </c>
      <c r="R397" s="243">
        <f>Q397*H397</f>
        <v>0</v>
      </c>
      <c r="S397" s="243">
        <v>0</v>
      </c>
      <c r="T397" s="244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45" t="s">
        <v>238</v>
      </c>
      <c r="AT397" s="245" t="s">
        <v>161</v>
      </c>
      <c r="AU397" s="245" t="s">
        <v>90</v>
      </c>
      <c r="AY397" s="16" t="s">
        <v>159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16" t="s">
        <v>88</v>
      </c>
      <c r="BK397" s="246">
        <f>ROUND(I397*H397,2)</f>
        <v>0</v>
      </c>
      <c r="BL397" s="16" t="s">
        <v>238</v>
      </c>
      <c r="BM397" s="245" t="s">
        <v>651</v>
      </c>
    </row>
    <row r="398" s="12" customFormat="1" ht="22.8" customHeight="1">
      <c r="A398" s="12"/>
      <c r="B398" s="217"/>
      <c r="C398" s="218"/>
      <c r="D398" s="219" t="s">
        <v>79</v>
      </c>
      <c r="E398" s="231" t="s">
        <v>652</v>
      </c>
      <c r="F398" s="231" t="s">
        <v>653</v>
      </c>
      <c r="G398" s="218"/>
      <c r="H398" s="218"/>
      <c r="I398" s="221"/>
      <c r="J398" s="232">
        <f>BK398</f>
        <v>0</v>
      </c>
      <c r="K398" s="218"/>
      <c r="L398" s="223"/>
      <c r="M398" s="224"/>
      <c r="N398" s="225"/>
      <c r="O398" s="225"/>
      <c r="P398" s="226">
        <f>SUM(P399:P421)</f>
        <v>0</v>
      </c>
      <c r="Q398" s="225"/>
      <c r="R398" s="226">
        <f>SUM(R399:R421)</f>
        <v>5.0069504800000004</v>
      </c>
      <c r="S398" s="225"/>
      <c r="T398" s="227">
        <f>SUM(T399:T421)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28" t="s">
        <v>90</v>
      </c>
      <c r="AT398" s="229" t="s">
        <v>79</v>
      </c>
      <c r="AU398" s="229" t="s">
        <v>88</v>
      </c>
      <c r="AY398" s="228" t="s">
        <v>159</v>
      </c>
      <c r="BK398" s="230">
        <f>SUM(BK399:BK421)</f>
        <v>0</v>
      </c>
    </row>
    <row r="399" s="2" customFormat="1" ht="44.25" customHeight="1">
      <c r="A399" s="37"/>
      <c r="B399" s="38"/>
      <c r="C399" s="233" t="s">
        <v>654</v>
      </c>
      <c r="D399" s="233" t="s">
        <v>161</v>
      </c>
      <c r="E399" s="234" t="s">
        <v>655</v>
      </c>
      <c r="F399" s="235" t="s">
        <v>656</v>
      </c>
      <c r="G399" s="236" t="s">
        <v>164</v>
      </c>
      <c r="H399" s="237">
        <v>201.61000000000001</v>
      </c>
      <c r="I399" s="238"/>
      <c r="J399" s="239">
        <f>ROUND(I399*H399,2)</f>
        <v>0</v>
      </c>
      <c r="K399" s="240"/>
      <c r="L399" s="43"/>
      <c r="M399" s="241" t="s">
        <v>1</v>
      </c>
      <c r="N399" s="242" t="s">
        <v>45</v>
      </c>
      <c r="O399" s="90"/>
      <c r="P399" s="243">
        <f>O399*H399</f>
        <v>0</v>
      </c>
      <c r="Q399" s="243">
        <v>0</v>
      </c>
      <c r="R399" s="243">
        <f>Q399*H399</f>
        <v>0</v>
      </c>
      <c r="S399" s="243">
        <v>0</v>
      </c>
      <c r="T399" s="24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45" t="s">
        <v>238</v>
      </c>
      <c r="AT399" s="245" t="s">
        <v>161</v>
      </c>
      <c r="AU399" s="245" t="s">
        <v>90</v>
      </c>
      <c r="AY399" s="16" t="s">
        <v>159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6" t="s">
        <v>88</v>
      </c>
      <c r="BK399" s="246">
        <f>ROUND(I399*H399,2)</f>
        <v>0</v>
      </c>
      <c r="BL399" s="16" t="s">
        <v>238</v>
      </c>
      <c r="BM399" s="245" t="s">
        <v>657</v>
      </c>
    </row>
    <row r="400" s="2" customFormat="1" ht="33" customHeight="1">
      <c r="A400" s="37"/>
      <c r="B400" s="38"/>
      <c r="C400" s="273" t="s">
        <v>658</v>
      </c>
      <c r="D400" s="273" t="s">
        <v>403</v>
      </c>
      <c r="E400" s="274" t="s">
        <v>659</v>
      </c>
      <c r="F400" s="275" t="s">
        <v>660</v>
      </c>
      <c r="G400" s="276" t="s">
        <v>164</v>
      </c>
      <c r="H400" s="277">
        <v>211.691</v>
      </c>
      <c r="I400" s="278"/>
      <c r="J400" s="279">
        <f>ROUND(I400*H400,2)</f>
        <v>0</v>
      </c>
      <c r="K400" s="280"/>
      <c r="L400" s="281"/>
      <c r="M400" s="282" t="s">
        <v>1</v>
      </c>
      <c r="N400" s="283" t="s">
        <v>45</v>
      </c>
      <c r="O400" s="90"/>
      <c r="P400" s="243">
        <f>O400*H400</f>
        <v>0</v>
      </c>
      <c r="Q400" s="243">
        <v>0.0074999999999999997</v>
      </c>
      <c r="R400" s="243">
        <f>Q400*H400</f>
        <v>1.5876824999999999</v>
      </c>
      <c r="S400" s="243">
        <v>0</v>
      </c>
      <c r="T400" s="244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45" t="s">
        <v>314</v>
      </c>
      <c r="AT400" s="245" t="s">
        <v>403</v>
      </c>
      <c r="AU400" s="245" t="s">
        <v>90</v>
      </c>
      <c r="AY400" s="16" t="s">
        <v>159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6" t="s">
        <v>88</v>
      </c>
      <c r="BK400" s="246">
        <f>ROUND(I400*H400,2)</f>
        <v>0</v>
      </c>
      <c r="BL400" s="16" t="s">
        <v>238</v>
      </c>
      <c r="BM400" s="245" t="s">
        <v>661</v>
      </c>
    </row>
    <row r="401" s="13" customFormat="1">
      <c r="A401" s="13"/>
      <c r="B401" s="247"/>
      <c r="C401" s="248"/>
      <c r="D401" s="249" t="s">
        <v>167</v>
      </c>
      <c r="E401" s="248"/>
      <c r="F401" s="251" t="s">
        <v>662</v>
      </c>
      <c r="G401" s="248"/>
      <c r="H401" s="252">
        <v>211.691</v>
      </c>
      <c r="I401" s="253"/>
      <c r="J401" s="248"/>
      <c r="K401" s="248"/>
      <c r="L401" s="254"/>
      <c r="M401" s="255"/>
      <c r="N401" s="256"/>
      <c r="O401" s="256"/>
      <c r="P401" s="256"/>
      <c r="Q401" s="256"/>
      <c r="R401" s="256"/>
      <c r="S401" s="256"/>
      <c r="T401" s="25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8" t="s">
        <v>167</v>
      </c>
      <c r="AU401" s="258" t="s">
        <v>90</v>
      </c>
      <c r="AV401" s="13" t="s">
        <v>90</v>
      </c>
      <c r="AW401" s="13" t="s">
        <v>4</v>
      </c>
      <c r="AX401" s="13" t="s">
        <v>88</v>
      </c>
      <c r="AY401" s="258" t="s">
        <v>159</v>
      </c>
    </row>
    <row r="402" s="2" customFormat="1" ht="44.25" customHeight="1">
      <c r="A402" s="37"/>
      <c r="B402" s="38"/>
      <c r="C402" s="233" t="s">
        <v>663</v>
      </c>
      <c r="D402" s="233" t="s">
        <v>161</v>
      </c>
      <c r="E402" s="234" t="s">
        <v>655</v>
      </c>
      <c r="F402" s="235" t="s">
        <v>656</v>
      </c>
      <c r="G402" s="236" t="s">
        <v>164</v>
      </c>
      <c r="H402" s="237">
        <v>502.25</v>
      </c>
      <c r="I402" s="238"/>
      <c r="J402" s="239">
        <f>ROUND(I402*H402,2)</f>
        <v>0</v>
      </c>
      <c r="K402" s="240"/>
      <c r="L402" s="43"/>
      <c r="M402" s="241" t="s">
        <v>1</v>
      </c>
      <c r="N402" s="242" t="s">
        <v>45</v>
      </c>
      <c r="O402" s="90"/>
      <c r="P402" s="243">
        <f>O402*H402</f>
        <v>0</v>
      </c>
      <c r="Q402" s="243">
        <v>0</v>
      </c>
      <c r="R402" s="243">
        <f>Q402*H402</f>
        <v>0</v>
      </c>
      <c r="S402" s="243">
        <v>0</v>
      </c>
      <c r="T402" s="244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45" t="s">
        <v>238</v>
      </c>
      <c r="AT402" s="245" t="s">
        <v>161</v>
      </c>
      <c r="AU402" s="245" t="s">
        <v>90</v>
      </c>
      <c r="AY402" s="16" t="s">
        <v>159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6" t="s">
        <v>88</v>
      </c>
      <c r="BK402" s="246">
        <f>ROUND(I402*H402,2)</f>
        <v>0</v>
      </c>
      <c r="BL402" s="16" t="s">
        <v>238</v>
      </c>
      <c r="BM402" s="245" t="s">
        <v>664</v>
      </c>
    </row>
    <row r="403" s="13" customFormat="1">
      <c r="A403" s="13"/>
      <c r="B403" s="247"/>
      <c r="C403" s="248"/>
      <c r="D403" s="249" t="s">
        <v>167</v>
      </c>
      <c r="E403" s="250" t="s">
        <v>1</v>
      </c>
      <c r="F403" s="251" t="s">
        <v>665</v>
      </c>
      <c r="G403" s="248"/>
      <c r="H403" s="252">
        <v>502.25</v>
      </c>
      <c r="I403" s="253"/>
      <c r="J403" s="248"/>
      <c r="K403" s="248"/>
      <c r="L403" s="254"/>
      <c r="M403" s="255"/>
      <c r="N403" s="256"/>
      <c r="O403" s="256"/>
      <c r="P403" s="256"/>
      <c r="Q403" s="256"/>
      <c r="R403" s="256"/>
      <c r="S403" s="256"/>
      <c r="T403" s="25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8" t="s">
        <v>167</v>
      </c>
      <c r="AU403" s="258" t="s">
        <v>90</v>
      </c>
      <c r="AV403" s="13" t="s">
        <v>90</v>
      </c>
      <c r="AW403" s="13" t="s">
        <v>34</v>
      </c>
      <c r="AX403" s="13" t="s">
        <v>80</v>
      </c>
      <c r="AY403" s="258" t="s">
        <v>159</v>
      </c>
    </row>
    <row r="404" s="14" customFormat="1">
      <c r="A404" s="14"/>
      <c r="B404" s="259"/>
      <c r="C404" s="260"/>
      <c r="D404" s="249" t="s">
        <v>167</v>
      </c>
      <c r="E404" s="261" t="s">
        <v>1</v>
      </c>
      <c r="F404" s="262" t="s">
        <v>169</v>
      </c>
      <c r="G404" s="260"/>
      <c r="H404" s="263">
        <v>502.25</v>
      </c>
      <c r="I404" s="264"/>
      <c r="J404" s="260"/>
      <c r="K404" s="260"/>
      <c r="L404" s="265"/>
      <c r="M404" s="266"/>
      <c r="N404" s="267"/>
      <c r="O404" s="267"/>
      <c r="P404" s="267"/>
      <c r="Q404" s="267"/>
      <c r="R404" s="267"/>
      <c r="S404" s="267"/>
      <c r="T404" s="26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9" t="s">
        <v>167</v>
      </c>
      <c r="AU404" s="269" t="s">
        <v>90</v>
      </c>
      <c r="AV404" s="14" t="s">
        <v>165</v>
      </c>
      <c r="AW404" s="14" t="s">
        <v>34</v>
      </c>
      <c r="AX404" s="14" t="s">
        <v>88</v>
      </c>
      <c r="AY404" s="269" t="s">
        <v>159</v>
      </c>
    </row>
    <row r="405" s="2" customFormat="1" ht="44.25" customHeight="1">
      <c r="A405" s="37"/>
      <c r="B405" s="38"/>
      <c r="C405" s="273" t="s">
        <v>666</v>
      </c>
      <c r="D405" s="273" t="s">
        <v>403</v>
      </c>
      <c r="E405" s="274" t="s">
        <v>667</v>
      </c>
      <c r="F405" s="275" t="s">
        <v>668</v>
      </c>
      <c r="G405" s="276" t="s">
        <v>164</v>
      </c>
      <c r="H405" s="277">
        <v>527.36300000000006</v>
      </c>
      <c r="I405" s="278"/>
      <c r="J405" s="279">
        <f>ROUND(I405*H405,2)</f>
        <v>0</v>
      </c>
      <c r="K405" s="280"/>
      <c r="L405" s="281"/>
      <c r="M405" s="282" t="s">
        <v>1</v>
      </c>
      <c r="N405" s="283" t="s">
        <v>45</v>
      </c>
      <c r="O405" s="90"/>
      <c r="P405" s="243">
        <f>O405*H405</f>
        <v>0</v>
      </c>
      <c r="Q405" s="243">
        <v>0.0050000000000000001</v>
      </c>
      <c r="R405" s="243">
        <f>Q405*H405</f>
        <v>2.6368150000000004</v>
      </c>
      <c r="S405" s="243">
        <v>0</v>
      </c>
      <c r="T405" s="244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45" t="s">
        <v>314</v>
      </c>
      <c r="AT405" s="245" t="s">
        <v>403</v>
      </c>
      <c r="AU405" s="245" t="s">
        <v>90</v>
      </c>
      <c r="AY405" s="16" t="s">
        <v>159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6" t="s">
        <v>88</v>
      </c>
      <c r="BK405" s="246">
        <f>ROUND(I405*H405,2)</f>
        <v>0</v>
      </c>
      <c r="BL405" s="16" t="s">
        <v>238</v>
      </c>
      <c r="BM405" s="245" t="s">
        <v>669</v>
      </c>
    </row>
    <row r="406" s="13" customFormat="1">
      <c r="A406" s="13"/>
      <c r="B406" s="247"/>
      <c r="C406" s="248"/>
      <c r="D406" s="249" t="s">
        <v>167</v>
      </c>
      <c r="E406" s="248"/>
      <c r="F406" s="251" t="s">
        <v>670</v>
      </c>
      <c r="G406" s="248"/>
      <c r="H406" s="252">
        <v>527.36300000000006</v>
      </c>
      <c r="I406" s="253"/>
      <c r="J406" s="248"/>
      <c r="K406" s="248"/>
      <c r="L406" s="254"/>
      <c r="M406" s="255"/>
      <c r="N406" s="256"/>
      <c r="O406" s="256"/>
      <c r="P406" s="256"/>
      <c r="Q406" s="256"/>
      <c r="R406" s="256"/>
      <c r="S406" s="256"/>
      <c r="T406" s="25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8" t="s">
        <v>167</v>
      </c>
      <c r="AU406" s="258" t="s">
        <v>90</v>
      </c>
      <c r="AV406" s="13" t="s">
        <v>90</v>
      </c>
      <c r="AW406" s="13" t="s">
        <v>4</v>
      </c>
      <c r="AX406" s="13" t="s">
        <v>88</v>
      </c>
      <c r="AY406" s="258" t="s">
        <v>159</v>
      </c>
    </row>
    <row r="407" s="2" customFormat="1" ht="37.8" customHeight="1">
      <c r="A407" s="37"/>
      <c r="B407" s="38"/>
      <c r="C407" s="233" t="s">
        <v>671</v>
      </c>
      <c r="D407" s="233" t="s">
        <v>161</v>
      </c>
      <c r="E407" s="234" t="s">
        <v>672</v>
      </c>
      <c r="F407" s="235" t="s">
        <v>673</v>
      </c>
      <c r="G407" s="236" t="s">
        <v>164</v>
      </c>
      <c r="H407" s="237">
        <v>201.61000000000001</v>
      </c>
      <c r="I407" s="238"/>
      <c r="J407" s="239">
        <f>ROUND(I407*H407,2)</f>
        <v>0</v>
      </c>
      <c r="K407" s="240"/>
      <c r="L407" s="43"/>
      <c r="M407" s="241" t="s">
        <v>1</v>
      </c>
      <c r="N407" s="242" t="s">
        <v>45</v>
      </c>
      <c r="O407" s="90"/>
      <c r="P407" s="243">
        <f>O407*H407</f>
        <v>0</v>
      </c>
      <c r="Q407" s="243">
        <v>0</v>
      </c>
      <c r="R407" s="243">
        <f>Q407*H407</f>
        <v>0</v>
      </c>
      <c r="S407" s="243">
        <v>0</v>
      </c>
      <c r="T407" s="244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45" t="s">
        <v>238</v>
      </c>
      <c r="AT407" s="245" t="s">
        <v>161</v>
      </c>
      <c r="AU407" s="245" t="s">
        <v>90</v>
      </c>
      <c r="AY407" s="16" t="s">
        <v>159</v>
      </c>
      <c r="BE407" s="246">
        <f>IF(N407="základní",J407,0)</f>
        <v>0</v>
      </c>
      <c r="BF407" s="246">
        <f>IF(N407="snížená",J407,0)</f>
        <v>0</v>
      </c>
      <c r="BG407" s="246">
        <f>IF(N407="zákl. přenesená",J407,0)</f>
        <v>0</v>
      </c>
      <c r="BH407" s="246">
        <f>IF(N407="sníž. přenesená",J407,0)</f>
        <v>0</v>
      </c>
      <c r="BI407" s="246">
        <f>IF(N407="nulová",J407,0)</f>
        <v>0</v>
      </c>
      <c r="BJ407" s="16" t="s">
        <v>88</v>
      </c>
      <c r="BK407" s="246">
        <f>ROUND(I407*H407,2)</f>
        <v>0</v>
      </c>
      <c r="BL407" s="16" t="s">
        <v>238</v>
      </c>
      <c r="BM407" s="245" t="s">
        <v>674</v>
      </c>
    </row>
    <row r="408" s="13" customFormat="1">
      <c r="A408" s="13"/>
      <c r="B408" s="247"/>
      <c r="C408" s="248"/>
      <c r="D408" s="249" t="s">
        <v>167</v>
      </c>
      <c r="E408" s="250" t="s">
        <v>1</v>
      </c>
      <c r="F408" s="251" t="s">
        <v>569</v>
      </c>
      <c r="G408" s="248"/>
      <c r="H408" s="252">
        <v>201.61000000000001</v>
      </c>
      <c r="I408" s="253"/>
      <c r="J408" s="248"/>
      <c r="K408" s="248"/>
      <c r="L408" s="254"/>
      <c r="M408" s="255"/>
      <c r="N408" s="256"/>
      <c r="O408" s="256"/>
      <c r="P408" s="256"/>
      <c r="Q408" s="256"/>
      <c r="R408" s="256"/>
      <c r="S408" s="256"/>
      <c r="T408" s="25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8" t="s">
        <v>167</v>
      </c>
      <c r="AU408" s="258" t="s">
        <v>90</v>
      </c>
      <c r="AV408" s="13" t="s">
        <v>90</v>
      </c>
      <c r="AW408" s="13" t="s">
        <v>34</v>
      </c>
      <c r="AX408" s="13" t="s">
        <v>80</v>
      </c>
      <c r="AY408" s="258" t="s">
        <v>159</v>
      </c>
    </row>
    <row r="409" s="14" customFormat="1">
      <c r="A409" s="14"/>
      <c r="B409" s="259"/>
      <c r="C409" s="260"/>
      <c r="D409" s="249" t="s">
        <v>167</v>
      </c>
      <c r="E409" s="261" t="s">
        <v>1</v>
      </c>
      <c r="F409" s="262" t="s">
        <v>169</v>
      </c>
      <c r="G409" s="260"/>
      <c r="H409" s="263">
        <v>201.61000000000001</v>
      </c>
      <c r="I409" s="264"/>
      <c r="J409" s="260"/>
      <c r="K409" s="260"/>
      <c r="L409" s="265"/>
      <c r="M409" s="266"/>
      <c r="N409" s="267"/>
      <c r="O409" s="267"/>
      <c r="P409" s="267"/>
      <c r="Q409" s="267"/>
      <c r="R409" s="267"/>
      <c r="S409" s="267"/>
      <c r="T409" s="26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9" t="s">
        <v>167</v>
      </c>
      <c r="AU409" s="269" t="s">
        <v>90</v>
      </c>
      <c r="AV409" s="14" t="s">
        <v>165</v>
      </c>
      <c r="AW409" s="14" t="s">
        <v>34</v>
      </c>
      <c r="AX409" s="14" t="s">
        <v>88</v>
      </c>
      <c r="AY409" s="269" t="s">
        <v>159</v>
      </c>
    </row>
    <row r="410" s="2" customFormat="1" ht="24.15" customHeight="1">
      <c r="A410" s="37"/>
      <c r="B410" s="38"/>
      <c r="C410" s="273" t="s">
        <v>675</v>
      </c>
      <c r="D410" s="273" t="s">
        <v>403</v>
      </c>
      <c r="E410" s="274" t="s">
        <v>676</v>
      </c>
      <c r="F410" s="275" t="s">
        <v>677</v>
      </c>
      <c r="G410" s="276" t="s">
        <v>164</v>
      </c>
      <c r="H410" s="277">
        <v>423.38099999999997</v>
      </c>
      <c r="I410" s="278"/>
      <c r="J410" s="279">
        <f>ROUND(I410*H410,2)</f>
        <v>0</v>
      </c>
      <c r="K410" s="280"/>
      <c r="L410" s="281"/>
      <c r="M410" s="282" t="s">
        <v>1</v>
      </c>
      <c r="N410" s="283" t="s">
        <v>45</v>
      </c>
      <c r="O410" s="90"/>
      <c r="P410" s="243">
        <f>O410*H410</f>
        <v>0</v>
      </c>
      <c r="Q410" s="243">
        <v>0.0018</v>
      </c>
      <c r="R410" s="243">
        <f>Q410*H410</f>
        <v>0.76208579999999992</v>
      </c>
      <c r="S410" s="243">
        <v>0</v>
      </c>
      <c r="T410" s="244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45" t="s">
        <v>314</v>
      </c>
      <c r="AT410" s="245" t="s">
        <v>403</v>
      </c>
      <c r="AU410" s="245" t="s">
        <v>90</v>
      </c>
      <c r="AY410" s="16" t="s">
        <v>159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16" t="s">
        <v>88</v>
      </c>
      <c r="BK410" s="246">
        <f>ROUND(I410*H410,2)</f>
        <v>0</v>
      </c>
      <c r="BL410" s="16" t="s">
        <v>238</v>
      </c>
      <c r="BM410" s="245" t="s">
        <v>678</v>
      </c>
    </row>
    <row r="411" s="13" customFormat="1">
      <c r="A411" s="13"/>
      <c r="B411" s="247"/>
      <c r="C411" s="248"/>
      <c r="D411" s="249" t="s">
        <v>167</v>
      </c>
      <c r="E411" s="250" t="s">
        <v>1</v>
      </c>
      <c r="F411" s="251" t="s">
        <v>679</v>
      </c>
      <c r="G411" s="248"/>
      <c r="H411" s="252">
        <v>403.22000000000003</v>
      </c>
      <c r="I411" s="253"/>
      <c r="J411" s="248"/>
      <c r="K411" s="248"/>
      <c r="L411" s="254"/>
      <c r="M411" s="255"/>
      <c r="N411" s="256"/>
      <c r="O411" s="256"/>
      <c r="P411" s="256"/>
      <c r="Q411" s="256"/>
      <c r="R411" s="256"/>
      <c r="S411" s="256"/>
      <c r="T411" s="25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8" t="s">
        <v>167</v>
      </c>
      <c r="AU411" s="258" t="s">
        <v>90</v>
      </c>
      <c r="AV411" s="13" t="s">
        <v>90</v>
      </c>
      <c r="AW411" s="13" t="s">
        <v>34</v>
      </c>
      <c r="AX411" s="13" t="s">
        <v>80</v>
      </c>
      <c r="AY411" s="258" t="s">
        <v>159</v>
      </c>
    </row>
    <row r="412" s="14" customFormat="1">
      <c r="A412" s="14"/>
      <c r="B412" s="259"/>
      <c r="C412" s="260"/>
      <c r="D412" s="249" t="s">
        <v>167</v>
      </c>
      <c r="E412" s="261" t="s">
        <v>1</v>
      </c>
      <c r="F412" s="262" t="s">
        <v>169</v>
      </c>
      <c r="G412" s="260"/>
      <c r="H412" s="263">
        <v>403.22000000000003</v>
      </c>
      <c r="I412" s="264"/>
      <c r="J412" s="260"/>
      <c r="K412" s="260"/>
      <c r="L412" s="265"/>
      <c r="M412" s="266"/>
      <c r="N412" s="267"/>
      <c r="O412" s="267"/>
      <c r="P412" s="267"/>
      <c r="Q412" s="267"/>
      <c r="R412" s="267"/>
      <c r="S412" s="267"/>
      <c r="T412" s="26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9" t="s">
        <v>167</v>
      </c>
      <c r="AU412" s="269" t="s">
        <v>90</v>
      </c>
      <c r="AV412" s="14" t="s">
        <v>165</v>
      </c>
      <c r="AW412" s="14" t="s">
        <v>34</v>
      </c>
      <c r="AX412" s="14" t="s">
        <v>88</v>
      </c>
      <c r="AY412" s="269" t="s">
        <v>159</v>
      </c>
    </row>
    <row r="413" s="13" customFormat="1">
      <c r="A413" s="13"/>
      <c r="B413" s="247"/>
      <c r="C413" s="248"/>
      <c r="D413" s="249" t="s">
        <v>167</v>
      </c>
      <c r="E413" s="248"/>
      <c r="F413" s="251" t="s">
        <v>680</v>
      </c>
      <c r="G413" s="248"/>
      <c r="H413" s="252">
        <v>423.38099999999997</v>
      </c>
      <c r="I413" s="253"/>
      <c r="J413" s="248"/>
      <c r="K413" s="248"/>
      <c r="L413" s="254"/>
      <c r="M413" s="255"/>
      <c r="N413" s="256"/>
      <c r="O413" s="256"/>
      <c r="P413" s="256"/>
      <c r="Q413" s="256"/>
      <c r="R413" s="256"/>
      <c r="S413" s="256"/>
      <c r="T413" s="25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8" t="s">
        <v>167</v>
      </c>
      <c r="AU413" s="258" t="s">
        <v>90</v>
      </c>
      <c r="AV413" s="13" t="s">
        <v>90</v>
      </c>
      <c r="AW413" s="13" t="s">
        <v>4</v>
      </c>
      <c r="AX413" s="13" t="s">
        <v>88</v>
      </c>
      <c r="AY413" s="258" t="s">
        <v>159</v>
      </c>
    </row>
    <row r="414" s="2" customFormat="1" ht="44.25" customHeight="1">
      <c r="A414" s="37"/>
      <c r="B414" s="38"/>
      <c r="C414" s="233" t="s">
        <v>681</v>
      </c>
      <c r="D414" s="233" t="s">
        <v>161</v>
      </c>
      <c r="E414" s="234" t="s">
        <v>682</v>
      </c>
      <c r="F414" s="235" t="s">
        <v>683</v>
      </c>
      <c r="G414" s="236" t="s">
        <v>164</v>
      </c>
      <c r="H414" s="237">
        <v>323.28899999999999</v>
      </c>
      <c r="I414" s="238"/>
      <c r="J414" s="239">
        <f>ROUND(I414*H414,2)</f>
        <v>0</v>
      </c>
      <c r="K414" s="240"/>
      <c r="L414" s="43"/>
      <c r="M414" s="241" t="s">
        <v>1</v>
      </c>
      <c r="N414" s="242" t="s">
        <v>45</v>
      </c>
      <c r="O414" s="90"/>
      <c r="P414" s="243">
        <f>O414*H414</f>
        <v>0</v>
      </c>
      <c r="Q414" s="243">
        <v>0</v>
      </c>
      <c r="R414" s="243">
        <f>Q414*H414</f>
        <v>0</v>
      </c>
      <c r="S414" s="243">
        <v>0</v>
      </c>
      <c r="T414" s="244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45" t="s">
        <v>238</v>
      </c>
      <c r="AT414" s="245" t="s">
        <v>161</v>
      </c>
      <c r="AU414" s="245" t="s">
        <v>90</v>
      </c>
      <c r="AY414" s="16" t="s">
        <v>159</v>
      </c>
      <c r="BE414" s="246">
        <f>IF(N414="základní",J414,0)</f>
        <v>0</v>
      </c>
      <c r="BF414" s="246">
        <f>IF(N414="snížená",J414,0)</f>
        <v>0</v>
      </c>
      <c r="BG414" s="246">
        <f>IF(N414="zákl. přenesená",J414,0)</f>
        <v>0</v>
      </c>
      <c r="BH414" s="246">
        <f>IF(N414="sníž. přenesená",J414,0)</f>
        <v>0</v>
      </c>
      <c r="BI414" s="246">
        <f>IF(N414="nulová",J414,0)</f>
        <v>0</v>
      </c>
      <c r="BJ414" s="16" t="s">
        <v>88</v>
      </c>
      <c r="BK414" s="246">
        <f>ROUND(I414*H414,2)</f>
        <v>0</v>
      </c>
      <c r="BL414" s="16" t="s">
        <v>238</v>
      </c>
      <c r="BM414" s="245" t="s">
        <v>684</v>
      </c>
    </row>
    <row r="415" s="13" customFormat="1">
      <c r="A415" s="13"/>
      <c r="B415" s="247"/>
      <c r="C415" s="248"/>
      <c r="D415" s="249" t="s">
        <v>167</v>
      </c>
      <c r="E415" s="250" t="s">
        <v>1</v>
      </c>
      <c r="F415" s="251" t="s">
        <v>685</v>
      </c>
      <c r="G415" s="248"/>
      <c r="H415" s="252">
        <v>323.28899999999999</v>
      </c>
      <c r="I415" s="253"/>
      <c r="J415" s="248"/>
      <c r="K415" s="248"/>
      <c r="L415" s="254"/>
      <c r="M415" s="255"/>
      <c r="N415" s="256"/>
      <c r="O415" s="256"/>
      <c r="P415" s="256"/>
      <c r="Q415" s="256"/>
      <c r="R415" s="256"/>
      <c r="S415" s="256"/>
      <c r="T415" s="25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8" t="s">
        <v>167</v>
      </c>
      <c r="AU415" s="258" t="s">
        <v>90</v>
      </c>
      <c r="AV415" s="13" t="s">
        <v>90</v>
      </c>
      <c r="AW415" s="13" t="s">
        <v>34</v>
      </c>
      <c r="AX415" s="13" t="s">
        <v>80</v>
      </c>
      <c r="AY415" s="258" t="s">
        <v>159</v>
      </c>
    </row>
    <row r="416" s="14" customFormat="1">
      <c r="A416" s="14"/>
      <c r="B416" s="259"/>
      <c r="C416" s="260"/>
      <c r="D416" s="249" t="s">
        <v>167</v>
      </c>
      <c r="E416" s="261" t="s">
        <v>1</v>
      </c>
      <c r="F416" s="262" t="s">
        <v>169</v>
      </c>
      <c r="G416" s="260"/>
      <c r="H416" s="263">
        <v>323.28899999999999</v>
      </c>
      <c r="I416" s="264"/>
      <c r="J416" s="260"/>
      <c r="K416" s="260"/>
      <c r="L416" s="265"/>
      <c r="M416" s="266"/>
      <c r="N416" s="267"/>
      <c r="O416" s="267"/>
      <c r="P416" s="267"/>
      <c r="Q416" s="267"/>
      <c r="R416" s="267"/>
      <c r="S416" s="267"/>
      <c r="T416" s="26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9" t="s">
        <v>167</v>
      </c>
      <c r="AU416" s="269" t="s">
        <v>90</v>
      </c>
      <c r="AV416" s="14" t="s">
        <v>165</v>
      </c>
      <c r="AW416" s="14" t="s">
        <v>34</v>
      </c>
      <c r="AX416" s="14" t="s">
        <v>88</v>
      </c>
      <c r="AY416" s="269" t="s">
        <v>159</v>
      </c>
    </row>
    <row r="417" s="2" customFormat="1" ht="24.15" customHeight="1">
      <c r="A417" s="37"/>
      <c r="B417" s="38"/>
      <c r="C417" s="273" t="s">
        <v>686</v>
      </c>
      <c r="D417" s="273" t="s">
        <v>403</v>
      </c>
      <c r="E417" s="274" t="s">
        <v>687</v>
      </c>
      <c r="F417" s="275" t="s">
        <v>688</v>
      </c>
      <c r="G417" s="276" t="s">
        <v>164</v>
      </c>
      <c r="H417" s="277">
        <v>339.45299999999997</v>
      </c>
      <c r="I417" s="278"/>
      <c r="J417" s="279">
        <f>ROUND(I417*H417,2)</f>
        <v>0</v>
      </c>
      <c r="K417" s="280"/>
      <c r="L417" s="281"/>
      <c r="M417" s="282" t="s">
        <v>1</v>
      </c>
      <c r="N417" s="283" t="s">
        <v>45</v>
      </c>
      <c r="O417" s="90"/>
      <c r="P417" s="243">
        <f>O417*H417</f>
        <v>0</v>
      </c>
      <c r="Q417" s="243">
        <v>6.0000000000000002E-05</v>
      </c>
      <c r="R417" s="243">
        <f>Q417*H417</f>
        <v>0.020367179999999999</v>
      </c>
      <c r="S417" s="243">
        <v>0</v>
      </c>
      <c r="T417" s="244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45" t="s">
        <v>314</v>
      </c>
      <c r="AT417" s="245" t="s">
        <v>403</v>
      </c>
      <c r="AU417" s="245" t="s">
        <v>90</v>
      </c>
      <c r="AY417" s="16" t="s">
        <v>159</v>
      </c>
      <c r="BE417" s="246">
        <f>IF(N417="základní",J417,0)</f>
        <v>0</v>
      </c>
      <c r="BF417" s="246">
        <f>IF(N417="snížená",J417,0)</f>
        <v>0</v>
      </c>
      <c r="BG417" s="246">
        <f>IF(N417="zákl. přenesená",J417,0)</f>
        <v>0</v>
      </c>
      <c r="BH417" s="246">
        <f>IF(N417="sníž. přenesená",J417,0)</f>
        <v>0</v>
      </c>
      <c r="BI417" s="246">
        <f>IF(N417="nulová",J417,0)</f>
        <v>0</v>
      </c>
      <c r="BJ417" s="16" t="s">
        <v>88</v>
      </c>
      <c r="BK417" s="246">
        <f>ROUND(I417*H417,2)</f>
        <v>0</v>
      </c>
      <c r="BL417" s="16" t="s">
        <v>238</v>
      </c>
      <c r="BM417" s="245" t="s">
        <v>689</v>
      </c>
    </row>
    <row r="418" s="13" customFormat="1">
      <c r="A418" s="13"/>
      <c r="B418" s="247"/>
      <c r="C418" s="248"/>
      <c r="D418" s="249" t="s">
        <v>167</v>
      </c>
      <c r="E418" s="250" t="s">
        <v>1</v>
      </c>
      <c r="F418" s="251" t="s">
        <v>690</v>
      </c>
      <c r="G418" s="248"/>
      <c r="H418" s="252">
        <v>323.28899999999999</v>
      </c>
      <c r="I418" s="253"/>
      <c r="J418" s="248"/>
      <c r="K418" s="248"/>
      <c r="L418" s="254"/>
      <c r="M418" s="255"/>
      <c r="N418" s="256"/>
      <c r="O418" s="256"/>
      <c r="P418" s="256"/>
      <c r="Q418" s="256"/>
      <c r="R418" s="256"/>
      <c r="S418" s="256"/>
      <c r="T418" s="25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8" t="s">
        <v>167</v>
      </c>
      <c r="AU418" s="258" t="s">
        <v>90</v>
      </c>
      <c r="AV418" s="13" t="s">
        <v>90</v>
      </c>
      <c r="AW418" s="13" t="s">
        <v>34</v>
      </c>
      <c r="AX418" s="13" t="s">
        <v>80</v>
      </c>
      <c r="AY418" s="258" t="s">
        <v>159</v>
      </c>
    </row>
    <row r="419" s="14" customFormat="1">
      <c r="A419" s="14"/>
      <c r="B419" s="259"/>
      <c r="C419" s="260"/>
      <c r="D419" s="249" t="s">
        <v>167</v>
      </c>
      <c r="E419" s="261" t="s">
        <v>1</v>
      </c>
      <c r="F419" s="262" t="s">
        <v>169</v>
      </c>
      <c r="G419" s="260"/>
      <c r="H419" s="263">
        <v>323.28899999999999</v>
      </c>
      <c r="I419" s="264"/>
      <c r="J419" s="260"/>
      <c r="K419" s="260"/>
      <c r="L419" s="265"/>
      <c r="M419" s="266"/>
      <c r="N419" s="267"/>
      <c r="O419" s="267"/>
      <c r="P419" s="267"/>
      <c r="Q419" s="267"/>
      <c r="R419" s="267"/>
      <c r="S419" s="267"/>
      <c r="T419" s="26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9" t="s">
        <v>167</v>
      </c>
      <c r="AU419" s="269" t="s">
        <v>90</v>
      </c>
      <c r="AV419" s="14" t="s">
        <v>165</v>
      </c>
      <c r="AW419" s="14" t="s">
        <v>34</v>
      </c>
      <c r="AX419" s="14" t="s">
        <v>88</v>
      </c>
      <c r="AY419" s="269" t="s">
        <v>159</v>
      </c>
    </row>
    <row r="420" s="13" customFormat="1">
      <c r="A420" s="13"/>
      <c r="B420" s="247"/>
      <c r="C420" s="248"/>
      <c r="D420" s="249" t="s">
        <v>167</v>
      </c>
      <c r="E420" s="248"/>
      <c r="F420" s="251" t="s">
        <v>691</v>
      </c>
      <c r="G420" s="248"/>
      <c r="H420" s="252">
        <v>339.45299999999997</v>
      </c>
      <c r="I420" s="253"/>
      <c r="J420" s="248"/>
      <c r="K420" s="248"/>
      <c r="L420" s="254"/>
      <c r="M420" s="255"/>
      <c r="N420" s="256"/>
      <c r="O420" s="256"/>
      <c r="P420" s="256"/>
      <c r="Q420" s="256"/>
      <c r="R420" s="256"/>
      <c r="S420" s="256"/>
      <c r="T420" s="25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8" t="s">
        <v>167</v>
      </c>
      <c r="AU420" s="258" t="s">
        <v>90</v>
      </c>
      <c r="AV420" s="13" t="s">
        <v>90</v>
      </c>
      <c r="AW420" s="13" t="s">
        <v>4</v>
      </c>
      <c r="AX420" s="13" t="s">
        <v>88</v>
      </c>
      <c r="AY420" s="258" t="s">
        <v>159</v>
      </c>
    </row>
    <row r="421" s="2" customFormat="1" ht="37.8" customHeight="1">
      <c r="A421" s="37"/>
      <c r="B421" s="38"/>
      <c r="C421" s="233" t="s">
        <v>692</v>
      </c>
      <c r="D421" s="233" t="s">
        <v>161</v>
      </c>
      <c r="E421" s="234" t="s">
        <v>693</v>
      </c>
      <c r="F421" s="235" t="s">
        <v>694</v>
      </c>
      <c r="G421" s="236" t="s">
        <v>635</v>
      </c>
      <c r="H421" s="284"/>
      <c r="I421" s="238"/>
      <c r="J421" s="239">
        <f>ROUND(I421*H421,2)</f>
        <v>0</v>
      </c>
      <c r="K421" s="240"/>
      <c r="L421" s="43"/>
      <c r="M421" s="241" t="s">
        <v>1</v>
      </c>
      <c r="N421" s="242" t="s">
        <v>45</v>
      </c>
      <c r="O421" s="90"/>
      <c r="P421" s="243">
        <f>O421*H421</f>
        <v>0</v>
      </c>
      <c r="Q421" s="243">
        <v>0</v>
      </c>
      <c r="R421" s="243">
        <f>Q421*H421</f>
        <v>0</v>
      </c>
      <c r="S421" s="243">
        <v>0</v>
      </c>
      <c r="T421" s="244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45" t="s">
        <v>238</v>
      </c>
      <c r="AT421" s="245" t="s">
        <v>161</v>
      </c>
      <c r="AU421" s="245" t="s">
        <v>90</v>
      </c>
      <c r="AY421" s="16" t="s">
        <v>159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6" t="s">
        <v>88</v>
      </c>
      <c r="BK421" s="246">
        <f>ROUND(I421*H421,2)</f>
        <v>0</v>
      </c>
      <c r="BL421" s="16" t="s">
        <v>238</v>
      </c>
      <c r="BM421" s="245" t="s">
        <v>695</v>
      </c>
    </row>
    <row r="422" s="12" customFormat="1" ht="22.8" customHeight="1">
      <c r="A422" s="12"/>
      <c r="B422" s="217"/>
      <c r="C422" s="218"/>
      <c r="D422" s="219" t="s">
        <v>79</v>
      </c>
      <c r="E422" s="231" t="s">
        <v>696</v>
      </c>
      <c r="F422" s="231" t="s">
        <v>697</v>
      </c>
      <c r="G422" s="218"/>
      <c r="H422" s="218"/>
      <c r="I422" s="221"/>
      <c r="J422" s="232">
        <f>BK422</f>
        <v>0</v>
      </c>
      <c r="K422" s="218"/>
      <c r="L422" s="223"/>
      <c r="M422" s="224"/>
      <c r="N422" s="225"/>
      <c r="O422" s="225"/>
      <c r="P422" s="226">
        <f>SUM(P423:P435)</f>
        <v>0</v>
      </c>
      <c r="Q422" s="225"/>
      <c r="R422" s="226">
        <f>SUM(R423:R435)</f>
        <v>0</v>
      </c>
      <c r="S422" s="225"/>
      <c r="T422" s="227">
        <f>SUM(T423:T435)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28" t="s">
        <v>90</v>
      </c>
      <c r="AT422" s="229" t="s">
        <v>79</v>
      </c>
      <c r="AU422" s="229" t="s">
        <v>88</v>
      </c>
      <c r="AY422" s="228" t="s">
        <v>159</v>
      </c>
      <c r="BK422" s="230">
        <f>SUM(BK423:BK435)</f>
        <v>0</v>
      </c>
    </row>
    <row r="423" s="2" customFormat="1" ht="16.5" customHeight="1">
      <c r="A423" s="37"/>
      <c r="B423" s="38"/>
      <c r="C423" s="233" t="s">
        <v>698</v>
      </c>
      <c r="D423" s="233" t="s">
        <v>640</v>
      </c>
      <c r="E423" s="234" t="s">
        <v>699</v>
      </c>
      <c r="F423" s="235" t="s">
        <v>700</v>
      </c>
      <c r="G423" s="236" t="s">
        <v>292</v>
      </c>
      <c r="H423" s="237">
        <v>25</v>
      </c>
      <c r="I423" s="238"/>
      <c r="J423" s="239">
        <f>ROUND(I423*H423,2)</f>
        <v>0</v>
      </c>
      <c r="K423" s="240"/>
      <c r="L423" s="43"/>
      <c r="M423" s="241" t="s">
        <v>1</v>
      </c>
      <c r="N423" s="242" t="s">
        <v>45</v>
      </c>
      <c r="O423" s="90"/>
      <c r="P423" s="243">
        <f>O423*H423</f>
        <v>0</v>
      </c>
      <c r="Q423" s="243">
        <v>0</v>
      </c>
      <c r="R423" s="243">
        <f>Q423*H423</f>
        <v>0</v>
      </c>
      <c r="S423" s="243">
        <v>0</v>
      </c>
      <c r="T423" s="24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45" t="s">
        <v>238</v>
      </c>
      <c r="AT423" s="245" t="s">
        <v>161</v>
      </c>
      <c r="AU423" s="245" t="s">
        <v>90</v>
      </c>
      <c r="AY423" s="16" t="s">
        <v>159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6" t="s">
        <v>88</v>
      </c>
      <c r="BK423" s="246">
        <f>ROUND(I423*H423,2)</f>
        <v>0</v>
      </c>
      <c r="BL423" s="16" t="s">
        <v>238</v>
      </c>
      <c r="BM423" s="245" t="s">
        <v>701</v>
      </c>
    </row>
    <row r="424" s="2" customFormat="1" ht="16.5" customHeight="1">
      <c r="A424" s="37"/>
      <c r="B424" s="38"/>
      <c r="C424" s="233" t="s">
        <v>702</v>
      </c>
      <c r="D424" s="233" t="s">
        <v>640</v>
      </c>
      <c r="E424" s="234" t="s">
        <v>703</v>
      </c>
      <c r="F424" s="235" t="s">
        <v>704</v>
      </c>
      <c r="G424" s="236" t="s">
        <v>292</v>
      </c>
      <c r="H424" s="237">
        <v>1</v>
      </c>
      <c r="I424" s="238"/>
      <c r="J424" s="239">
        <f>ROUND(I424*H424,2)</f>
        <v>0</v>
      </c>
      <c r="K424" s="240"/>
      <c r="L424" s="43"/>
      <c r="M424" s="241" t="s">
        <v>1</v>
      </c>
      <c r="N424" s="242" t="s">
        <v>45</v>
      </c>
      <c r="O424" s="90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45" t="s">
        <v>238</v>
      </c>
      <c r="AT424" s="245" t="s">
        <v>161</v>
      </c>
      <c r="AU424" s="245" t="s">
        <v>90</v>
      </c>
      <c r="AY424" s="16" t="s">
        <v>159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6" t="s">
        <v>88</v>
      </c>
      <c r="BK424" s="246">
        <f>ROUND(I424*H424,2)</f>
        <v>0</v>
      </c>
      <c r="BL424" s="16" t="s">
        <v>238</v>
      </c>
      <c r="BM424" s="245" t="s">
        <v>705</v>
      </c>
    </row>
    <row r="425" s="2" customFormat="1" ht="24.15" customHeight="1">
      <c r="A425" s="37"/>
      <c r="B425" s="38"/>
      <c r="C425" s="233" t="s">
        <v>706</v>
      </c>
      <c r="D425" s="233" t="s">
        <v>640</v>
      </c>
      <c r="E425" s="234" t="s">
        <v>707</v>
      </c>
      <c r="F425" s="235" t="s">
        <v>708</v>
      </c>
      <c r="G425" s="236" t="s">
        <v>292</v>
      </c>
      <c r="H425" s="237">
        <v>25</v>
      </c>
      <c r="I425" s="238"/>
      <c r="J425" s="239">
        <f>ROUND(I425*H425,2)</f>
        <v>0</v>
      </c>
      <c r="K425" s="240"/>
      <c r="L425" s="43"/>
      <c r="M425" s="241" t="s">
        <v>1</v>
      </c>
      <c r="N425" s="242" t="s">
        <v>45</v>
      </c>
      <c r="O425" s="90"/>
      <c r="P425" s="243">
        <f>O425*H425</f>
        <v>0</v>
      </c>
      <c r="Q425" s="243">
        <v>0</v>
      </c>
      <c r="R425" s="243">
        <f>Q425*H425</f>
        <v>0</v>
      </c>
      <c r="S425" s="243">
        <v>0</v>
      </c>
      <c r="T425" s="24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45" t="s">
        <v>238</v>
      </c>
      <c r="AT425" s="245" t="s">
        <v>161</v>
      </c>
      <c r="AU425" s="245" t="s">
        <v>90</v>
      </c>
      <c r="AY425" s="16" t="s">
        <v>159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16" t="s">
        <v>88</v>
      </c>
      <c r="BK425" s="246">
        <f>ROUND(I425*H425,2)</f>
        <v>0</v>
      </c>
      <c r="BL425" s="16" t="s">
        <v>238</v>
      </c>
      <c r="BM425" s="245" t="s">
        <v>709</v>
      </c>
    </row>
    <row r="426" s="2" customFormat="1" ht="24.15" customHeight="1">
      <c r="A426" s="37"/>
      <c r="B426" s="38"/>
      <c r="C426" s="233" t="s">
        <v>710</v>
      </c>
      <c r="D426" s="233" t="s">
        <v>640</v>
      </c>
      <c r="E426" s="234" t="s">
        <v>711</v>
      </c>
      <c r="F426" s="235" t="s">
        <v>712</v>
      </c>
      <c r="G426" s="236" t="s">
        <v>292</v>
      </c>
      <c r="H426" s="237">
        <v>1</v>
      </c>
      <c r="I426" s="238"/>
      <c r="J426" s="239">
        <f>ROUND(I426*H426,2)</f>
        <v>0</v>
      </c>
      <c r="K426" s="240"/>
      <c r="L426" s="43"/>
      <c r="M426" s="241" t="s">
        <v>1</v>
      </c>
      <c r="N426" s="242" t="s">
        <v>45</v>
      </c>
      <c r="O426" s="90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45" t="s">
        <v>238</v>
      </c>
      <c r="AT426" s="245" t="s">
        <v>161</v>
      </c>
      <c r="AU426" s="245" t="s">
        <v>90</v>
      </c>
      <c r="AY426" s="16" t="s">
        <v>159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6" t="s">
        <v>88</v>
      </c>
      <c r="BK426" s="246">
        <f>ROUND(I426*H426,2)</f>
        <v>0</v>
      </c>
      <c r="BL426" s="16" t="s">
        <v>238</v>
      </c>
      <c r="BM426" s="245" t="s">
        <v>713</v>
      </c>
    </row>
    <row r="427" s="2" customFormat="1" ht="16.5" customHeight="1">
      <c r="A427" s="37"/>
      <c r="B427" s="38"/>
      <c r="C427" s="233" t="s">
        <v>714</v>
      </c>
      <c r="D427" s="233" t="s">
        <v>640</v>
      </c>
      <c r="E427" s="234" t="s">
        <v>715</v>
      </c>
      <c r="F427" s="235" t="s">
        <v>716</v>
      </c>
      <c r="G427" s="236" t="s">
        <v>292</v>
      </c>
      <c r="H427" s="237">
        <v>2</v>
      </c>
      <c r="I427" s="238"/>
      <c r="J427" s="239">
        <f>ROUND(I427*H427,2)</f>
        <v>0</v>
      </c>
      <c r="K427" s="240"/>
      <c r="L427" s="43"/>
      <c r="M427" s="241" t="s">
        <v>1</v>
      </c>
      <c r="N427" s="242" t="s">
        <v>45</v>
      </c>
      <c r="O427" s="90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45" t="s">
        <v>238</v>
      </c>
      <c r="AT427" s="245" t="s">
        <v>161</v>
      </c>
      <c r="AU427" s="245" t="s">
        <v>90</v>
      </c>
      <c r="AY427" s="16" t="s">
        <v>159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6" t="s">
        <v>88</v>
      </c>
      <c r="BK427" s="246">
        <f>ROUND(I427*H427,2)</f>
        <v>0</v>
      </c>
      <c r="BL427" s="16" t="s">
        <v>238</v>
      </c>
      <c r="BM427" s="245" t="s">
        <v>717</v>
      </c>
    </row>
    <row r="428" s="2" customFormat="1">
      <c r="A428" s="37"/>
      <c r="B428" s="38"/>
      <c r="C428" s="39"/>
      <c r="D428" s="249" t="s">
        <v>271</v>
      </c>
      <c r="E428" s="39"/>
      <c r="F428" s="270" t="s">
        <v>718</v>
      </c>
      <c r="G428" s="39"/>
      <c r="H428" s="39"/>
      <c r="I428" s="200"/>
      <c r="J428" s="39"/>
      <c r="K428" s="39"/>
      <c r="L428" s="43"/>
      <c r="M428" s="271"/>
      <c r="N428" s="272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271</v>
      </c>
      <c r="AU428" s="16" t="s">
        <v>90</v>
      </c>
    </row>
    <row r="429" s="2" customFormat="1" ht="24.15" customHeight="1">
      <c r="A429" s="37"/>
      <c r="B429" s="38"/>
      <c r="C429" s="233" t="s">
        <v>719</v>
      </c>
      <c r="D429" s="233" t="s">
        <v>640</v>
      </c>
      <c r="E429" s="234" t="s">
        <v>720</v>
      </c>
      <c r="F429" s="235" t="s">
        <v>721</v>
      </c>
      <c r="G429" s="236" t="s">
        <v>164</v>
      </c>
      <c r="H429" s="237">
        <v>4</v>
      </c>
      <c r="I429" s="238"/>
      <c r="J429" s="239">
        <f>ROUND(I429*H429,2)</f>
        <v>0</v>
      </c>
      <c r="K429" s="240"/>
      <c r="L429" s="43"/>
      <c r="M429" s="241" t="s">
        <v>1</v>
      </c>
      <c r="N429" s="242" t="s">
        <v>45</v>
      </c>
      <c r="O429" s="90"/>
      <c r="P429" s="243">
        <f>O429*H429</f>
        <v>0</v>
      </c>
      <c r="Q429" s="243">
        <v>0</v>
      </c>
      <c r="R429" s="243">
        <f>Q429*H429</f>
        <v>0</v>
      </c>
      <c r="S429" s="243">
        <v>0</v>
      </c>
      <c r="T429" s="244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45" t="s">
        <v>238</v>
      </c>
      <c r="AT429" s="245" t="s">
        <v>161</v>
      </c>
      <c r="AU429" s="245" t="s">
        <v>90</v>
      </c>
      <c r="AY429" s="16" t="s">
        <v>159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6" t="s">
        <v>88</v>
      </c>
      <c r="BK429" s="246">
        <f>ROUND(I429*H429,2)</f>
        <v>0</v>
      </c>
      <c r="BL429" s="16" t="s">
        <v>238</v>
      </c>
      <c r="BM429" s="245" t="s">
        <v>722</v>
      </c>
    </row>
    <row r="430" s="13" customFormat="1">
      <c r="A430" s="13"/>
      <c r="B430" s="247"/>
      <c r="C430" s="248"/>
      <c r="D430" s="249" t="s">
        <v>167</v>
      </c>
      <c r="E430" s="250" t="s">
        <v>1</v>
      </c>
      <c r="F430" s="251" t="s">
        <v>723</v>
      </c>
      <c r="G430" s="248"/>
      <c r="H430" s="252">
        <v>4</v>
      </c>
      <c r="I430" s="253"/>
      <c r="J430" s="248"/>
      <c r="K430" s="248"/>
      <c r="L430" s="254"/>
      <c r="M430" s="255"/>
      <c r="N430" s="256"/>
      <c r="O430" s="256"/>
      <c r="P430" s="256"/>
      <c r="Q430" s="256"/>
      <c r="R430" s="256"/>
      <c r="S430" s="256"/>
      <c r="T430" s="25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8" t="s">
        <v>167</v>
      </c>
      <c r="AU430" s="258" t="s">
        <v>90</v>
      </c>
      <c r="AV430" s="13" t="s">
        <v>90</v>
      </c>
      <c r="AW430" s="13" t="s">
        <v>34</v>
      </c>
      <c r="AX430" s="13" t="s">
        <v>80</v>
      </c>
      <c r="AY430" s="258" t="s">
        <v>159</v>
      </c>
    </row>
    <row r="431" s="14" customFormat="1">
      <c r="A431" s="14"/>
      <c r="B431" s="259"/>
      <c r="C431" s="260"/>
      <c r="D431" s="249" t="s">
        <v>167</v>
      </c>
      <c r="E431" s="261" t="s">
        <v>1</v>
      </c>
      <c r="F431" s="262" t="s">
        <v>169</v>
      </c>
      <c r="G431" s="260"/>
      <c r="H431" s="263">
        <v>4</v>
      </c>
      <c r="I431" s="264"/>
      <c r="J431" s="260"/>
      <c r="K431" s="260"/>
      <c r="L431" s="265"/>
      <c r="M431" s="266"/>
      <c r="N431" s="267"/>
      <c r="O431" s="267"/>
      <c r="P431" s="267"/>
      <c r="Q431" s="267"/>
      <c r="R431" s="267"/>
      <c r="S431" s="267"/>
      <c r="T431" s="26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9" t="s">
        <v>167</v>
      </c>
      <c r="AU431" s="269" t="s">
        <v>90</v>
      </c>
      <c r="AV431" s="14" t="s">
        <v>165</v>
      </c>
      <c r="AW431" s="14" t="s">
        <v>34</v>
      </c>
      <c r="AX431" s="14" t="s">
        <v>88</v>
      </c>
      <c r="AY431" s="269" t="s">
        <v>159</v>
      </c>
    </row>
    <row r="432" s="2" customFormat="1" ht="24.15" customHeight="1">
      <c r="A432" s="37"/>
      <c r="B432" s="38"/>
      <c r="C432" s="233" t="s">
        <v>724</v>
      </c>
      <c r="D432" s="233" t="s">
        <v>640</v>
      </c>
      <c r="E432" s="234" t="s">
        <v>725</v>
      </c>
      <c r="F432" s="235" t="s">
        <v>726</v>
      </c>
      <c r="G432" s="236" t="s">
        <v>287</v>
      </c>
      <c r="H432" s="237">
        <v>16</v>
      </c>
      <c r="I432" s="238"/>
      <c r="J432" s="239">
        <f>ROUND(I432*H432,2)</f>
        <v>0</v>
      </c>
      <c r="K432" s="240"/>
      <c r="L432" s="43"/>
      <c r="M432" s="241" t="s">
        <v>1</v>
      </c>
      <c r="N432" s="242" t="s">
        <v>45</v>
      </c>
      <c r="O432" s="90"/>
      <c r="P432" s="243">
        <f>O432*H432</f>
        <v>0</v>
      </c>
      <c r="Q432" s="243">
        <v>0</v>
      </c>
      <c r="R432" s="243">
        <f>Q432*H432</f>
        <v>0</v>
      </c>
      <c r="S432" s="243">
        <v>0</v>
      </c>
      <c r="T432" s="244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45" t="s">
        <v>238</v>
      </c>
      <c r="AT432" s="245" t="s">
        <v>161</v>
      </c>
      <c r="AU432" s="245" t="s">
        <v>90</v>
      </c>
      <c r="AY432" s="16" t="s">
        <v>159</v>
      </c>
      <c r="BE432" s="246">
        <f>IF(N432="základní",J432,0)</f>
        <v>0</v>
      </c>
      <c r="BF432" s="246">
        <f>IF(N432="snížená",J432,0)</f>
        <v>0</v>
      </c>
      <c r="BG432" s="246">
        <f>IF(N432="zákl. přenesená",J432,0)</f>
        <v>0</v>
      </c>
      <c r="BH432" s="246">
        <f>IF(N432="sníž. přenesená",J432,0)</f>
        <v>0</v>
      </c>
      <c r="BI432" s="246">
        <f>IF(N432="nulová",J432,0)</f>
        <v>0</v>
      </c>
      <c r="BJ432" s="16" t="s">
        <v>88</v>
      </c>
      <c r="BK432" s="246">
        <f>ROUND(I432*H432,2)</f>
        <v>0</v>
      </c>
      <c r="BL432" s="16" t="s">
        <v>238</v>
      </c>
      <c r="BM432" s="245" t="s">
        <v>727</v>
      </c>
    </row>
    <row r="433" s="13" customFormat="1">
      <c r="A433" s="13"/>
      <c r="B433" s="247"/>
      <c r="C433" s="248"/>
      <c r="D433" s="249" t="s">
        <v>167</v>
      </c>
      <c r="E433" s="250" t="s">
        <v>1</v>
      </c>
      <c r="F433" s="251" t="s">
        <v>481</v>
      </c>
      <c r="G433" s="248"/>
      <c r="H433" s="252">
        <v>16</v>
      </c>
      <c r="I433" s="253"/>
      <c r="J433" s="248"/>
      <c r="K433" s="248"/>
      <c r="L433" s="254"/>
      <c r="M433" s="255"/>
      <c r="N433" s="256"/>
      <c r="O433" s="256"/>
      <c r="P433" s="256"/>
      <c r="Q433" s="256"/>
      <c r="R433" s="256"/>
      <c r="S433" s="256"/>
      <c r="T433" s="25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8" t="s">
        <v>167</v>
      </c>
      <c r="AU433" s="258" t="s">
        <v>90</v>
      </c>
      <c r="AV433" s="13" t="s">
        <v>90</v>
      </c>
      <c r="AW433" s="13" t="s">
        <v>34</v>
      </c>
      <c r="AX433" s="13" t="s">
        <v>80</v>
      </c>
      <c r="AY433" s="258" t="s">
        <v>159</v>
      </c>
    </row>
    <row r="434" s="14" customFormat="1">
      <c r="A434" s="14"/>
      <c r="B434" s="259"/>
      <c r="C434" s="260"/>
      <c r="D434" s="249" t="s">
        <v>167</v>
      </c>
      <c r="E434" s="261" t="s">
        <v>1</v>
      </c>
      <c r="F434" s="262" t="s">
        <v>169</v>
      </c>
      <c r="G434" s="260"/>
      <c r="H434" s="263">
        <v>16</v>
      </c>
      <c r="I434" s="264"/>
      <c r="J434" s="260"/>
      <c r="K434" s="260"/>
      <c r="L434" s="265"/>
      <c r="M434" s="266"/>
      <c r="N434" s="267"/>
      <c r="O434" s="267"/>
      <c r="P434" s="267"/>
      <c r="Q434" s="267"/>
      <c r="R434" s="267"/>
      <c r="S434" s="267"/>
      <c r="T434" s="26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9" t="s">
        <v>167</v>
      </c>
      <c r="AU434" s="269" t="s">
        <v>90</v>
      </c>
      <c r="AV434" s="14" t="s">
        <v>165</v>
      </c>
      <c r="AW434" s="14" t="s">
        <v>34</v>
      </c>
      <c r="AX434" s="14" t="s">
        <v>88</v>
      </c>
      <c r="AY434" s="269" t="s">
        <v>159</v>
      </c>
    </row>
    <row r="435" s="2" customFormat="1" ht="44.25" customHeight="1">
      <c r="A435" s="37"/>
      <c r="B435" s="38"/>
      <c r="C435" s="233" t="s">
        <v>728</v>
      </c>
      <c r="D435" s="233" t="s">
        <v>161</v>
      </c>
      <c r="E435" s="234" t="s">
        <v>729</v>
      </c>
      <c r="F435" s="235" t="s">
        <v>730</v>
      </c>
      <c r="G435" s="236" t="s">
        <v>635</v>
      </c>
      <c r="H435" s="284"/>
      <c r="I435" s="238"/>
      <c r="J435" s="239">
        <f>ROUND(I435*H435,2)</f>
        <v>0</v>
      </c>
      <c r="K435" s="240"/>
      <c r="L435" s="43"/>
      <c r="M435" s="241" t="s">
        <v>1</v>
      </c>
      <c r="N435" s="242" t="s">
        <v>45</v>
      </c>
      <c r="O435" s="90"/>
      <c r="P435" s="243">
        <f>O435*H435</f>
        <v>0</v>
      </c>
      <c r="Q435" s="243">
        <v>0</v>
      </c>
      <c r="R435" s="243">
        <f>Q435*H435</f>
        <v>0</v>
      </c>
      <c r="S435" s="243">
        <v>0</v>
      </c>
      <c r="T435" s="244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45" t="s">
        <v>238</v>
      </c>
      <c r="AT435" s="245" t="s">
        <v>161</v>
      </c>
      <c r="AU435" s="245" t="s">
        <v>90</v>
      </c>
      <c r="AY435" s="16" t="s">
        <v>159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6" t="s">
        <v>88</v>
      </c>
      <c r="BK435" s="246">
        <f>ROUND(I435*H435,2)</f>
        <v>0</v>
      </c>
      <c r="BL435" s="16" t="s">
        <v>238</v>
      </c>
      <c r="BM435" s="245" t="s">
        <v>731</v>
      </c>
    </row>
    <row r="436" s="12" customFormat="1" ht="22.8" customHeight="1">
      <c r="A436" s="12"/>
      <c r="B436" s="217"/>
      <c r="C436" s="218"/>
      <c r="D436" s="219" t="s">
        <v>79</v>
      </c>
      <c r="E436" s="231" t="s">
        <v>732</v>
      </c>
      <c r="F436" s="231" t="s">
        <v>733</v>
      </c>
      <c r="G436" s="218"/>
      <c r="H436" s="218"/>
      <c r="I436" s="221"/>
      <c r="J436" s="232">
        <f>BK436</f>
        <v>0</v>
      </c>
      <c r="K436" s="218"/>
      <c r="L436" s="223"/>
      <c r="M436" s="224"/>
      <c r="N436" s="225"/>
      <c r="O436" s="225"/>
      <c r="P436" s="226">
        <f>SUM(P437:P446)</f>
        <v>0</v>
      </c>
      <c r="Q436" s="225"/>
      <c r="R436" s="226">
        <f>SUM(R437:R446)</f>
        <v>0.13378999999999999</v>
      </c>
      <c r="S436" s="225"/>
      <c r="T436" s="227">
        <f>SUM(T437:T446)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28" t="s">
        <v>90</v>
      </c>
      <c r="AT436" s="229" t="s">
        <v>79</v>
      </c>
      <c r="AU436" s="229" t="s">
        <v>88</v>
      </c>
      <c r="AY436" s="228" t="s">
        <v>159</v>
      </c>
      <c r="BK436" s="230">
        <f>SUM(BK437:BK446)</f>
        <v>0</v>
      </c>
    </row>
    <row r="437" s="2" customFormat="1" ht="44.25" customHeight="1">
      <c r="A437" s="37"/>
      <c r="B437" s="38"/>
      <c r="C437" s="233" t="s">
        <v>734</v>
      </c>
      <c r="D437" s="233" t="s">
        <v>161</v>
      </c>
      <c r="E437" s="234" t="s">
        <v>735</v>
      </c>
      <c r="F437" s="235" t="s">
        <v>736</v>
      </c>
      <c r="G437" s="236" t="s">
        <v>164</v>
      </c>
      <c r="H437" s="237">
        <v>8.5</v>
      </c>
      <c r="I437" s="238"/>
      <c r="J437" s="239">
        <f>ROUND(I437*H437,2)</f>
        <v>0</v>
      </c>
      <c r="K437" s="240"/>
      <c r="L437" s="43"/>
      <c r="M437" s="241" t="s">
        <v>1</v>
      </c>
      <c r="N437" s="242" t="s">
        <v>45</v>
      </c>
      <c r="O437" s="90"/>
      <c r="P437" s="243">
        <f>O437*H437</f>
        <v>0</v>
      </c>
      <c r="Q437" s="243">
        <v>0.015740000000000001</v>
      </c>
      <c r="R437" s="243">
        <f>Q437*H437</f>
        <v>0.13378999999999999</v>
      </c>
      <c r="S437" s="243">
        <v>0</v>
      </c>
      <c r="T437" s="244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45" t="s">
        <v>238</v>
      </c>
      <c r="AT437" s="245" t="s">
        <v>161</v>
      </c>
      <c r="AU437" s="245" t="s">
        <v>90</v>
      </c>
      <c r="AY437" s="16" t="s">
        <v>159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6" t="s">
        <v>88</v>
      </c>
      <c r="BK437" s="246">
        <f>ROUND(I437*H437,2)</f>
        <v>0</v>
      </c>
      <c r="BL437" s="16" t="s">
        <v>238</v>
      </c>
      <c r="BM437" s="245" t="s">
        <v>737</v>
      </c>
    </row>
    <row r="438" s="2" customFormat="1">
      <c r="A438" s="37"/>
      <c r="B438" s="38"/>
      <c r="C438" s="39"/>
      <c r="D438" s="249" t="s">
        <v>271</v>
      </c>
      <c r="E438" s="39"/>
      <c r="F438" s="270" t="s">
        <v>738</v>
      </c>
      <c r="G438" s="39"/>
      <c r="H438" s="39"/>
      <c r="I438" s="200"/>
      <c r="J438" s="39"/>
      <c r="K438" s="39"/>
      <c r="L438" s="43"/>
      <c r="M438" s="271"/>
      <c r="N438" s="272"/>
      <c r="O438" s="90"/>
      <c r="P438" s="90"/>
      <c r="Q438" s="90"/>
      <c r="R438" s="90"/>
      <c r="S438" s="90"/>
      <c r="T438" s="91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271</v>
      </c>
      <c r="AU438" s="16" t="s">
        <v>90</v>
      </c>
    </row>
    <row r="439" s="2" customFormat="1" ht="21.75" customHeight="1">
      <c r="A439" s="37"/>
      <c r="B439" s="38"/>
      <c r="C439" s="233" t="s">
        <v>739</v>
      </c>
      <c r="D439" s="233" t="s">
        <v>640</v>
      </c>
      <c r="E439" s="234" t="s">
        <v>740</v>
      </c>
      <c r="F439" s="235" t="s">
        <v>741</v>
      </c>
      <c r="G439" s="236" t="s">
        <v>164</v>
      </c>
      <c r="H439" s="237">
        <v>281.12099999999998</v>
      </c>
      <c r="I439" s="238"/>
      <c r="J439" s="239">
        <f>ROUND(I439*H439,2)</f>
        <v>0</v>
      </c>
      <c r="K439" s="240"/>
      <c r="L439" s="43"/>
      <c r="M439" s="241" t="s">
        <v>1</v>
      </c>
      <c r="N439" s="242" t="s">
        <v>45</v>
      </c>
      <c r="O439" s="90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45" t="s">
        <v>238</v>
      </c>
      <c r="AT439" s="245" t="s">
        <v>161</v>
      </c>
      <c r="AU439" s="245" t="s">
        <v>90</v>
      </c>
      <c r="AY439" s="16" t="s">
        <v>159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6" t="s">
        <v>88</v>
      </c>
      <c r="BK439" s="246">
        <f>ROUND(I439*H439,2)</f>
        <v>0</v>
      </c>
      <c r="BL439" s="16" t="s">
        <v>238</v>
      </c>
      <c r="BM439" s="245" t="s">
        <v>742</v>
      </c>
    </row>
    <row r="440" s="13" customFormat="1">
      <c r="A440" s="13"/>
      <c r="B440" s="247"/>
      <c r="C440" s="248"/>
      <c r="D440" s="249" t="s">
        <v>167</v>
      </c>
      <c r="E440" s="250" t="s">
        <v>1</v>
      </c>
      <c r="F440" s="251" t="s">
        <v>743</v>
      </c>
      <c r="G440" s="248"/>
      <c r="H440" s="252">
        <v>281.12099999999998</v>
      </c>
      <c r="I440" s="253"/>
      <c r="J440" s="248"/>
      <c r="K440" s="248"/>
      <c r="L440" s="254"/>
      <c r="M440" s="255"/>
      <c r="N440" s="256"/>
      <c r="O440" s="256"/>
      <c r="P440" s="256"/>
      <c r="Q440" s="256"/>
      <c r="R440" s="256"/>
      <c r="S440" s="256"/>
      <c r="T440" s="25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8" t="s">
        <v>167</v>
      </c>
      <c r="AU440" s="258" t="s">
        <v>90</v>
      </c>
      <c r="AV440" s="13" t="s">
        <v>90</v>
      </c>
      <c r="AW440" s="13" t="s">
        <v>34</v>
      </c>
      <c r="AX440" s="13" t="s">
        <v>80</v>
      </c>
      <c r="AY440" s="258" t="s">
        <v>159</v>
      </c>
    </row>
    <row r="441" s="14" customFormat="1">
      <c r="A441" s="14"/>
      <c r="B441" s="259"/>
      <c r="C441" s="260"/>
      <c r="D441" s="249" t="s">
        <v>167</v>
      </c>
      <c r="E441" s="261" t="s">
        <v>1</v>
      </c>
      <c r="F441" s="262" t="s">
        <v>169</v>
      </c>
      <c r="G441" s="260"/>
      <c r="H441" s="263">
        <v>281.12099999999998</v>
      </c>
      <c r="I441" s="264"/>
      <c r="J441" s="260"/>
      <c r="K441" s="260"/>
      <c r="L441" s="265"/>
      <c r="M441" s="266"/>
      <c r="N441" s="267"/>
      <c r="O441" s="267"/>
      <c r="P441" s="267"/>
      <c r="Q441" s="267"/>
      <c r="R441" s="267"/>
      <c r="S441" s="267"/>
      <c r="T441" s="26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9" t="s">
        <v>167</v>
      </c>
      <c r="AU441" s="269" t="s">
        <v>90</v>
      </c>
      <c r="AV441" s="14" t="s">
        <v>165</v>
      </c>
      <c r="AW441" s="14" t="s">
        <v>34</v>
      </c>
      <c r="AX441" s="14" t="s">
        <v>88</v>
      </c>
      <c r="AY441" s="269" t="s">
        <v>159</v>
      </c>
    </row>
    <row r="442" s="2" customFormat="1" ht="24.15" customHeight="1">
      <c r="A442" s="37"/>
      <c r="B442" s="38"/>
      <c r="C442" s="233" t="s">
        <v>744</v>
      </c>
      <c r="D442" s="233" t="s">
        <v>640</v>
      </c>
      <c r="E442" s="234" t="s">
        <v>745</v>
      </c>
      <c r="F442" s="235" t="s">
        <v>746</v>
      </c>
      <c r="G442" s="236" t="s">
        <v>164</v>
      </c>
      <c r="H442" s="237">
        <v>323.28899999999999</v>
      </c>
      <c r="I442" s="238"/>
      <c r="J442" s="239">
        <f>ROUND(I442*H442,2)</f>
        <v>0</v>
      </c>
      <c r="K442" s="240"/>
      <c r="L442" s="43"/>
      <c r="M442" s="241" t="s">
        <v>1</v>
      </c>
      <c r="N442" s="242" t="s">
        <v>45</v>
      </c>
      <c r="O442" s="90"/>
      <c r="P442" s="243">
        <f>O442*H442</f>
        <v>0</v>
      </c>
      <c r="Q442" s="243">
        <v>0</v>
      </c>
      <c r="R442" s="243">
        <f>Q442*H442</f>
        <v>0</v>
      </c>
      <c r="S442" s="243">
        <v>0</v>
      </c>
      <c r="T442" s="244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45" t="s">
        <v>238</v>
      </c>
      <c r="AT442" s="245" t="s">
        <v>161</v>
      </c>
      <c r="AU442" s="245" t="s">
        <v>90</v>
      </c>
      <c r="AY442" s="16" t="s">
        <v>159</v>
      </c>
      <c r="BE442" s="246">
        <f>IF(N442="základní",J442,0)</f>
        <v>0</v>
      </c>
      <c r="BF442" s="246">
        <f>IF(N442="snížená",J442,0)</f>
        <v>0</v>
      </c>
      <c r="BG442" s="246">
        <f>IF(N442="zákl. přenesená",J442,0)</f>
        <v>0</v>
      </c>
      <c r="BH442" s="246">
        <f>IF(N442="sníž. přenesená",J442,0)</f>
        <v>0</v>
      </c>
      <c r="BI442" s="246">
        <f>IF(N442="nulová",J442,0)</f>
        <v>0</v>
      </c>
      <c r="BJ442" s="16" t="s">
        <v>88</v>
      </c>
      <c r="BK442" s="246">
        <f>ROUND(I442*H442,2)</f>
        <v>0</v>
      </c>
      <c r="BL442" s="16" t="s">
        <v>238</v>
      </c>
      <c r="BM442" s="245" t="s">
        <v>747</v>
      </c>
    </row>
    <row r="443" s="13" customFormat="1">
      <c r="A443" s="13"/>
      <c r="B443" s="247"/>
      <c r="C443" s="248"/>
      <c r="D443" s="249" t="s">
        <v>167</v>
      </c>
      <c r="E443" s="250" t="s">
        <v>1</v>
      </c>
      <c r="F443" s="251" t="s">
        <v>685</v>
      </c>
      <c r="G443" s="248"/>
      <c r="H443" s="252">
        <v>323.28899999999999</v>
      </c>
      <c r="I443" s="253"/>
      <c r="J443" s="248"/>
      <c r="K443" s="248"/>
      <c r="L443" s="254"/>
      <c r="M443" s="255"/>
      <c r="N443" s="256"/>
      <c r="O443" s="256"/>
      <c r="P443" s="256"/>
      <c r="Q443" s="256"/>
      <c r="R443" s="256"/>
      <c r="S443" s="256"/>
      <c r="T443" s="25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8" t="s">
        <v>167</v>
      </c>
      <c r="AU443" s="258" t="s">
        <v>90</v>
      </c>
      <c r="AV443" s="13" t="s">
        <v>90</v>
      </c>
      <c r="AW443" s="13" t="s">
        <v>34</v>
      </c>
      <c r="AX443" s="13" t="s">
        <v>88</v>
      </c>
      <c r="AY443" s="258" t="s">
        <v>159</v>
      </c>
    </row>
    <row r="444" s="14" customFormat="1">
      <c r="A444" s="14"/>
      <c r="B444" s="259"/>
      <c r="C444" s="260"/>
      <c r="D444" s="249" t="s">
        <v>167</v>
      </c>
      <c r="E444" s="261" t="s">
        <v>1</v>
      </c>
      <c r="F444" s="262" t="s">
        <v>169</v>
      </c>
      <c r="G444" s="260"/>
      <c r="H444" s="263">
        <v>323.28899999999999</v>
      </c>
      <c r="I444" s="264"/>
      <c r="J444" s="260"/>
      <c r="K444" s="260"/>
      <c r="L444" s="265"/>
      <c r="M444" s="266"/>
      <c r="N444" s="267"/>
      <c r="O444" s="267"/>
      <c r="P444" s="267"/>
      <c r="Q444" s="267"/>
      <c r="R444" s="267"/>
      <c r="S444" s="267"/>
      <c r="T444" s="26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9" t="s">
        <v>167</v>
      </c>
      <c r="AU444" s="269" t="s">
        <v>90</v>
      </c>
      <c r="AV444" s="14" t="s">
        <v>165</v>
      </c>
      <c r="AW444" s="14" t="s">
        <v>34</v>
      </c>
      <c r="AX444" s="14" t="s">
        <v>80</v>
      </c>
      <c r="AY444" s="269" t="s">
        <v>159</v>
      </c>
    </row>
    <row r="445" s="2" customFormat="1" ht="24.15" customHeight="1">
      <c r="A445" s="37"/>
      <c r="B445" s="38"/>
      <c r="C445" s="233" t="s">
        <v>748</v>
      </c>
      <c r="D445" s="233" t="s">
        <v>640</v>
      </c>
      <c r="E445" s="234" t="s">
        <v>749</v>
      </c>
      <c r="F445" s="235" t="s">
        <v>750</v>
      </c>
      <c r="G445" s="236" t="s">
        <v>164</v>
      </c>
      <c r="H445" s="237">
        <v>323.28899999999999</v>
      </c>
      <c r="I445" s="238"/>
      <c r="J445" s="239">
        <f>ROUND(I445*H445,2)</f>
        <v>0</v>
      </c>
      <c r="K445" s="240"/>
      <c r="L445" s="43"/>
      <c r="M445" s="241" t="s">
        <v>1</v>
      </c>
      <c r="N445" s="242" t="s">
        <v>45</v>
      </c>
      <c r="O445" s="90"/>
      <c r="P445" s="243">
        <f>O445*H445</f>
        <v>0</v>
      </c>
      <c r="Q445" s="243">
        <v>0</v>
      </c>
      <c r="R445" s="243">
        <f>Q445*H445</f>
        <v>0</v>
      </c>
      <c r="S445" s="243">
        <v>0</v>
      </c>
      <c r="T445" s="244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45" t="s">
        <v>238</v>
      </c>
      <c r="AT445" s="245" t="s">
        <v>161</v>
      </c>
      <c r="AU445" s="245" t="s">
        <v>90</v>
      </c>
      <c r="AY445" s="16" t="s">
        <v>159</v>
      </c>
      <c r="BE445" s="246">
        <f>IF(N445="základní",J445,0)</f>
        <v>0</v>
      </c>
      <c r="BF445" s="246">
        <f>IF(N445="snížená",J445,0)</f>
        <v>0</v>
      </c>
      <c r="BG445" s="246">
        <f>IF(N445="zákl. přenesená",J445,0)</f>
        <v>0</v>
      </c>
      <c r="BH445" s="246">
        <f>IF(N445="sníž. přenesená",J445,0)</f>
        <v>0</v>
      </c>
      <c r="BI445" s="246">
        <f>IF(N445="nulová",J445,0)</f>
        <v>0</v>
      </c>
      <c r="BJ445" s="16" t="s">
        <v>88</v>
      </c>
      <c r="BK445" s="246">
        <f>ROUND(I445*H445,2)</f>
        <v>0</v>
      </c>
      <c r="BL445" s="16" t="s">
        <v>238</v>
      </c>
      <c r="BM445" s="245" t="s">
        <v>751</v>
      </c>
    </row>
    <row r="446" s="2" customFormat="1" ht="37.8" customHeight="1">
      <c r="A446" s="37"/>
      <c r="B446" s="38"/>
      <c r="C446" s="233" t="s">
        <v>752</v>
      </c>
      <c r="D446" s="233" t="s">
        <v>161</v>
      </c>
      <c r="E446" s="234" t="s">
        <v>753</v>
      </c>
      <c r="F446" s="235" t="s">
        <v>754</v>
      </c>
      <c r="G446" s="236" t="s">
        <v>635</v>
      </c>
      <c r="H446" s="284"/>
      <c r="I446" s="238"/>
      <c r="J446" s="239">
        <f>ROUND(I446*H446,2)</f>
        <v>0</v>
      </c>
      <c r="K446" s="240"/>
      <c r="L446" s="43"/>
      <c r="M446" s="241" t="s">
        <v>1</v>
      </c>
      <c r="N446" s="242" t="s">
        <v>45</v>
      </c>
      <c r="O446" s="90"/>
      <c r="P446" s="243">
        <f>O446*H446</f>
        <v>0</v>
      </c>
      <c r="Q446" s="243">
        <v>0</v>
      </c>
      <c r="R446" s="243">
        <f>Q446*H446</f>
        <v>0</v>
      </c>
      <c r="S446" s="243">
        <v>0</v>
      </c>
      <c r="T446" s="244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45" t="s">
        <v>238</v>
      </c>
      <c r="AT446" s="245" t="s">
        <v>161</v>
      </c>
      <c r="AU446" s="245" t="s">
        <v>90</v>
      </c>
      <c r="AY446" s="16" t="s">
        <v>159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6" t="s">
        <v>88</v>
      </c>
      <c r="BK446" s="246">
        <f>ROUND(I446*H446,2)</f>
        <v>0</v>
      </c>
      <c r="BL446" s="16" t="s">
        <v>238</v>
      </c>
      <c r="BM446" s="245" t="s">
        <v>755</v>
      </c>
    </row>
    <row r="447" s="12" customFormat="1" ht="22.8" customHeight="1">
      <c r="A447" s="12"/>
      <c r="B447" s="217"/>
      <c r="C447" s="218"/>
      <c r="D447" s="219" t="s">
        <v>79</v>
      </c>
      <c r="E447" s="231" t="s">
        <v>756</v>
      </c>
      <c r="F447" s="231" t="s">
        <v>757</v>
      </c>
      <c r="G447" s="218"/>
      <c r="H447" s="218"/>
      <c r="I447" s="221"/>
      <c r="J447" s="232">
        <f>BK447</f>
        <v>0</v>
      </c>
      <c r="K447" s="218"/>
      <c r="L447" s="223"/>
      <c r="M447" s="224"/>
      <c r="N447" s="225"/>
      <c r="O447" s="225"/>
      <c r="P447" s="226">
        <f>SUM(P448:P455)</f>
        <v>0</v>
      </c>
      <c r="Q447" s="225"/>
      <c r="R447" s="226">
        <f>SUM(R448:R455)</f>
        <v>4.0772769900000005</v>
      </c>
      <c r="S447" s="225"/>
      <c r="T447" s="227">
        <f>SUM(T448:T455)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8" t="s">
        <v>90</v>
      </c>
      <c r="AT447" s="229" t="s">
        <v>79</v>
      </c>
      <c r="AU447" s="229" t="s">
        <v>88</v>
      </c>
      <c r="AY447" s="228" t="s">
        <v>159</v>
      </c>
      <c r="BK447" s="230">
        <f>SUM(BK448:BK455)</f>
        <v>0</v>
      </c>
    </row>
    <row r="448" s="2" customFormat="1" ht="49.05" customHeight="1">
      <c r="A448" s="37"/>
      <c r="B448" s="38"/>
      <c r="C448" s="233" t="s">
        <v>758</v>
      </c>
      <c r="D448" s="233" t="s">
        <v>161</v>
      </c>
      <c r="E448" s="234" t="s">
        <v>759</v>
      </c>
      <c r="F448" s="235" t="s">
        <v>760</v>
      </c>
      <c r="G448" s="236" t="s">
        <v>164</v>
      </c>
      <c r="H448" s="237">
        <v>201.61000000000001</v>
      </c>
      <c r="I448" s="238"/>
      <c r="J448" s="239">
        <f>ROUND(I448*H448,2)</f>
        <v>0</v>
      </c>
      <c r="K448" s="240"/>
      <c r="L448" s="43"/>
      <c r="M448" s="241" t="s">
        <v>1</v>
      </c>
      <c r="N448" s="242" t="s">
        <v>45</v>
      </c>
      <c r="O448" s="90"/>
      <c r="P448" s="243">
        <f>O448*H448</f>
        <v>0</v>
      </c>
      <c r="Q448" s="243">
        <v>0.02</v>
      </c>
      <c r="R448" s="243">
        <f>Q448*H448</f>
        <v>4.0322000000000005</v>
      </c>
      <c r="S448" s="243">
        <v>0</v>
      </c>
      <c r="T448" s="244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45" t="s">
        <v>238</v>
      </c>
      <c r="AT448" s="245" t="s">
        <v>161</v>
      </c>
      <c r="AU448" s="245" t="s">
        <v>90</v>
      </c>
      <c r="AY448" s="16" t="s">
        <v>159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6" t="s">
        <v>88</v>
      </c>
      <c r="BK448" s="246">
        <f>ROUND(I448*H448,2)</f>
        <v>0</v>
      </c>
      <c r="BL448" s="16" t="s">
        <v>238</v>
      </c>
      <c r="BM448" s="245" t="s">
        <v>761</v>
      </c>
    </row>
    <row r="449" s="13" customFormat="1">
      <c r="A449" s="13"/>
      <c r="B449" s="247"/>
      <c r="C449" s="248"/>
      <c r="D449" s="249" t="s">
        <v>167</v>
      </c>
      <c r="E449" s="250" t="s">
        <v>1</v>
      </c>
      <c r="F449" s="251" t="s">
        <v>569</v>
      </c>
      <c r="G449" s="248"/>
      <c r="H449" s="252">
        <v>201.61000000000001</v>
      </c>
      <c r="I449" s="253"/>
      <c r="J449" s="248"/>
      <c r="K449" s="248"/>
      <c r="L449" s="254"/>
      <c r="M449" s="255"/>
      <c r="N449" s="256"/>
      <c r="O449" s="256"/>
      <c r="P449" s="256"/>
      <c r="Q449" s="256"/>
      <c r="R449" s="256"/>
      <c r="S449" s="256"/>
      <c r="T449" s="25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8" t="s">
        <v>167</v>
      </c>
      <c r="AU449" s="258" t="s">
        <v>90</v>
      </c>
      <c r="AV449" s="13" t="s">
        <v>90</v>
      </c>
      <c r="AW449" s="13" t="s">
        <v>34</v>
      </c>
      <c r="AX449" s="13" t="s">
        <v>80</v>
      </c>
      <c r="AY449" s="258" t="s">
        <v>159</v>
      </c>
    </row>
    <row r="450" s="14" customFormat="1">
      <c r="A450" s="14"/>
      <c r="B450" s="259"/>
      <c r="C450" s="260"/>
      <c r="D450" s="249" t="s">
        <v>167</v>
      </c>
      <c r="E450" s="261" t="s">
        <v>1</v>
      </c>
      <c r="F450" s="262" t="s">
        <v>169</v>
      </c>
      <c r="G450" s="260"/>
      <c r="H450" s="263">
        <v>201.61000000000001</v>
      </c>
      <c r="I450" s="264"/>
      <c r="J450" s="260"/>
      <c r="K450" s="260"/>
      <c r="L450" s="265"/>
      <c r="M450" s="266"/>
      <c r="N450" s="267"/>
      <c r="O450" s="267"/>
      <c r="P450" s="267"/>
      <c r="Q450" s="267"/>
      <c r="R450" s="267"/>
      <c r="S450" s="267"/>
      <c r="T450" s="268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9" t="s">
        <v>167</v>
      </c>
      <c r="AU450" s="269" t="s">
        <v>90</v>
      </c>
      <c r="AV450" s="14" t="s">
        <v>165</v>
      </c>
      <c r="AW450" s="14" t="s">
        <v>34</v>
      </c>
      <c r="AX450" s="14" t="s">
        <v>88</v>
      </c>
      <c r="AY450" s="269" t="s">
        <v>159</v>
      </c>
    </row>
    <row r="451" s="2" customFormat="1" ht="37.8" customHeight="1">
      <c r="A451" s="37"/>
      <c r="B451" s="38"/>
      <c r="C451" s="233" t="s">
        <v>762</v>
      </c>
      <c r="D451" s="233" t="s">
        <v>161</v>
      </c>
      <c r="E451" s="234" t="s">
        <v>763</v>
      </c>
      <c r="F451" s="235" t="s">
        <v>764</v>
      </c>
      <c r="G451" s="236" t="s">
        <v>164</v>
      </c>
      <c r="H451" s="237">
        <v>201.61000000000001</v>
      </c>
      <c r="I451" s="238"/>
      <c r="J451" s="239">
        <f>ROUND(I451*H451,2)</f>
        <v>0</v>
      </c>
      <c r="K451" s="240"/>
      <c r="L451" s="43"/>
      <c r="M451" s="241" t="s">
        <v>1</v>
      </c>
      <c r="N451" s="242" t="s">
        <v>45</v>
      </c>
      <c r="O451" s="90"/>
      <c r="P451" s="243">
        <f>O451*H451</f>
        <v>0</v>
      </c>
      <c r="Q451" s="243">
        <v>0.00010000000000000001</v>
      </c>
      <c r="R451" s="243">
        <f>Q451*H451</f>
        <v>0.020161000000000002</v>
      </c>
      <c r="S451" s="243">
        <v>0</v>
      </c>
      <c r="T451" s="244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45" t="s">
        <v>238</v>
      </c>
      <c r="AT451" s="245" t="s">
        <v>161</v>
      </c>
      <c r="AU451" s="245" t="s">
        <v>90</v>
      </c>
      <c r="AY451" s="16" t="s">
        <v>159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6" t="s">
        <v>88</v>
      </c>
      <c r="BK451" s="246">
        <f>ROUND(I451*H451,2)</f>
        <v>0</v>
      </c>
      <c r="BL451" s="16" t="s">
        <v>238</v>
      </c>
      <c r="BM451" s="245" t="s">
        <v>765</v>
      </c>
    </row>
    <row r="452" s="2" customFormat="1" ht="37.8" customHeight="1">
      <c r="A452" s="37"/>
      <c r="B452" s="38"/>
      <c r="C452" s="233" t="s">
        <v>766</v>
      </c>
      <c r="D452" s="233" t="s">
        <v>161</v>
      </c>
      <c r="E452" s="234" t="s">
        <v>767</v>
      </c>
      <c r="F452" s="235" t="s">
        <v>768</v>
      </c>
      <c r="G452" s="236" t="s">
        <v>164</v>
      </c>
      <c r="H452" s="237">
        <v>201.61000000000001</v>
      </c>
      <c r="I452" s="238"/>
      <c r="J452" s="239">
        <f>ROUND(I452*H452,2)</f>
        <v>0</v>
      </c>
      <c r="K452" s="240"/>
      <c r="L452" s="43"/>
      <c r="M452" s="241" t="s">
        <v>1</v>
      </c>
      <c r="N452" s="242" t="s">
        <v>45</v>
      </c>
      <c r="O452" s="90"/>
      <c r="P452" s="243">
        <f>O452*H452</f>
        <v>0</v>
      </c>
      <c r="Q452" s="243">
        <v>0</v>
      </c>
      <c r="R452" s="243">
        <f>Q452*H452</f>
        <v>0</v>
      </c>
      <c r="S452" s="243">
        <v>0</v>
      </c>
      <c r="T452" s="244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45" t="s">
        <v>238</v>
      </c>
      <c r="AT452" s="245" t="s">
        <v>161</v>
      </c>
      <c r="AU452" s="245" t="s">
        <v>90</v>
      </c>
      <c r="AY452" s="16" t="s">
        <v>159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6" t="s">
        <v>88</v>
      </c>
      <c r="BK452" s="246">
        <f>ROUND(I452*H452,2)</f>
        <v>0</v>
      </c>
      <c r="BL452" s="16" t="s">
        <v>238</v>
      </c>
      <c r="BM452" s="245" t="s">
        <v>769</v>
      </c>
    </row>
    <row r="453" s="2" customFormat="1" ht="24.15" customHeight="1">
      <c r="A453" s="37"/>
      <c r="B453" s="38"/>
      <c r="C453" s="273" t="s">
        <v>770</v>
      </c>
      <c r="D453" s="273" t="s">
        <v>403</v>
      </c>
      <c r="E453" s="274" t="s">
        <v>771</v>
      </c>
      <c r="F453" s="275" t="s">
        <v>772</v>
      </c>
      <c r="G453" s="276" t="s">
        <v>164</v>
      </c>
      <c r="H453" s="277">
        <v>226.50899999999999</v>
      </c>
      <c r="I453" s="278"/>
      <c r="J453" s="279">
        <f>ROUND(I453*H453,2)</f>
        <v>0</v>
      </c>
      <c r="K453" s="280"/>
      <c r="L453" s="281"/>
      <c r="M453" s="282" t="s">
        <v>1</v>
      </c>
      <c r="N453" s="283" t="s">
        <v>45</v>
      </c>
      <c r="O453" s="90"/>
      <c r="P453" s="243">
        <f>O453*H453</f>
        <v>0</v>
      </c>
      <c r="Q453" s="243">
        <v>0.00011</v>
      </c>
      <c r="R453" s="243">
        <f>Q453*H453</f>
        <v>0.024915989999999999</v>
      </c>
      <c r="S453" s="243">
        <v>0</v>
      </c>
      <c r="T453" s="244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45" t="s">
        <v>314</v>
      </c>
      <c r="AT453" s="245" t="s">
        <v>403</v>
      </c>
      <c r="AU453" s="245" t="s">
        <v>90</v>
      </c>
      <c r="AY453" s="16" t="s">
        <v>159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16" t="s">
        <v>88</v>
      </c>
      <c r="BK453" s="246">
        <f>ROUND(I453*H453,2)</f>
        <v>0</v>
      </c>
      <c r="BL453" s="16" t="s">
        <v>238</v>
      </c>
      <c r="BM453" s="245" t="s">
        <v>773</v>
      </c>
    </row>
    <row r="454" s="13" customFormat="1">
      <c r="A454" s="13"/>
      <c r="B454" s="247"/>
      <c r="C454" s="248"/>
      <c r="D454" s="249" t="s">
        <v>167</v>
      </c>
      <c r="E454" s="248"/>
      <c r="F454" s="251" t="s">
        <v>774</v>
      </c>
      <c r="G454" s="248"/>
      <c r="H454" s="252">
        <v>226.50899999999999</v>
      </c>
      <c r="I454" s="253"/>
      <c r="J454" s="248"/>
      <c r="K454" s="248"/>
      <c r="L454" s="254"/>
      <c r="M454" s="255"/>
      <c r="N454" s="256"/>
      <c r="O454" s="256"/>
      <c r="P454" s="256"/>
      <c r="Q454" s="256"/>
      <c r="R454" s="256"/>
      <c r="S454" s="256"/>
      <c r="T454" s="25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8" t="s">
        <v>167</v>
      </c>
      <c r="AU454" s="258" t="s">
        <v>90</v>
      </c>
      <c r="AV454" s="13" t="s">
        <v>90</v>
      </c>
      <c r="AW454" s="13" t="s">
        <v>4</v>
      </c>
      <c r="AX454" s="13" t="s">
        <v>88</v>
      </c>
      <c r="AY454" s="258" t="s">
        <v>159</v>
      </c>
    </row>
    <row r="455" s="2" customFormat="1" ht="44.25" customHeight="1">
      <c r="A455" s="37"/>
      <c r="B455" s="38"/>
      <c r="C455" s="233" t="s">
        <v>775</v>
      </c>
      <c r="D455" s="233" t="s">
        <v>161</v>
      </c>
      <c r="E455" s="234" t="s">
        <v>776</v>
      </c>
      <c r="F455" s="235" t="s">
        <v>777</v>
      </c>
      <c r="G455" s="236" t="s">
        <v>635</v>
      </c>
      <c r="H455" s="284"/>
      <c r="I455" s="238"/>
      <c r="J455" s="239">
        <f>ROUND(I455*H455,2)</f>
        <v>0</v>
      </c>
      <c r="K455" s="240"/>
      <c r="L455" s="43"/>
      <c r="M455" s="241" t="s">
        <v>1</v>
      </c>
      <c r="N455" s="242" t="s">
        <v>45</v>
      </c>
      <c r="O455" s="90"/>
      <c r="P455" s="243">
        <f>O455*H455</f>
        <v>0</v>
      </c>
      <c r="Q455" s="243">
        <v>0</v>
      </c>
      <c r="R455" s="243">
        <f>Q455*H455</f>
        <v>0</v>
      </c>
      <c r="S455" s="243">
        <v>0</v>
      </c>
      <c r="T455" s="244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45" t="s">
        <v>238</v>
      </c>
      <c r="AT455" s="245" t="s">
        <v>161</v>
      </c>
      <c r="AU455" s="245" t="s">
        <v>90</v>
      </c>
      <c r="AY455" s="16" t="s">
        <v>159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16" t="s">
        <v>88</v>
      </c>
      <c r="BK455" s="246">
        <f>ROUND(I455*H455,2)</f>
        <v>0</v>
      </c>
      <c r="BL455" s="16" t="s">
        <v>238</v>
      </c>
      <c r="BM455" s="245" t="s">
        <v>778</v>
      </c>
    </row>
    <row r="456" s="12" customFormat="1" ht="22.8" customHeight="1">
      <c r="A456" s="12"/>
      <c r="B456" s="217"/>
      <c r="C456" s="218"/>
      <c r="D456" s="219" t="s">
        <v>79</v>
      </c>
      <c r="E456" s="231" t="s">
        <v>779</v>
      </c>
      <c r="F456" s="231" t="s">
        <v>780</v>
      </c>
      <c r="G456" s="218"/>
      <c r="H456" s="218"/>
      <c r="I456" s="221"/>
      <c r="J456" s="232">
        <f>BK456</f>
        <v>0</v>
      </c>
      <c r="K456" s="218"/>
      <c r="L456" s="223"/>
      <c r="M456" s="224"/>
      <c r="N456" s="225"/>
      <c r="O456" s="225"/>
      <c r="P456" s="226">
        <f>SUM(P457:P464)</f>
        <v>0</v>
      </c>
      <c r="Q456" s="225"/>
      <c r="R456" s="226">
        <f>SUM(R457:R464)</f>
        <v>0.175568</v>
      </c>
      <c r="S456" s="225"/>
      <c r="T456" s="227">
        <f>SUM(T457:T464)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28" t="s">
        <v>90</v>
      </c>
      <c r="AT456" s="229" t="s">
        <v>79</v>
      </c>
      <c r="AU456" s="229" t="s">
        <v>88</v>
      </c>
      <c r="AY456" s="228" t="s">
        <v>159</v>
      </c>
      <c r="BK456" s="230">
        <f>SUM(BK457:BK464)</f>
        <v>0</v>
      </c>
    </row>
    <row r="457" s="2" customFormat="1" ht="33" customHeight="1">
      <c r="A457" s="37"/>
      <c r="B457" s="38"/>
      <c r="C457" s="233" t="s">
        <v>781</v>
      </c>
      <c r="D457" s="233" t="s">
        <v>161</v>
      </c>
      <c r="E457" s="234" t="s">
        <v>782</v>
      </c>
      <c r="F457" s="235" t="s">
        <v>783</v>
      </c>
      <c r="G457" s="236" t="s">
        <v>287</v>
      </c>
      <c r="H457" s="237">
        <v>49.799999999999997</v>
      </c>
      <c r="I457" s="238"/>
      <c r="J457" s="239">
        <f>ROUND(I457*H457,2)</f>
        <v>0</v>
      </c>
      <c r="K457" s="240"/>
      <c r="L457" s="43"/>
      <c r="M457" s="241" t="s">
        <v>1</v>
      </c>
      <c r="N457" s="242" t="s">
        <v>45</v>
      </c>
      <c r="O457" s="90"/>
      <c r="P457" s="243">
        <f>O457*H457</f>
        <v>0</v>
      </c>
      <c r="Q457" s="243">
        <v>0.0028600000000000001</v>
      </c>
      <c r="R457" s="243">
        <f>Q457*H457</f>
        <v>0.142428</v>
      </c>
      <c r="S457" s="243">
        <v>0</v>
      </c>
      <c r="T457" s="244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45" t="s">
        <v>238</v>
      </c>
      <c r="AT457" s="245" t="s">
        <v>161</v>
      </c>
      <c r="AU457" s="245" t="s">
        <v>90</v>
      </c>
      <c r="AY457" s="16" t="s">
        <v>159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6" t="s">
        <v>88</v>
      </c>
      <c r="BK457" s="246">
        <f>ROUND(I457*H457,2)</f>
        <v>0</v>
      </c>
      <c r="BL457" s="16" t="s">
        <v>238</v>
      </c>
      <c r="BM457" s="245" t="s">
        <v>784</v>
      </c>
    </row>
    <row r="458" s="13" customFormat="1">
      <c r="A458" s="13"/>
      <c r="B458" s="247"/>
      <c r="C458" s="248"/>
      <c r="D458" s="249" t="s">
        <v>167</v>
      </c>
      <c r="E458" s="250" t="s">
        <v>1</v>
      </c>
      <c r="F458" s="251" t="s">
        <v>785</v>
      </c>
      <c r="G458" s="248"/>
      <c r="H458" s="252">
        <v>49.799999999999997</v>
      </c>
      <c r="I458" s="253"/>
      <c r="J458" s="248"/>
      <c r="K458" s="248"/>
      <c r="L458" s="254"/>
      <c r="M458" s="255"/>
      <c r="N458" s="256"/>
      <c r="O458" s="256"/>
      <c r="P458" s="256"/>
      <c r="Q458" s="256"/>
      <c r="R458" s="256"/>
      <c r="S458" s="256"/>
      <c r="T458" s="25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8" t="s">
        <v>167</v>
      </c>
      <c r="AU458" s="258" t="s">
        <v>90</v>
      </c>
      <c r="AV458" s="13" t="s">
        <v>90</v>
      </c>
      <c r="AW458" s="13" t="s">
        <v>34</v>
      </c>
      <c r="AX458" s="13" t="s">
        <v>80</v>
      </c>
      <c r="AY458" s="258" t="s">
        <v>159</v>
      </c>
    </row>
    <row r="459" s="14" customFormat="1">
      <c r="A459" s="14"/>
      <c r="B459" s="259"/>
      <c r="C459" s="260"/>
      <c r="D459" s="249" t="s">
        <v>167</v>
      </c>
      <c r="E459" s="261" t="s">
        <v>1</v>
      </c>
      <c r="F459" s="262" t="s">
        <v>169</v>
      </c>
      <c r="G459" s="260"/>
      <c r="H459" s="263">
        <v>49.799999999999997</v>
      </c>
      <c r="I459" s="264"/>
      <c r="J459" s="260"/>
      <c r="K459" s="260"/>
      <c r="L459" s="265"/>
      <c r="M459" s="266"/>
      <c r="N459" s="267"/>
      <c r="O459" s="267"/>
      <c r="P459" s="267"/>
      <c r="Q459" s="267"/>
      <c r="R459" s="267"/>
      <c r="S459" s="267"/>
      <c r="T459" s="26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9" t="s">
        <v>167</v>
      </c>
      <c r="AU459" s="269" t="s">
        <v>90</v>
      </c>
      <c r="AV459" s="14" t="s">
        <v>165</v>
      </c>
      <c r="AW459" s="14" t="s">
        <v>34</v>
      </c>
      <c r="AX459" s="14" t="s">
        <v>88</v>
      </c>
      <c r="AY459" s="269" t="s">
        <v>159</v>
      </c>
    </row>
    <row r="460" s="2" customFormat="1" ht="37.8" customHeight="1">
      <c r="A460" s="37"/>
      <c r="B460" s="38"/>
      <c r="C460" s="233" t="s">
        <v>786</v>
      </c>
      <c r="D460" s="233" t="s">
        <v>161</v>
      </c>
      <c r="E460" s="234" t="s">
        <v>787</v>
      </c>
      <c r="F460" s="235" t="s">
        <v>788</v>
      </c>
      <c r="G460" s="236" t="s">
        <v>292</v>
      </c>
      <c r="H460" s="237">
        <v>4</v>
      </c>
      <c r="I460" s="238"/>
      <c r="J460" s="239">
        <f>ROUND(I460*H460,2)</f>
        <v>0</v>
      </c>
      <c r="K460" s="240"/>
      <c r="L460" s="43"/>
      <c r="M460" s="241" t="s">
        <v>1</v>
      </c>
      <c r="N460" s="242" t="s">
        <v>45</v>
      </c>
      <c r="O460" s="90"/>
      <c r="P460" s="243">
        <f>O460*H460</f>
        <v>0</v>
      </c>
      <c r="Q460" s="243">
        <v>0.00048000000000000001</v>
      </c>
      <c r="R460" s="243">
        <f>Q460*H460</f>
        <v>0.0019200000000000001</v>
      </c>
      <c r="S460" s="243">
        <v>0</v>
      </c>
      <c r="T460" s="24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45" t="s">
        <v>238</v>
      </c>
      <c r="AT460" s="245" t="s">
        <v>161</v>
      </c>
      <c r="AU460" s="245" t="s">
        <v>90</v>
      </c>
      <c r="AY460" s="16" t="s">
        <v>159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16" t="s">
        <v>88</v>
      </c>
      <c r="BK460" s="246">
        <f>ROUND(I460*H460,2)</f>
        <v>0</v>
      </c>
      <c r="BL460" s="16" t="s">
        <v>238</v>
      </c>
      <c r="BM460" s="245" t="s">
        <v>789</v>
      </c>
    </row>
    <row r="461" s="2" customFormat="1" ht="33" customHeight="1">
      <c r="A461" s="37"/>
      <c r="B461" s="38"/>
      <c r="C461" s="233" t="s">
        <v>790</v>
      </c>
      <c r="D461" s="233" t="s">
        <v>161</v>
      </c>
      <c r="E461" s="234" t="s">
        <v>791</v>
      </c>
      <c r="F461" s="235" t="s">
        <v>792</v>
      </c>
      <c r="G461" s="236" t="s">
        <v>287</v>
      </c>
      <c r="H461" s="237">
        <v>14</v>
      </c>
      <c r="I461" s="238"/>
      <c r="J461" s="239">
        <f>ROUND(I461*H461,2)</f>
        <v>0</v>
      </c>
      <c r="K461" s="240"/>
      <c r="L461" s="43"/>
      <c r="M461" s="241" t="s">
        <v>1</v>
      </c>
      <c r="N461" s="242" t="s">
        <v>45</v>
      </c>
      <c r="O461" s="90"/>
      <c r="P461" s="243">
        <f>O461*H461</f>
        <v>0</v>
      </c>
      <c r="Q461" s="243">
        <v>0.0022300000000000002</v>
      </c>
      <c r="R461" s="243">
        <f>Q461*H461</f>
        <v>0.031220000000000005</v>
      </c>
      <c r="S461" s="243">
        <v>0</v>
      </c>
      <c r="T461" s="244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45" t="s">
        <v>238</v>
      </c>
      <c r="AT461" s="245" t="s">
        <v>161</v>
      </c>
      <c r="AU461" s="245" t="s">
        <v>90</v>
      </c>
      <c r="AY461" s="16" t="s">
        <v>159</v>
      </c>
      <c r="BE461" s="246">
        <f>IF(N461="základní",J461,0)</f>
        <v>0</v>
      </c>
      <c r="BF461" s="246">
        <f>IF(N461="snížená",J461,0)</f>
        <v>0</v>
      </c>
      <c r="BG461" s="246">
        <f>IF(N461="zákl. přenesená",J461,0)</f>
        <v>0</v>
      </c>
      <c r="BH461" s="246">
        <f>IF(N461="sníž. přenesená",J461,0)</f>
        <v>0</v>
      </c>
      <c r="BI461" s="246">
        <f>IF(N461="nulová",J461,0)</f>
        <v>0</v>
      </c>
      <c r="BJ461" s="16" t="s">
        <v>88</v>
      </c>
      <c r="BK461" s="246">
        <f>ROUND(I461*H461,2)</f>
        <v>0</v>
      </c>
      <c r="BL461" s="16" t="s">
        <v>238</v>
      </c>
      <c r="BM461" s="245" t="s">
        <v>793</v>
      </c>
    </row>
    <row r="462" s="13" customFormat="1">
      <c r="A462" s="13"/>
      <c r="B462" s="247"/>
      <c r="C462" s="248"/>
      <c r="D462" s="249" t="s">
        <v>167</v>
      </c>
      <c r="E462" s="250" t="s">
        <v>1</v>
      </c>
      <c r="F462" s="251" t="s">
        <v>794</v>
      </c>
      <c r="G462" s="248"/>
      <c r="H462" s="252">
        <v>14</v>
      </c>
      <c r="I462" s="253"/>
      <c r="J462" s="248"/>
      <c r="K462" s="248"/>
      <c r="L462" s="254"/>
      <c r="M462" s="255"/>
      <c r="N462" s="256"/>
      <c r="O462" s="256"/>
      <c r="P462" s="256"/>
      <c r="Q462" s="256"/>
      <c r="R462" s="256"/>
      <c r="S462" s="256"/>
      <c r="T462" s="25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8" t="s">
        <v>167</v>
      </c>
      <c r="AU462" s="258" t="s">
        <v>90</v>
      </c>
      <c r="AV462" s="13" t="s">
        <v>90</v>
      </c>
      <c r="AW462" s="13" t="s">
        <v>34</v>
      </c>
      <c r="AX462" s="13" t="s">
        <v>80</v>
      </c>
      <c r="AY462" s="258" t="s">
        <v>159</v>
      </c>
    </row>
    <row r="463" s="14" customFormat="1">
      <c r="A463" s="14"/>
      <c r="B463" s="259"/>
      <c r="C463" s="260"/>
      <c r="D463" s="249" t="s">
        <v>167</v>
      </c>
      <c r="E463" s="261" t="s">
        <v>1</v>
      </c>
      <c r="F463" s="262" t="s">
        <v>169</v>
      </c>
      <c r="G463" s="260"/>
      <c r="H463" s="263">
        <v>14</v>
      </c>
      <c r="I463" s="264"/>
      <c r="J463" s="260"/>
      <c r="K463" s="260"/>
      <c r="L463" s="265"/>
      <c r="M463" s="266"/>
      <c r="N463" s="267"/>
      <c r="O463" s="267"/>
      <c r="P463" s="267"/>
      <c r="Q463" s="267"/>
      <c r="R463" s="267"/>
      <c r="S463" s="267"/>
      <c r="T463" s="26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9" t="s">
        <v>167</v>
      </c>
      <c r="AU463" s="269" t="s">
        <v>90</v>
      </c>
      <c r="AV463" s="14" t="s">
        <v>165</v>
      </c>
      <c r="AW463" s="14" t="s">
        <v>34</v>
      </c>
      <c r="AX463" s="14" t="s">
        <v>88</v>
      </c>
      <c r="AY463" s="269" t="s">
        <v>159</v>
      </c>
    </row>
    <row r="464" s="2" customFormat="1" ht="44.25" customHeight="1">
      <c r="A464" s="37"/>
      <c r="B464" s="38"/>
      <c r="C464" s="233" t="s">
        <v>795</v>
      </c>
      <c r="D464" s="233" t="s">
        <v>161</v>
      </c>
      <c r="E464" s="234" t="s">
        <v>796</v>
      </c>
      <c r="F464" s="235" t="s">
        <v>797</v>
      </c>
      <c r="G464" s="236" t="s">
        <v>635</v>
      </c>
      <c r="H464" s="284"/>
      <c r="I464" s="238"/>
      <c r="J464" s="239">
        <f>ROUND(I464*H464,2)</f>
        <v>0</v>
      </c>
      <c r="K464" s="240"/>
      <c r="L464" s="43"/>
      <c r="M464" s="241" t="s">
        <v>1</v>
      </c>
      <c r="N464" s="242" t="s">
        <v>45</v>
      </c>
      <c r="O464" s="90"/>
      <c r="P464" s="243">
        <f>O464*H464</f>
        <v>0</v>
      </c>
      <c r="Q464" s="243">
        <v>0</v>
      </c>
      <c r="R464" s="243">
        <f>Q464*H464</f>
        <v>0</v>
      </c>
      <c r="S464" s="243">
        <v>0</v>
      </c>
      <c r="T464" s="244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45" t="s">
        <v>238</v>
      </c>
      <c r="AT464" s="245" t="s">
        <v>161</v>
      </c>
      <c r="AU464" s="245" t="s">
        <v>90</v>
      </c>
      <c r="AY464" s="16" t="s">
        <v>159</v>
      </c>
      <c r="BE464" s="246">
        <f>IF(N464="základní",J464,0)</f>
        <v>0</v>
      </c>
      <c r="BF464" s="246">
        <f>IF(N464="snížená",J464,0)</f>
        <v>0</v>
      </c>
      <c r="BG464" s="246">
        <f>IF(N464="zákl. přenesená",J464,0)</f>
        <v>0</v>
      </c>
      <c r="BH464" s="246">
        <f>IF(N464="sníž. přenesená",J464,0)</f>
        <v>0</v>
      </c>
      <c r="BI464" s="246">
        <f>IF(N464="nulová",J464,0)</f>
        <v>0</v>
      </c>
      <c r="BJ464" s="16" t="s">
        <v>88</v>
      </c>
      <c r="BK464" s="246">
        <f>ROUND(I464*H464,2)</f>
        <v>0</v>
      </c>
      <c r="BL464" s="16" t="s">
        <v>238</v>
      </c>
      <c r="BM464" s="245" t="s">
        <v>798</v>
      </c>
    </row>
    <row r="465" s="12" customFormat="1" ht="22.8" customHeight="1">
      <c r="A465" s="12"/>
      <c r="B465" s="217"/>
      <c r="C465" s="218"/>
      <c r="D465" s="219" t="s">
        <v>79</v>
      </c>
      <c r="E465" s="231" t="s">
        <v>799</v>
      </c>
      <c r="F465" s="231" t="s">
        <v>800</v>
      </c>
      <c r="G465" s="218"/>
      <c r="H465" s="218"/>
      <c r="I465" s="221"/>
      <c r="J465" s="232">
        <f>BK465</f>
        <v>0</v>
      </c>
      <c r="K465" s="218"/>
      <c r="L465" s="223"/>
      <c r="M465" s="224"/>
      <c r="N465" s="225"/>
      <c r="O465" s="225"/>
      <c r="P465" s="226">
        <f>SUM(P466:P468)</f>
        <v>0</v>
      </c>
      <c r="Q465" s="225"/>
      <c r="R465" s="226">
        <f>SUM(R466:R468)</f>
        <v>0.0050000000000000001</v>
      </c>
      <c r="S465" s="225"/>
      <c r="T465" s="227">
        <f>SUM(T466:T468)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28" t="s">
        <v>90</v>
      </c>
      <c r="AT465" s="229" t="s">
        <v>79</v>
      </c>
      <c r="AU465" s="229" t="s">
        <v>88</v>
      </c>
      <c r="AY465" s="228" t="s">
        <v>159</v>
      </c>
      <c r="BK465" s="230">
        <f>SUM(BK466:BK468)</f>
        <v>0</v>
      </c>
    </row>
    <row r="466" s="2" customFormat="1" ht="21.75" customHeight="1">
      <c r="A466" s="37"/>
      <c r="B466" s="38"/>
      <c r="C466" s="233" t="s">
        <v>801</v>
      </c>
      <c r="D466" s="233" t="s">
        <v>161</v>
      </c>
      <c r="E466" s="234" t="s">
        <v>802</v>
      </c>
      <c r="F466" s="235" t="s">
        <v>803</v>
      </c>
      <c r="G466" s="236" t="s">
        <v>292</v>
      </c>
      <c r="H466" s="237">
        <v>1</v>
      </c>
      <c r="I466" s="238"/>
      <c r="J466" s="239">
        <f>ROUND(I466*H466,2)</f>
        <v>0</v>
      </c>
      <c r="K466" s="240"/>
      <c r="L466" s="43"/>
      <c r="M466" s="241" t="s">
        <v>1</v>
      </c>
      <c r="N466" s="242" t="s">
        <v>45</v>
      </c>
      <c r="O466" s="90"/>
      <c r="P466" s="243">
        <f>O466*H466</f>
        <v>0</v>
      </c>
      <c r="Q466" s="243">
        <v>0</v>
      </c>
      <c r="R466" s="243">
        <f>Q466*H466</f>
        <v>0</v>
      </c>
      <c r="S466" s="243">
        <v>0</v>
      </c>
      <c r="T466" s="244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45" t="s">
        <v>238</v>
      </c>
      <c r="AT466" s="245" t="s">
        <v>161</v>
      </c>
      <c r="AU466" s="245" t="s">
        <v>90</v>
      </c>
      <c r="AY466" s="16" t="s">
        <v>159</v>
      </c>
      <c r="BE466" s="246">
        <f>IF(N466="základní",J466,0)</f>
        <v>0</v>
      </c>
      <c r="BF466" s="246">
        <f>IF(N466="snížená",J466,0)</f>
        <v>0</v>
      </c>
      <c r="BG466" s="246">
        <f>IF(N466="zákl. přenesená",J466,0)</f>
        <v>0</v>
      </c>
      <c r="BH466" s="246">
        <f>IF(N466="sníž. přenesená",J466,0)</f>
        <v>0</v>
      </c>
      <c r="BI466" s="246">
        <f>IF(N466="nulová",J466,0)</f>
        <v>0</v>
      </c>
      <c r="BJ466" s="16" t="s">
        <v>88</v>
      </c>
      <c r="BK466" s="246">
        <f>ROUND(I466*H466,2)</f>
        <v>0</v>
      </c>
      <c r="BL466" s="16" t="s">
        <v>238</v>
      </c>
      <c r="BM466" s="245" t="s">
        <v>804</v>
      </c>
    </row>
    <row r="467" s="2" customFormat="1" ht="16.5" customHeight="1">
      <c r="A467" s="37"/>
      <c r="B467" s="38"/>
      <c r="C467" s="273" t="s">
        <v>805</v>
      </c>
      <c r="D467" s="273" t="s">
        <v>403</v>
      </c>
      <c r="E467" s="274" t="s">
        <v>806</v>
      </c>
      <c r="F467" s="275" t="s">
        <v>807</v>
      </c>
      <c r="G467" s="276" t="s">
        <v>292</v>
      </c>
      <c r="H467" s="277">
        <v>1</v>
      </c>
      <c r="I467" s="278"/>
      <c r="J467" s="279">
        <f>ROUND(I467*H467,2)</f>
        <v>0</v>
      </c>
      <c r="K467" s="280"/>
      <c r="L467" s="281"/>
      <c r="M467" s="282" t="s">
        <v>1</v>
      </c>
      <c r="N467" s="283" t="s">
        <v>45</v>
      </c>
      <c r="O467" s="90"/>
      <c r="P467" s="243">
        <f>O467*H467</f>
        <v>0</v>
      </c>
      <c r="Q467" s="243">
        <v>0.0050000000000000001</v>
      </c>
      <c r="R467" s="243">
        <f>Q467*H467</f>
        <v>0.0050000000000000001</v>
      </c>
      <c r="S467" s="243">
        <v>0</v>
      </c>
      <c r="T467" s="244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45" t="s">
        <v>314</v>
      </c>
      <c r="AT467" s="245" t="s">
        <v>403</v>
      </c>
      <c r="AU467" s="245" t="s">
        <v>90</v>
      </c>
      <c r="AY467" s="16" t="s">
        <v>159</v>
      </c>
      <c r="BE467" s="246">
        <f>IF(N467="základní",J467,0)</f>
        <v>0</v>
      </c>
      <c r="BF467" s="246">
        <f>IF(N467="snížená",J467,0)</f>
        <v>0</v>
      </c>
      <c r="BG467" s="246">
        <f>IF(N467="zákl. přenesená",J467,0)</f>
        <v>0</v>
      </c>
      <c r="BH467" s="246">
        <f>IF(N467="sníž. přenesená",J467,0)</f>
        <v>0</v>
      </c>
      <c r="BI467" s="246">
        <f>IF(N467="nulová",J467,0)</f>
        <v>0</v>
      </c>
      <c r="BJ467" s="16" t="s">
        <v>88</v>
      </c>
      <c r="BK467" s="246">
        <f>ROUND(I467*H467,2)</f>
        <v>0</v>
      </c>
      <c r="BL467" s="16" t="s">
        <v>238</v>
      </c>
      <c r="BM467" s="245" t="s">
        <v>808</v>
      </c>
    </row>
    <row r="468" s="2" customFormat="1" ht="37.8" customHeight="1">
      <c r="A468" s="37"/>
      <c r="B468" s="38"/>
      <c r="C468" s="233" t="s">
        <v>809</v>
      </c>
      <c r="D468" s="233" t="s">
        <v>161</v>
      </c>
      <c r="E468" s="234" t="s">
        <v>810</v>
      </c>
      <c r="F468" s="235" t="s">
        <v>811</v>
      </c>
      <c r="G468" s="236" t="s">
        <v>635</v>
      </c>
      <c r="H468" s="284"/>
      <c r="I468" s="238"/>
      <c r="J468" s="239">
        <f>ROUND(I468*H468,2)</f>
        <v>0</v>
      </c>
      <c r="K468" s="240"/>
      <c r="L468" s="43"/>
      <c r="M468" s="241" t="s">
        <v>1</v>
      </c>
      <c r="N468" s="242" t="s">
        <v>45</v>
      </c>
      <c r="O468" s="90"/>
      <c r="P468" s="243">
        <f>O468*H468</f>
        <v>0</v>
      </c>
      <c r="Q468" s="243">
        <v>0</v>
      </c>
      <c r="R468" s="243">
        <f>Q468*H468</f>
        <v>0</v>
      </c>
      <c r="S468" s="243">
        <v>0</v>
      </c>
      <c r="T468" s="244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45" t="s">
        <v>238</v>
      </c>
      <c r="AT468" s="245" t="s">
        <v>161</v>
      </c>
      <c r="AU468" s="245" t="s">
        <v>90</v>
      </c>
      <c r="AY468" s="16" t="s">
        <v>159</v>
      </c>
      <c r="BE468" s="246">
        <f>IF(N468="základní",J468,0)</f>
        <v>0</v>
      </c>
      <c r="BF468" s="246">
        <f>IF(N468="snížená",J468,0)</f>
        <v>0</v>
      </c>
      <c r="BG468" s="246">
        <f>IF(N468="zákl. přenesená",J468,0)</f>
        <v>0</v>
      </c>
      <c r="BH468" s="246">
        <f>IF(N468="sníž. přenesená",J468,0)</f>
        <v>0</v>
      </c>
      <c r="BI468" s="246">
        <f>IF(N468="nulová",J468,0)</f>
        <v>0</v>
      </c>
      <c r="BJ468" s="16" t="s">
        <v>88</v>
      </c>
      <c r="BK468" s="246">
        <f>ROUND(I468*H468,2)</f>
        <v>0</v>
      </c>
      <c r="BL468" s="16" t="s">
        <v>238</v>
      </c>
      <c r="BM468" s="245" t="s">
        <v>812</v>
      </c>
    </row>
    <row r="469" s="12" customFormat="1" ht="22.8" customHeight="1">
      <c r="A469" s="12"/>
      <c r="B469" s="217"/>
      <c r="C469" s="218"/>
      <c r="D469" s="219" t="s">
        <v>79</v>
      </c>
      <c r="E469" s="231" t="s">
        <v>813</v>
      </c>
      <c r="F469" s="231" t="s">
        <v>814</v>
      </c>
      <c r="G469" s="218"/>
      <c r="H469" s="218"/>
      <c r="I469" s="221"/>
      <c r="J469" s="232">
        <f>BK469</f>
        <v>0</v>
      </c>
      <c r="K469" s="218"/>
      <c r="L469" s="223"/>
      <c r="M469" s="224"/>
      <c r="N469" s="225"/>
      <c r="O469" s="225"/>
      <c r="P469" s="226">
        <f>SUM(P470:P479)</f>
        <v>0</v>
      </c>
      <c r="Q469" s="225"/>
      <c r="R469" s="226">
        <f>SUM(R470:R479)</f>
        <v>0.40268701000000001</v>
      </c>
      <c r="S469" s="225"/>
      <c r="T469" s="227">
        <f>SUM(T470:T479)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8" t="s">
        <v>90</v>
      </c>
      <c r="AT469" s="229" t="s">
        <v>79</v>
      </c>
      <c r="AU469" s="229" t="s">
        <v>88</v>
      </c>
      <c r="AY469" s="228" t="s">
        <v>159</v>
      </c>
      <c r="BK469" s="230">
        <f>SUM(BK470:BK479)</f>
        <v>0</v>
      </c>
    </row>
    <row r="470" s="2" customFormat="1" ht="24.15" customHeight="1">
      <c r="A470" s="37"/>
      <c r="B470" s="38"/>
      <c r="C470" s="233" t="s">
        <v>815</v>
      </c>
      <c r="D470" s="233" t="s">
        <v>161</v>
      </c>
      <c r="E470" s="234" t="s">
        <v>816</v>
      </c>
      <c r="F470" s="235" t="s">
        <v>817</v>
      </c>
      <c r="G470" s="236" t="s">
        <v>292</v>
      </c>
      <c r="H470" s="237">
        <v>1</v>
      </c>
      <c r="I470" s="238"/>
      <c r="J470" s="239">
        <f>ROUND(I470*H470,2)</f>
        <v>0</v>
      </c>
      <c r="K470" s="240"/>
      <c r="L470" s="43"/>
      <c r="M470" s="241" t="s">
        <v>1</v>
      </c>
      <c r="N470" s="242" t="s">
        <v>45</v>
      </c>
      <c r="O470" s="90"/>
      <c r="P470" s="243">
        <f>O470*H470</f>
        <v>0</v>
      </c>
      <c r="Q470" s="243">
        <v>0.00044000000000000002</v>
      </c>
      <c r="R470" s="243">
        <f>Q470*H470</f>
        <v>0.00044000000000000002</v>
      </c>
      <c r="S470" s="243">
        <v>0</v>
      </c>
      <c r="T470" s="244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45" t="s">
        <v>238</v>
      </c>
      <c r="AT470" s="245" t="s">
        <v>161</v>
      </c>
      <c r="AU470" s="245" t="s">
        <v>90</v>
      </c>
      <c r="AY470" s="16" t="s">
        <v>159</v>
      </c>
      <c r="BE470" s="246">
        <f>IF(N470="základní",J470,0)</f>
        <v>0</v>
      </c>
      <c r="BF470" s="246">
        <f>IF(N470="snížená",J470,0)</f>
        <v>0</v>
      </c>
      <c r="BG470" s="246">
        <f>IF(N470="zákl. přenesená",J470,0)</f>
        <v>0</v>
      </c>
      <c r="BH470" s="246">
        <f>IF(N470="sníž. přenesená",J470,0)</f>
        <v>0</v>
      </c>
      <c r="BI470" s="246">
        <f>IF(N470="nulová",J470,0)</f>
        <v>0</v>
      </c>
      <c r="BJ470" s="16" t="s">
        <v>88</v>
      </c>
      <c r="BK470" s="246">
        <f>ROUND(I470*H470,2)</f>
        <v>0</v>
      </c>
      <c r="BL470" s="16" t="s">
        <v>238</v>
      </c>
      <c r="BM470" s="245" t="s">
        <v>818</v>
      </c>
    </row>
    <row r="471" s="2" customFormat="1" ht="33" customHeight="1">
      <c r="A471" s="37"/>
      <c r="B471" s="38"/>
      <c r="C471" s="273" t="s">
        <v>819</v>
      </c>
      <c r="D471" s="273" t="s">
        <v>403</v>
      </c>
      <c r="E471" s="274" t="s">
        <v>820</v>
      </c>
      <c r="F471" s="275" t="s">
        <v>821</v>
      </c>
      <c r="G471" s="276" t="s">
        <v>292</v>
      </c>
      <c r="H471" s="277">
        <v>1</v>
      </c>
      <c r="I471" s="278"/>
      <c r="J471" s="279">
        <f>ROUND(I471*H471,2)</f>
        <v>0</v>
      </c>
      <c r="K471" s="280"/>
      <c r="L471" s="281"/>
      <c r="M471" s="282" t="s">
        <v>1</v>
      </c>
      <c r="N471" s="283" t="s">
        <v>45</v>
      </c>
      <c r="O471" s="90"/>
      <c r="P471" s="243">
        <f>O471*H471</f>
        <v>0</v>
      </c>
      <c r="Q471" s="243">
        <v>0.047</v>
      </c>
      <c r="R471" s="243">
        <f>Q471*H471</f>
        <v>0.047</v>
      </c>
      <c r="S471" s="243">
        <v>0</v>
      </c>
      <c r="T471" s="244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45" t="s">
        <v>314</v>
      </c>
      <c r="AT471" s="245" t="s">
        <v>403</v>
      </c>
      <c r="AU471" s="245" t="s">
        <v>90</v>
      </c>
      <c r="AY471" s="16" t="s">
        <v>159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6" t="s">
        <v>88</v>
      </c>
      <c r="BK471" s="246">
        <f>ROUND(I471*H471,2)</f>
        <v>0</v>
      </c>
      <c r="BL471" s="16" t="s">
        <v>238</v>
      </c>
      <c r="BM471" s="245" t="s">
        <v>822</v>
      </c>
    </row>
    <row r="472" s="2" customFormat="1" ht="33" customHeight="1">
      <c r="A472" s="37"/>
      <c r="B472" s="38"/>
      <c r="C472" s="233" t="s">
        <v>823</v>
      </c>
      <c r="D472" s="233" t="s">
        <v>161</v>
      </c>
      <c r="E472" s="234" t="s">
        <v>824</v>
      </c>
      <c r="F472" s="235" t="s">
        <v>825</v>
      </c>
      <c r="G472" s="236" t="s">
        <v>164</v>
      </c>
      <c r="H472" s="237">
        <v>14.063000000000001</v>
      </c>
      <c r="I472" s="238"/>
      <c r="J472" s="239">
        <f>ROUND(I472*H472,2)</f>
        <v>0</v>
      </c>
      <c r="K472" s="240"/>
      <c r="L472" s="43"/>
      <c r="M472" s="241" t="s">
        <v>1</v>
      </c>
      <c r="N472" s="242" t="s">
        <v>45</v>
      </c>
      <c r="O472" s="90"/>
      <c r="P472" s="243">
        <f>O472*H472</f>
        <v>0</v>
      </c>
      <c r="Q472" s="243">
        <v>0.00027</v>
      </c>
      <c r="R472" s="243">
        <f>Q472*H472</f>
        <v>0.0037970100000000004</v>
      </c>
      <c r="S472" s="243">
        <v>0</v>
      </c>
      <c r="T472" s="244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45" t="s">
        <v>238</v>
      </c>
      <c r="AT472" s="245" t="s">
        <v>161</v>
      </c>
      <c r="AU472" s="245" t="s">
        <v>90</v>
      </c>
      <c r="AY472" s="16" t="s">
        <v>159</v>
      </c>
      <c r="BE472" s="246">
        <f>IF(N472="základní",J472,0)</f>
        <v>0</v>
      </c>
      <c r="BF472" s="246">
        <f>IF(N472="snížená",J472,0)</f>
        <v>0</v>
      </c>
      <c r="BG472" s="246">
        <f>IF(N472="zákl. přenesená",J472,0)</f>
        <v>0</v>
      </c>
      <c r="BH472" s="246">
        <f>IF(N472="sníž. přenesená",J472,0)</f>
        <v>0</v>
      </c>
      <c r="BI472" s="246">
        <f>IF(N472="nulová",J472,0)</f>
        <v>0</v>
      </c>
      <c r="BJ472" s="16" t="s">
        <v>88</v>
      </c>
      <c r="BK472" s="246">
        <f>ROUND(I472*H472,2)</f>
        <v>0</v>
      </c>
      <c r="BL472" s="16" t="s">
        <v>238</v>
      </c>
      <c r="BM472" s="245" t="s">
        <v>826</v>
      </c>
    </row>
    <row r="473" s="13" customFormat="1">
      <c r="A473" s="13"/>
      <c r="B473" s="247"/>
      <c r="C473" s="248"/>
      <c r="D473" s="249" t="s">
        <v>167</v>
      </c>
      <c r="E473" s="250" t="s">
        <v>1</v>
      </c>
      <c r="F473" s="251" t="s">
        <v>827</v>
      </c>
      <c r="G473" s="248"/>
      <c r="H473" s="252">
        <v>14.063000000000001</v>
      </c>
      <c r="I473" s="253"/>
      <c r="J473" s="248"/>
      <c r="K473" s="248"/>
      <c r="L473" s="254"/>
      <c r="M473" s="255"/>
      <c r="N473" s="256"/>
      <c r="O473" s="256"/>
      <c r="P473" s="256"/>
      <c r="Q473" s="256"/>
      <c r="R473" s="256"/>
      <c r="S473" s="256"/>
      <c r="T473" s="25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8" t="s">
        <v>167</v>
      </c>
      <c r="AU473" s="258" t="s">
        <v>90</v>
      </c>
      <c r="AV473" s="13" t="s">
        <v>90</v>
      </c>
      <c r="AW473" s="13" t="s">
        <v>34</v>
      </c>
      <c r="AX473" s="13" t="s">
        <v>80</v>
      </c>
      <c r="AY473" s="258" t="s">
        <v>159</v>
      </c>
    </row>
    <row r="474" s="14" customFormat="1">
      <c r="A474" s="14"/>
      <c r="B474" s="259"/>
      <c r="C474" s="260"/>
      <c r="D474" s="249" t="s">
        <v>167</v>
      </c>
      <c r="E474" s="261" t="s">
        <v>1</v>
      </c>
      <c r="F474" s="262" t="s">
        <v>169</v>
      </c>
      <c r="G474" s="260"/>
      <c r="H474" s="263">
        <v>14.063000000000001</v>
      </c>
      <c r="I474" s="264"/>
      <c r="J474" s="260"/>
      <c r="K474" s="260"/>
      <c r="L474" s="265"/>
      <c r="M474" s="266"/>
      <c r="N474" s="267"/>
      <c r="O474" s="267"/>
      <c r="P474" s="267"/>
      <c r="Q474" s="267"/>
      <c r="R474" s="267"/>
      <c r="S474" s="267"/>
      <c r="T474" s="26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9" t="s">
        <v>167</v>
      </c>
      <c r="AU474" s="269" t="s">
        <v>90</v>
      </c>
      <c r="AV474" s="14" t="s">
        <v>165</v>
      </c>
      <c r="AW474" s="14" t="s">
        <v>34</v>
      </c>
      <c r="AX474" s="14" t="s">
        <v>88</v>
      </c>
      <c r="AY474" s="269" t="s">
        <v>159</v>
      </c>
    </row>
    <row r="475" s="2" customFormat="1" ht="24.15" customHeight="1">
      <c r="A475" s="37"/>
      <c r="B475" s="38"/>
      <c r="C475" s="273" t="s">
        <v>828</v>
      </c>
      <c r="D475" s="273" t="s">
        <v>403</v>
      </c>
      <c r="E475" s="274" t="s">
        <v>829</v>
      </c>
      <c r="F475" s="275" t="s">
        <v>830</v>
      </c>
      <c r="G475" s="276" t="s">
        <v>292</v>
      </c>
      <c r="H475" s="277">
        <v>9</v>
      </c>
      <c r="I475" s="278"/>
      <c r="J475" s="279">
        <f>ROUND(I475*H475,2)</f>
        <v>0</v>
      </c>
      <c r="K475" s="280"/>
      <c r="L475" s="281"/>
      <c r="M475" s="282" t="s">
        <v>1</v>
      </c>
      <c r="N475" s="283" t="s">
        <v>45</v>
      </c>
      <c r="O475" s="90"/>
      <c r="P475" s="243">
        <f>O475*H475</f>
        <v>0</v>
      </c>
      <c r="Q475" s="243">
        <v>0.024899999999999999</v>
      </c>
      <c r="R475" s="243">
        <f>Q475*H475</f>
        <v>0.22409999999999999</v>
      </c>
      <c r="S475" s="243">
        <v>0</v>
      </c>
      <c r="T475" s="244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45" t="s">
        <v>314</v>
      </c>
      <c r="AT475" s="245" t="s">
        <v>403</v>
      </c>
      <c r="AU475" s="245" t="s">
        <v>90</v>
      </c>
      <c r="AY475" s="16" t="s">
        <v>159</v>
      </c>
      <c r="BE475" s="246">
        <f>IF(N475="základní",J475,0)</f>
        <v>0</v>
      </c>
      <c r="BF475" s="246">
        <f>IF(N475="snížená",J475,0)</f>
        <v>0</v>
      </c>
      <c r="BG475" s="246">
        <f>IF(N475="zákl. přenesená",J475,0)</f>
        <v>0</v>
      </c>
      <c r="BH475" s="246">
        <f>IF(N475="sníž. přenesená",J475,0)</f>
        <v>0</v>
      </c>
      <c r="BI475" s="246">
        <f>IF(N475="nulová",J475,0)</f>
        <v>0</v>
      </c>
      <c r="BJ475" s="16" t="s">
        <v>88</v>
      </c>
      <c r="BK475" s="246">
        <f>ROUND(I475*H475,2)</f>
        <v>0</v>
      </c>
      <c r="BL475" s="16" t="s">
        <v>238</v>
      </c>
      <c r="BM475" s="245" t="s">
        <v>831</v>
      </c>
    </row>
    <row r="476" s="2" customFormat="1" ht="24.15" customHeight="1">
      <c r="A476" s="37"/>
      <c r="B476" s="38"/>
      <c r="C476" s="233" t="s">
        <v>832</v>
      </c>
      <c r="D476" s="233" t="s">
        <v>161</v>
      </c>
      <c r="E476" s="234" t="s">
        <v>833</v>
      </c>
      <c r="F476" s="235" t="s">
        <v>834</v>
      </c>
      <c r="G476" s="236" t="s">
        <v>292</v>
      </c>
      <c r="H476" s="237">
        <v>5</v>
      </c>
      <c r="I476" s="238"/>
      <c r="J476" s="239">
        <f>ROUND(I476*H476,2)</f>
        <v>0</v>
      </c>
      <c r="K476" s="240"/>
      <c r="L476" s="43"/>
      <c r="M476" s="241" t="s">
        <v>1</v>
      </c>
      <c r="N476" s="242" t="s">
        <v>45</v>
      </c>
      <c r="O476" s="90"/>
      <c r="P476" s="243">
        <f>O476*H476</f>
        <v>0</v>
      </c>
      <c r="Q476" s="243">
        <v>0.00027</v>
      </c>
      <c r="R476" s="243">
        <f>Q476*H476</f>
        <v>0.0013500000000000001</v>
      </c>
      <c r="S476" s="243">
        <v>0</v>
      </c>
      <c r="T476" s="244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45" t="s">
        <v>238</v>
      </c>
      <c r="AT476" s="245" t="s">
        <v>161</v>
      </c>
      <c r="AU476" s="245" t="s">
        <v>90</v>
      </c>
      <c r="AY476" s="16" t="s">
        <v>159</v>
      </c>
      <c r="BE476" s="246">
        <f>IF(N476="základní",J476,0)</f>
        <v>0</v>
      </c>
      <c r="BF476" s="246">
        <f>IF(N476="snížená",J476,0)</f>
        <v>0</v>
      </c>
      <c r="BG476" s="246">
        <f>IF(N476="zákl. přenesená",J476,0)</f>
        <v>0</v>
      </c>
      <c r="BH476" s="246">
        <f>IF(N476="sníž. přenesená",J476,0)</f>
        <v>0</v>
      </c>
      <c r="BI476" s="246">
        <f>IF(N476="nulová",J476,0)</f>
        <v>0</v>
      </c>
      <c r="BJ476" s="16" t="s">
        <v>88</v>
      </c>
      <c r="BK476" s="246">
        <f>ROUND(I476*H476,2)</f>
        <v>0</v>
      </c>
      <c r="BL476" s="16" t="s">
        <v>238</v>
      </c>
      <c r="BM476" s="245" t="s">
        <v>835</v>
      </c>
    </row>
    <row r="477" s="2" customFormat="1" ht="24.15" customHeight="1">
      <c r="A477" s="37"/>
      <c r="B477" s="38"/>
      <c r="C477" s="273" t="s">
        <v>836</v>
      </c>
      <c r="D477" s="273" t="s">
        <v>403</v>
      </c>
      <c r="E477" s="274" t="s">
        <v>837</v>
      </c>
      <c r="F477" s="275" t="s">
        <v>838</v>
      </c>
      <c r="G477" s="276" t="s">
        <v>292</v>
      </c>
      <c r="H477" s="277">
        <v>8</v>
      </c>
      <c r="I477" s="278"/>
      <c r="J477" s="279">
        <f>ROUND(I477*H477,2)</f>
        <v>0</v>
      </c>
      <c r="K477" s="280"/>
      <c r="L477" s="281"/>
      <c r="M477" s="282" t="s">
        <v>1</v>
      </c>
      <c r="N477" s="283" t="s">
        <v>45</v>
      </c>
      <c r="O477" s="90"/>
      <c r="P477" s="243">
        <f>O477*H477</f>
        <v>0</v>
      </c>
      <c r="Q477" s="243">
        <v>0.014</v>
      </c>
      <c r="R477" s="243">
        <f>Q477*H477</f>
        <v>0.112</v>
      </c>
      <c r="S477" s="243">
        <v>0</v>
      </c>
      <c r="T477" s="244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45" t="s">
        <v>314</v>
      </c>
      <c r="AT477" s="245" t="s">
        <v>403</v>
      </c>
      <c r="AU477" s="245" t="s">
        <v>90</v>
      </c>
      <c r="AY477" s="16" t="s">
        <v>159</v>
      </c>
      <c r="BE477" s="246">
        <f>IF(N477="základní",J477,0)</f>
        <v>0</v>
      </c>
      <c r="BF477" s="246">
        <f>IF(N477="snížená",J477,0)</f>
        <v>0</v>
      </c>
      <c r="BG477" s="246">
        <f>IF(N477="zákl. přenesená",J477,0)</f>
        <v>0</v>
      </c>
      <c r="BH477" s="246">
        <f>IF(N477="sníž. přenesená",J477,0)</f>
        <v>0</v>
      </c>
      <c r="BI477" s="246">
        <f>IF(N477="nulová",J477,0)</f>
        <v>0</v>
      </c>
      <c r="BJ477" s="16" t="s">
        <v>88</v>
      </c>
      <c r="BK477" s="246">
        <f>ROUND(I477*H477,2)</f>
        <v>0</v>
      </c>
      <c r="BL477" s="16" t="s">
        <v>238</v>
      </c>
      <c r="BM477" s="245" t="s">
        <v>839</v>
      </c>
    </row>
    <row r="478" s="2" customFormat="1" ht="24.15" customHeight="1">
      <c r="A478" s="37"/>
      <c r="B478" s="38"/>
      <c r="C478" s="273" t="s">
        <v>840</v>
      </c>
      <c r="D478" s="273" t="s">
        <v>403</v>
      </c>
      <c r="E478" s="274" t="s">
        <v>841</v>
      </c>
      <c r="F478" s="275" t="s">
        <v>842</v>
      </c>
      <c r="G478" s="276" t="s">
        <v>292</v>
      </c>
      <c r="H478" s="277">
        <v>1</v>
      </c>
      <c r="I478" s="278"/>
      <c r="J478" s="279">
        <f>ROUND(I478*H478,2)</f>
        <v>0</v>
      </c>
      <c r="K478" s="280"/>
      <c r="L478" s="281"/>
      <c r="M478" s="282" t="s">
        <v>1</v>
      </c>
      <c r="N478" s="283" t="s">
        <v>45</v>
      </c>
      <c r="O478" s="90"/>
      <c r="P478" s="243">
        <f>O478*H478</f>
        <v>0</v>
      </c>
      <c r="Q478" s="243">
        <v>0.014</v>
      </c>
      <c r="R478" s="243">
        <f>Q478*H478</f>
        <v>0.014</v>
      </c>
      <c r="S478" s="243">
        <v>0</v>
      </c>
      <c r="T478" s="24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45" t="s">
        <v>314</v>
      </c>
      <c r="AT478" s="245" t="s">
        <v>403</v>
      </c>
      <c r="AU478" s="245" t="s">
        <v>90</v>
      </c>
      <c r="AY478" s="16" t="s">
        <v>159</v>
      </c>
      <c r="BE478" s="246">
        <f>IF(N478="základní",J478,0)</f>
        <v>0</v>
      </c>
      <c r="BF478" s="246">
        <f>IF(N478="snížená",J478,0)</f>
        <v>0</v>
      </c>
      <c r="BG478" s="246">
        <f>IF(N478="zákl. přenesená",J478,0)</f>
        <v>0</v>
      </c>
      <c r="BH478" s="246">
        <f>IF(N478="sníž. přenesená",J478,0)</f>
        <v>0</v>
      </c>
      <c r="BI478" s="246">
        <f>IF(N478="nulová",J478,0)</f>
        <v>0</v>
      </c>
      <c r="BJ478" s="16" t="s">
        <v>88</v>
      </c>
      <c r="BK478" s="246">
        <f>ROUND(I478*H478,2)</f>
        <v>0</v>
      </c>
      <c r="BL478" s="16" t="s">
        <v>238</v>
      </c>
      <c r="BM478" s="245" t="s">
        <v>843</v>
      </c>
    </row>
    <row r="479" s="2" customFormat="1" ht="37.8" customHeight="1">
      <c r="A479" s="37"/>
      <c r="B479" s="38"/>
      <c r="C479" s="233" t="s">
        <v>844</v>
      </c>
      <c r="D479" s="233" t="s">
        <v>161</v>
      </c>
      <c r="E479" s="234" t="s">
        <v>845</v>
      </c>
      <c r="F479" s="235" t="s">
        <v>846</v>
      </c>
      <c r="G479" s="236" t="s">
        <v>635</v>
      </c>
      <c r="H479" s="284"/>
      <c r="I479" s="238"/>
      <c r="J479" s="239">
        <f>ROUND(I479*H479,2)</f>
        <v>0</v>
      </c>
      <c r="K479" s="240"/>
      <c r="L479" s="43"/>
      <c r="M479" s="241" t="s">
        <v>1</v>
      </c>
      <c r="N479" s="242" t="s">
        <v>45</v>
      </c>
      <c r="O479" s="90"/>
      <c r="P479" s="243">
        <f>O479*H479</f>
        <v>0</v>
      </c>
      <c r="Q479" s="243">
        <v>0</v>
      </c>
      <c r="R479" s="243">
        <f>Q479*H479</f>
        <v>0</v>
      </c>
      <c r="S479" s="243">
        <v>0</v>
      </c>
      <c r="T479" s="244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45" t="s">
        <v>238</v>
      </c>
      <c r="AT479" s="245" t="s">
        <v>161</v>
      </c>
      <c r="AU479" s="245" t="s">
        <v>90</v>
      </c>
      <c r="AY479" s="16" t="s">
        <v>159</v>
      </c>
      <c r="BE479" s="246">
        <f>IF(N479="základní",J479,0)</f>
        <v>0</v>
      </c>
      <c r="BF479" s="246">
        <f>IF(N479="snížená",J479,0)</f>
        <v>0</v>
      </c>
      <c r="BG479" s="246">
        <f>IF(N479="zákl. přenesená",J479,0)</f>
        <v>0</v>
      </c>
      <c r="BH479" s="246">
        <f>IF(N479="sníž. přenesená",J479,0)</f>
        <v>0</v>
      </c>
      <c r="BI479" s="246">
        <f>IF(N479="nulová",J479,0)</f>
        <v>0</v>
      </c>
      <c r="BJ479" s="16" t="s">
        <v>88</v>
      </c>
      <c r="BK479" s="246">
        <f>ROUND(I479*H479,2)</f>
        <v>0</v>
      </c>
      <c r="BL479" s="16" t="s">
        <v>238</v>
      </c>
      <c r="BM479" s="245" t="s">
        <v>847</v>
      </c>
    </row>
    <row r="480" s="12" customFormat="1" ht="22.8" customHeight="1">
      <c r="A480" s="12"/>
      <c r="B480" s="217"/>
      <c r="C480" s="218"/>
      <c r="D480" s="219" t="s">
        <v>79</v>
      </c>
      <c r="E480" s="231" t="s">
        <v>848</v>
      </c>
      <c r="F480" s="231" t="s">
        <v>849</v>
      </c>
      <c r="G480" s="218"/>
      <c r="H480" s="218"/>
      <c r="I480" s="221"/>
      <c r="J480" s="232">
        <f>BK480</f>
        <v>0</v>
      </c>
      <c r="K480" s="218"/>
      <c r="L480" s="223"/>
      <c r="M480" s="224"/>
      <c r="N480" s="225"/>
      <c r="O480" s="225"/>
      <c r="P480" s="226">
        <f>SUM(P481:P484)</f>
        <v>0</v>
      </c>
      <c r="Q480" s="225"/>
      <c r="R480" s="226">
        <f>SUM(R481:R484)</f>
        <v>4.9999279999999997</v>
      </c>
      <c r="S480" s="225"/>
      <c r="T480" s="227">
        <f>SUM(T481:T484)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28" t="s">
        <v>90</v>
      </c>
      <c r="AT480" s="229" t="s">
        <v>79</v>
      </c>
      <c r="AU480" s="229" t="s">
        <v>88</v>
      </c>
      <c r="AY480" s="228" t="s">
        <v>159</v>
      </c>
      <c r="BK480" s="230">
        <f>SUM(BK481:BK484)</f>
        <v>0</v>
      </c>
    </row>
    <row r="481" s="2" customFormat="1" ht="37.8" customHeight="1">
      <c r="A481" s="37"/>
      <c r="B481" s="38"/>
      <c r="C481" s="233" t="s">
        <v>850</v>
      </c>
      <c r="D481" s="233" t="s">
        <v>161</v>
      </c>
      <c r="E481" s="234" t="s">
        <v>851</v>
      </c>
      <c r="F481" s="235" t="s">
        <v>852</v>
      </c>
      <c r="G481" s="236" t="s">
        <v>164</v>
      </c>
      <c r="H481" s="237">
        <v>201.61000000000001</v>
      </c>
      <c r="I481" s="238"/>
      <c r="J481" s="239">
        <f>ROUND(I481*H481,2)</f>
        <v>0</v>
      </c>
      <c r="K481" s="240"/>
      <c r="L481" s="43"/>
      <c r="M481" s="241" t="s">
        <v>1</v>
      </c>
      <c r="N481" s="242" t="s">
        <v>45</v>
      </c>
      <c r="O481" s="90"/>
      <c r="P481" s="243">
        <f>O481*H481</f>
        <v>0</v>
      </c>
      <c r="Q481" s="243">
        <v>0.0053</v>
      </c>
      <c r="R481" s="243">
        <f>Q481*H481</f>
        <v>1.0685330000000002</v>
      </c>
      <c r="S481" s="243">
        <v>0</v>
      </c>
      <c r="T481" s="244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45" t="s">
        <v>238</v>
      </c>
      <c r="AT481" s="245" t="s">
        <v>161</v>
      </c>
      <c r="AU481" s="245" t="s">
        <v>90</v>
      </c>
      <c r="AY481" s="16" t="s">
        <v>159</v>
      </c>
      <c r="BE481" s="246">
        <f>IF(N481="základní",J481,0)</f>
        <v>0</v>
      </c>
      <c r="BF481" s="246">
        <f>IF(N481="snížená",J481,0)</f>
        <v>0</v>
      </c>
      <c r="BG481" s="246">
        <f>IF(N481="zákl. přenesená",J481,0)</f>
        <v>0</v>
      </c>
      <c r="BH481" s="246">
        <f>IF(N481="sníž. přenesená",J481,0)</f>
        <v>0</v>
      </c>
      <c r="BI481" s="246">
        <f>IF(N481="nulová",J481,0)</f>
        <v>0</v>
      </c>
      <c r="BJ481" s="16" t="s">
        <v>88</v>
      </c>
      <c r="BK481" s="246">
        <f>ROUND(I481*H481,2)</f>
        <v>0</v>
      </c>
      <c r="BL481" s="16" t="s">
        <v>238</v>
      </c>
      <c r="BM481" s="245" t="s">
        <v>853</v>
      </c>
    </row>
    <row r="482" s="2" customFormat="1" ht="24.15" customHeight="1">
      <c r="A482" s="37"/>
      <c r="B482" s="38"/>
      <c r="C482" s="273" t="s">
        <v>854</v>
      </c>
      <c r="D482" s="273" t="s">
        <v>403</v>
      </c>
      <c r="E482" s="274" t="s">
        <v>855</v>
      </c>
      <c r="F482" s="275" t="s">
        <v>856</v>
      </c>
      <c r="G482" s="276" t="s">
        <v>164</v>
      </c>
      <c r="H482" s="277">
        <v>201.61000000000001</v>
      </c>
      <c r="I482" s="278"/>
      <c r="J482" s="279">
        <f>ROUND(I482*H482,2)</f>
        <v>0</v>
      </c>
      <c r="K482" s="280"/>
      <c r="L482" s="281"/>
      <c r="M482" s="282" t="s">
        <v>1</v>
      </c>
      <c r="N482" s="283" t="s">
        <v>45</v>
      </c>
      <c r="O482" s="90"/>
      <c r="P482" s="243">
        <f>O482*H482</f>
        <v>0</v>
      </c>
      <c r="Q482" s="243">
        <v>0.019199999999999998</v>
      </c>
      <c r="R482" s="243">
        <f>Q482*H482</f>
        <v>3.8709120000000001</v>
      </c>
      <c r="S482" s="243">
        <v>0</v>
      </c>
      <c r="T482" s="244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45" t="s">
        <v>314</v>
      </c>
      <c r="AT482" s="245" t="s">
        <v>403</v>
      </c>
      <c r="AU482" s="245" t="s">
        <v>90</v>
      </c>
      <c r="AY482" s="16" t="s">
        <v>159</v>
      </c>
      <c r="BE482" s="246">
        <f>IF(N482="základní",J482,0)</f>
        <v>0</v>
      </c>
      <c r="BF482" s="246">
        <f>IF(N482="snížená",J482,0)</f>
        <v>0</v>
      </c>
      <c r="BG482" s="246">
        <f>IF(N482="zákl. přenesená",J482,0)</f>
        <v>0</v>
      </c>
      <c r="BH482" s="246">
        <f>IF(N482="sníž. přenesená",J482,0)</f>
        <v>0</v>
      </c>
      <c r="BI482" s="246">
        <f>IF(N482="nulová",J482,0)</f>
        <v>0</v>
      </c>
      <c r="BJ482" s="16" t="s">
        <v>88</v>
      </c>
      <c r="BK482" s="246">
        <f>ROUND(I482*H482,2)</f>
        <v>0</v>
      </c>
      <c r="BL482" s="16" t="s">
        <v>238</v>
      </c>
      <c r="BM482" s="245" t="s">
        <v>857</v>
      </c>
    </row>
    <row r="483" s="2" customFormat="1" ht="16.5" customHeight="1">
      <c r="A483" s="37"/>
      <c r="B483" s="38"/>
      <c r="C483" s="233" t="s">
        <v>858</v>
      </c>
      <c r="D483" s="233" t="s">
        <v>161</v>
      </c>
      <c r="E483" s="234" t="s">
        <v>859</v>
      </c>
      <c r="F483" s="235" t="s">
        <v>860</v>
      </c>
      <c r="G483" s="236" t="s">
        <v>164</v>
      </c>
      <c r="H483" s="237">
        <v>201.61000000000001</v>
      </c>
      <c r="I483" s="238"/>
      <c r="J483" s="239">
        <f>ROUND(I483*H483,2)</f>
        <v>0</v>
      </c>
      <c r="K483" s="240"/>
      <c r="L483" s="43"/>
      <c r="M483" s="241" t="s">
        <v>1</v>
      </c>
      <c r="N483" s="242" t="s">
        <v>45</v>
      </c>
      <c r="O483" s="90"/>
      <c r="P483" s="243">
        <f>O483*H483</f>
        <v>0</v>
      </c>
      <c r="Q483" s="243">
        <v>0.00029999999999999997</v>
      </c>
      <c r="R483" s="243">
        <f>Q483*H483</f>
        <v>0.060483000000000002</v>
      </c>
      <c r="S483" s="243">
        <v>0</v>
      </c>
      <c r="T483" s="244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45" t="s">
        <v>238</v>
      </c>
      <c r="AT483" s="245" t="s">
        <v>161</v>
      </c>
      <c r="AU483" s="245" t="s">
        <v>90</v>
      </c>
      <c r="AY483" s="16" t="s">
        <v>159</v>
      </c>
      <c r="BE483" s="246">
        <f>IF(N483="základní",J483,0)</f>
        <v>0</v>
      </c>
      <c r="BF483" s="246">
        <f>IF(N483="snížená",J483,0)</f>
        <v>0</v>
      </c>
      <c r="BG483" s="246">
        <f>IF(N483="zákl. přenesená",J483,0)</f>
        <v>0</v>
      </c>
      <c r="BH483" s="246">
        <f>IF(N483="sníž. přenesená",J483,0)</f>
        <v>0</v>
      </c>
      <c r="BI483" s="246">
        <f>IF(N483="nulová",J483,0)</f>
        <v>0</v>
      </c>
      <c r="BJ483" s="16" t="s">
        <v>88</v>
      </c>
      <c r="BK483" s="246">
        <f>ROUND(I483*H483,2)</f>
        <v>0</v>
      </c>
      <c r="BL483" s="16" t="s">
        <v>238</v>
      </c>
      <c r="BM483" s="245" t="s">
        <v>861</v>
      </c>
    </row>
    <row r="484" s="2" customFormat="1" ht="37.8" customHeight="1">
      <c r="A484" s="37"/>
      <c r="B484" s="38"/>
      <c r="C484" s="233" t="s">
        <v>862</v>
      </c>
      <c r="D484" s="233" t="s">
        <v>161</v>
      </c>
      <c r="E484" s="234" t="s">
        <v>863</v>
      </c>
      <c r="F484" s="235" t="s">
        <v>864</v>
      </c>
      <c r="G484" s="236" t="s">
        <v>635</v>
      </c>
      <c r="H484" s="284"/>
      <c r="I484" s="238"/>
      <c r="J484" s="239">
        <f>ROUND(I484*H484,2)</f>
        <v>0</v>
      </c>
      <c r="K484" s="240"/>
      <c r="L484" s="43"/>
      <c r="M484" s="241" t="s">
        <v>1</v>
      </c>
      <c r="N484" s="242" t="s">
        <v>45</v>
      </c>
      <c r="O484" s="90"/>
      <c r="P484" s="243">
        <f>O484*H484</f>
        <v>0</v>
      </c>
      <c r="Q484" s="243">
        <v>0</v>
      </c>
      <c r="R484" s="243">
        <f>Q484*H484</f>
        <v>0</v>
      </c>
      <c r="S484" s="243">
        <v>0</v>
      </c>
      <c r="T484" s="244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45" t="s">
        <v>238</v>
      </c>
      <c r="AT484" s="245" t="s">
        <v>161</v>
      </c>
      <c r="AU484" s="245" t="s">
        <v>90</v>
      </c>
      <c r="AY484" s="16" t="s">
        <v>159</v>
      </c>
      <c r="BE484" s="246">
        <f>IF(N484="základní",J484,0)</f>
        <v>0</v>
      </c>
      <c r="BF484" s="246">
        <f>IF(N484="snížená",J484,0)</f>
        <v>0</v>
      </c>
      <c r="BG484" s="246">
        <f>IF(N484="zákl. přenesená",J484,0)</f>
        <v>0</v>
      </c>
      <c r="BH484" s="246">
        <f>IF(N484="sníž. přenesená",J484,0)</f>
        <v>0</v>
      </c>
      <c r="BI484" s="246">
        <f>IF(N484="nulová",J484,0)</f>
        <v>0</v>
      </c>
      <c r="BJ484" s="16" t="s">
        <v>88</v>
      </c>
      <c r="BK484" s="246">
        <f>ROUND(I484*H484,2)</f>
        <v>0</v>
      </c>
      <c r="BL484" s="16" t="s">
        <v>238</v>
      </c>
      <c r="BM484" s="245" t="s">
        <v>865</v>
      </c>
    </row>
    <row r="485" s="12" customFormat="1" ht="22.8" customHeight="1">
      <c r="A485" s="12"/>
      <c r="B485" s="217"/>
      <c r="C485" s="218"/>
      <c r="D485" s="219" t="s">
        <v>79</v>
      </c>
      <c r="E485" s="231" t="s">
        <v>866</v>
      </c>
      <c r="F485" s="231" t="s">
        <v>867</v>
      </c>
      <c r="G485" s="218"/>
      <c r="H485" s="218"/>
      <c r="I485" s="221"/>
      <c r="J485" s="232">
        <f>BK485</f>
        <v>0</v>
      </c>
      <c r="K485" s="218"/>
      <c r="L485" s="223"/>
      <c r="M485" s="224"/>
      <c r="N485" s="225"/>
      <c r="O485" s="225"/>
      <c r="P485" s="226">
        <f>SUM(P486:P494)</f>
        <v>0</v>
      </c>
      <c r="Q485" s="225"/>
      <c r="R485" s="226">
        <f>SUM(R486:R494)</f>
        <v>5.938472</v>
      </c>
      <c r="S485" s="225"/>
      <c r="T485" s="227">
        <f>SUM(T486:T494)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8" t="s">
        <v>90</v>
      </c>
      <c r="AT485" s="229" t="s">
        <v>79</v>
      </c>
      <c r="AU485" s="229" t="s">
        <v>88</v>
      </c>
      <c r="AY485" s="228" t="s">
        <v>159</v>
      </c>
      <c r="BK485" s="230">
        <f>SUM(BK486:BK494)</f>
        <v>0</v>
      </c>
    </row>
    <row r="486" s="2" customFormat="1" ht="37.8" customHeight="1">
      <c r="A486" s="37"/>
      <c r="B486" s="38"/>
      <c r="C486" s="233" t="s">
        <v>868</v>
      </c>
      <c r="D486" s="233" t="s">
        <v>161</v>
      </c>
      <c r="E486" s="234" t="s">
        <v>869</v>
      </c>
      <c r="F486" s="235" t="s">
        <v>870</v>
      </c>
      <c r="G486" s="236" t="s">
        <v>164</v>
      </c>
      <c r="H486" s="237">
        <v>209.84</v>
      </c>
      <c r="I486" s="238"/>
      <c r="J486" s="239">
        <f>ROUND(I486*H486,2)</f>
        <v>0</v>
      </c>
      <c r="K486" s="240"/>
      <c r="L486" s="43"/>
      <c r="M486" s="241" t="s">
        <v>1</v>
      </c>
      <c r="N486" s="242" t="s">
        <v>45</v>
      </c>
      <c r="O486" s="90"/>
      <c r="P486" s="243">
        <f>O486*H486</f>
        <v>0</v>
      </c>
      <c r="Q486" s="243">
        <v>0.0060000000000000001</v>
      </c>
      <c r="R486" s="243">
        <f>Q486*H486</f>
        <v>1.2590399999999999</v>
      </c>
      <c r="S486" s="243">
        <v>0</v>
      </c>
      <c r="T486" s="244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45" t="s">
        <v>238</v>
      </c>
      <c r="AT486" s="245" t="s">
        <v>161</v>
      </c>
      <c r="AU486" s="245" t="s">
        <v>90</v>
      </c>
      <c r="AY486" s="16" t="s">
        <v>159</v>
      </c>
      <c r="BE486" s="246">
        <f>IF(N486="základní",J486,0)</f>
        <v>0</v>
      </c>
      <c r="BF486" s="246">
        <f>IF(N486="snížená",J486,0)</f>
        <v>0</v>
      </c>
      <c r="BG486" s="246">
        <f>IF(N486="zákl. přenesená",J486,0)</f>
        <v>0</v>
      </c>
      <c r="BH486" s="246">
        <f>IF(N486="sníž. přenesená",J486,0)</f>
        <v>0</v>
      </c>
      <c r="BI486" s="246">
        <f>IF(N486="nulová",J486,0)</f>
        <v>0</v>
      </c>
      <c r="BJ486" s="16" t="s">
        <v>88</v>
      </c>
      <c r="BK486" s="246">
        <f>ROUND(I486*H486,2)</f>
        <v>0</v>
      </c>
      <c r="BL486" s="16" t="s">
        <v>238</v>
      </c>
      <c r="BM486" s="245" t="s">
        <v>871</v>
      </c>
    </row>
    <row r="487" s="13" customFormat="1">
      <c r="A487" s="13"/>
      <c r="B487" s="247"/>
      <c r="C487" s="248"/>
      <c r="D487" s="249" t="s">
        <v>167</v>
      </c>
      <c r="E487" s="250" t="s">
        <v>1</v>
      </c>
      <c r="F487" s="251" t="s">
        <v>872</v>
      </c>
      <c r="G487" s="248"/>
      <c r="H487" s="252">
        <v>206</v>
      </c>
      <c r="I487" s="253"/>
      <c r="J487" s="248"/>
      <c r="K487" s="248"/>
      <c r="L487" s="254"/>
      <c r="M487" s="255"/>
      <c r="N487" s="256"/>
      <c r="O487" s="256"/>
      <c r="P487" s="256"/>
      <c r="Q487" s="256"/>
      <c r="R487" s="256"/>
      <c r="S487" s="256"/>
      <c r="T487" s="25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8" t="s">
        <v>167</v>
      </c>
      <c r="AU487" s="258" t="s">
        <v>90</v>
      </c>
      <c r="AV487" s="13" t="s">
        <v>90</v>
      </c>
      <c r="AW487" s="13" t="s">
        <v>34</v>
      </c>
      <c r="AX487" s="13" t="s">
        <v>80</v>
      </c>
      <c r="AY487" s="258" t="s">
        <v>159</v>
      </c>
    </row>
    <row r="488" s="13" customFormat="1">
      <c r="A488" s="13"/>
      <c r="B488" s="247"/>
      <c r="C488" s="248"/>
      <c r="D488" s="249" t="s">
        <v>167</v>
      </c>
      <c r="E488" s="250" t="s">
        <v>1</v>
      </c>
      <c r="F488" s="251" t="s">
        <v>873</v>
      </c>
      <c r="G488" s="248"/>
      <c r="H488" s="252">
        <v>3.8399999999999999</v>
      </c>
      <c r="I488" s="253"/>
      <c r="J488" s="248"/>
      <c r="K488" s="248"/>
      <c r="L488" s="254"/>
      <c r="M488" s="255"/>
      <c r="N488" s="256"/>
      <c r="O488" s="256"/>
      <c r="P488" s="256"/>
      <c r="Q488" s="256"/>
      <c r="R488" s="256"/>
      <c r="S488" s="256"/>
      <c r="T488" s="25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8" t="s">
        <v>167</v>
      </c>
      <c r="AU488" s="258" t="s">
        <v>90</v>
      </c>
      <c r="AV488" s="13" t="s">
        <v>90</v>
      </c>
      <c r="AW488" s="13" t="s">
        <v>34</v>
      </c>
      <c r="AX488" s="13" t="s">
        <v>80</v>
      </c>
      <c r="AY488" s="258" t="s">
        <v>159</v>
      </c>
    </row>
    <row r="489" s="14" customFormat="1">
      <c r="A489" s="14"/>
      <c r="B489" s="259"/>
      <c r="C489" s="260"/>
      <c r="D489" s="249" t="s">
        <v>167</v>
      </c>
      <c r="E489" s="261" t="s">
        <v>1</v>
      </c>
      <c r="F489" s="262" t="s">
        <v>169</v>
      </c>
      <c r="G489" s="260"/>
      <c r="H489" s="263">
        <v>209.84</v>
      </c>
      <c r="I489" s="264"/>
      <c r="J489" s="260"/>
      <c r="K489" s="260"/>
      <c r="L489" s="265"/>
      <c r="M489" s="266"/>
      <c r="N489" s="267"/>
      <c r="O489" s="267"/>
      <c r="P489" s="267"/>
      <c r="Q489" s="267"/>
      <c r="R489" s="267"/>
      <c r="S489" s="267"/>
      <c r="T489" s="26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9" t="s">
        <v>167</v>
      </c>
      <c r="AU489" s="269" t="s">
        <v>90</v>
      </c>
      <c r="AV489" s="14" t="s">
        <v>165</v>
      </c>
      <c r="AW489" s="14" t="s">
        <v>34</v>
      </c>
      <c r="AX489" s="14" t="s">
        <v>88</v>
      </c>
      <c r="AY489" s="269" t="s">
        <v>159</v>
      </c>
    </row>
    <row r="490" s="2" customFormat="1" ht="24.15" customHeight="1">
      <c r="A490" s="37"/>
      <c r="B490" s="38"/>
      <c r="C490" s="273" t="s">
        <v>874</v>
      </c>
      <c r="D490" s="273" t="s">
        <v>403</v>
      </c>
      <c r="E490" s="274" t="s">
        <v>875</v>
      </c>
      <c r="F490" s="275" t="s">
        <v>876</v>
      </c>
      <c r="G490" s="276" t="s">
        <v>164</v>
      </c>
      <c r="H490" s="277">
        <v>230.82400000000001</v>
      </c>
      <c r="I490" s="278"/>
      <c r="J490" s="279">
        <f>ROUND(I490*H490,2)</f>
        <v>0</v>
      </c>
      <c r="K490" s="280"/>
      <c r="L490" s="281"/>
      <c r="M490" s="282" t="s">
        <v>1</v>
      </c>
      <c r="N490" s="283" t="s">
        <v>45</v>
      </c>
      <c r="O490" s="90"/>
      <c r="P490" s="243">
        <f>O490*H490</f>
        <v>0</v>
      </c>
      <c r="Q490" s="243">
        <v>0.02</v>
      </c>
      <c r="R490" s="243">
        <f>Q490*H490</f>
        <v>4.6164800000000001</v>
      </c>
      <c r="S490" s="243">
        <v>0</v>
      </c>
      <c r="T490" s="244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45" t="s">
        <v>314</v>
      </c>
      <c r="AT490" s="245" t="s">
        <v>403</v>
      </c>
      <c r="AU490" s="245" t="s">
        <v>90</v>
      </c>
      <c r="AY490" s="16" t="s">
        <v>159</v>
      </c>
      <c r="BE490" s="246">
        <f>IF(N490="základní",J490,0)</f>
        <v>0</v>
      </c>
      <c r="BF490" s="246">
        <f>IF(N490="snížená",J490,0)</f>
        <v>0</v>
      </c>
      <c r="BG490" s="246">
        <f>IF(N490="zákl. přenesená",J490,0)</f>
        <v>0</v>
      </c>
      <c r="BH490" s="246">
        <f>IF(N490="sníž. přenesená",J490,0)</f>
        <v>0</v>
      </c>
      <c r="BI490" s="246">
        <f>IF(N490="nulová",J490,0)</f>
        <v>0</v>
      </c>
      <c r="BJ490" s="16" t="s">
        <v>88</v>
      </c>
      <c r="BK490" s="246">
        <f>ROUND(I490*H490,2)</f>
        <v>0</v>
      </c>
      <c r="BL490" s="16" t="s">
        <v>238</v>
      </c>
      <c r="BM490" s="245" t="s">
        <v>877</v>
      </c>
    </row>
    <row r="491" s="13" customFormat="1">
      <c r="A491" s="13"/>
      <c r="B491" s="247"/>
      <c r="C491" s="248"/>
      <c r="D491" s="249" t="s">
        <v>167</v>
      </c>
      <c r="E491" s="248"/>
      <c r="F491" s="251" t="s">
        <v>878</v>
      </c>
      <c r="G491" s="248"/>
      <c r="H491" s="252">
        <v>230.82400000000001</v>
      </c>
      <c r="I491" s="253"/>
      <c r="J491" s="248"/>
      <c r="K491" s="248"/>
      <c r="L491" s="254"/>
      <c r="M491" s="255"/>
      <c r="N491" s="256"/>
      <c r="O491" s="256"/>
      <c r="P491" s="256"/>
      <c r="Q491" s="256"/>
      <c r="R491" s="256"/>
      <c r="S491" s="256"/>
      <c r="T491" s="25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8" t="s">
        <v>167</v>
      </c>
      <c r="AU491" s="258" t="s">
        <v>90</v>
      </c>
      <c r="AV491" s="13" t="s">
        <v>90</v>
      </c>
      <c r="AW491" s="13" t="s">
        <v>4</v>
      </c>
      <c r="AX491" s="13" t="s">
        <v>88</v>
      </c>
      <c r="AY491" s="258" t="s">
        <v>159</v>
      </c>
    </row>
    <row r="492" s="2" customFormat="1" ht="33" customHeight="1">
      <c r="A492" s="37"/>
      <c r="B492" s="38"/>
      <c r="C492" s="233" t="s">
        <v>879</v>
      </c>
      <c r="D492" s="233" t="s">
        <v>161</v>
      </c>
      <c r="E492" s="234" t="s">
        <v>880</v>
      </c>
      <c r="F492" s="235" t="s">
        <v>881</v>
      </c>
      <c r="G492" s="236" t="s">
        <v>164</v>
      </c>
      <c r="H492" s="237">
        <v>209.84</v>
      </c>
      <c r="I492" s="238"/>
      <c r="J492" s="239">
        <f>ROUND(I492*H492,2)</f>
        <v>0</v>
      </c>
      <c r="K492" s="240"/>
      <c r="L492" s="43"/>
      <c r="M492" s="241" t="s">
        <v>1</v>
      </c>
      <c r="N492" s="242" t="s">
        <v>45</v>
      </c>
      <c r="O492" s="90"/>
      <c r="P492" s="243">
        <f>O492*H492</f>
        <v>0</v>
      </c>
      <c r="Q492" s="243">
        <v>0</v>
      </c>
      <c r="R492" s="243">
        <f>Q492*H492</f>
        <v>0</v>
      </c>
      <c r="S492" s="243">
        <v>0</v>
      </c>
      <c r="T492" s="244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45" t="s">
        <v>238</v>
      </c>
      <c r="AT492" s="245" t="s">
        <v>161</v>
      </c>
      <c r="AU492" s="245" t="s">
        <v>90</v>
      </c>
      <c r="AY492" s="16" t="s">
        <v>159</v>
      </c>
      <c r="BE492" s="246">
        <f>IF(N492="základní",J492,0)</f>
        <v>0</v>
      </c>
      <c r="BF492" s="246">
        <f>IF(N492="snížená",J492,0)</f>
        <v>0</v>
      </c>
      <c r="BG492" s="246">
        <f>IF(N492="zákl. přenesená",J492,0)</f>
        <v>0</v>
      </c>
      <c r="BH492" s="246">
        <f>IF(N492="sníž. přenesená",J492,0)</f>
        <v>0</v>
      </c>
      <c r="BI492" s="246">
        <f>IF(N492="nulová",J492,0)</f>
        <v>0</v>
      </c>
      <c r="BJ492" s="16" t="s">
        <v>88</v>
      </c>
      <c r="BK492" s="246">
        <f>ROUND(I492*H492,2)</f>
        <v>0</v>
      </c>
      <c r="BL492" s="16" t="s">
        <v>238</v>
      </c>
      <c r="BM492" s="245" t="s">
        <v>882</v>
      </c>
    </row>
    <row r="493" s="2" customFormat="1" ht="16.5" customHeight="1">
      <c r="A493" s="37"/>
      <c r="B493" s="38"/>
      <c r="C493" s="233" t="s">
        <v>883</v>
      </c>
      <c r="D493" s="233" t="s">
        <v>161</v>
      </c>
      <c r="E493" s="234" t="s">
        <v>884</v>
      </c>
      <c r="F493" s="235" t="s">
        <v>885</v>
      </c>
      <c r="G493" s="236" t="s">
        <v>164</v>
      </c>
      <c r="H493" s="237">
        <v>209.84</v>
      </c>
      <c r="I493" s="238"/>
      <c r="J493" s="239">
        <f>ROUND(I493*H493,2)</f>
        <v>0</v>
      </c>
      <c r="K493" s="240"/>
      <c r="L493" s="43"/>
      <c r="M493" s="241" t="s">
        <v>1</v>
      </c>
      <c r="N493" s="242" t="s">
        <v>45</v>
      </c>
      <c r="O493" s="90"/>
      <c r="P493" s="243">
        <f>O493*H493</f>
        <v>0</v>
      </c>
      <c r="Q493" s="243">
        <v>0.00029999999999999997</v>
      </c>
      <c r="R493" s="243">
        <f>Q493*H493</f>
        <v>0.062951999999999994</v>
      </c>
      <c r="S493" s="243">
        <v>0</v>
      </c>
      <c r="T493" s="24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45" t="s">
        <v>238</v>
      </c>
      <c r="AT493" s="245" t="s">
        <v>161</v>
      </c>
      <c r="AU493" s="245" t="s">
        <v>90</v>
      </c>
      <c r="AY493" s="16" t="s">
        <v>159</v>
      </c>
      <c r="BE493" s="246">
        <f>IF(N493="základní",J493,0)</f>
        <v>0</v>
      </c>
      <c r="BF493" s="246">
        <f>IF(N493="snížená",J493,0)</f>
        <v>0</v>
      </c>
      <c r="BG493" s="246">
        <f>IF(N493="zákl. přenesená",J493,0)</f>
        <v>0</v>
      </c>
      <c r="BH493" s="246">
        <f>IF(N493="sníž. přenesená",J493,0)</f>
        <v>0</v>
      </c>
      <c r="BI493" s="246">
        <f>IF(N493="nulová",J493,0)</f>
        <v>0</v>
      </c>
      <c r="BJ493" s="16" t="s">
        <v>88</v>
      </c>
      <c r="BK493" s="246">
        <f>ROUND(I493*H493,2)</f>
        <v>0</v>
      </c>
      <c r="BL493" s="16" t="s">
        <v>238</v>
      </c>
      <c r="BM493" s="245" t="s">
        <v>886</v>
      </c>
    </row>
    <row r="494" s="2" customFormat="1" ht="37.8" customHeight="1">
      <c r="A494" s="37"/>
      <c r="B494" s="38"/>
      <c r="C494" s="233" t="s">
        <v>887</v>
      </c>
      <c r="D494" s="233" t="s">
        <v>161</v>
      </c>
      <c r="E494" s="234" t="s">
        <v>888</v>
      </c>
      <c r="F494" s="235" t="s">
        <v>889</v>
      </c>
      <c r="G494" s="236" t="s">
        <v>635</v>
      </c>
      <c r="H494" s="284"/>
      <c r="I494" s="238"/>
      <c r="J494" s="239">
        <f>ROUND(I494*H494,2)</f>
        <v>0</v>
      </c>
      <c r="K494" s="240"/>
      <c r="L494" s="43"/>
      <c r="M494" s="241" t="s">
        <v>1</v>
      </c>
      <c r="N494" s="242" t="s">
        <v>45</v>
      </c>
      <c r="O494" s="90"/>
      <c r="P494" s="243">
        <f>O494*H494</f>
        <v>0</v>
      </c>
      <c r="Q494" s="243">
        <v>0</v>
      </c>
      <c r="R494" s="243">
        <f>Q494*H494</f>
        <v>0</v>
      </c>
      <c r="S494" s="243">
        <v>0</v>
      </c>
      <c r="T494" s="244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45" t="s">
        <v>238</v>
      </c>
      <c r="AT494" s="245" t="s">
        <v>161</v>
      </c>
      <c r="AU494" s="245" t="s">
        <v>90</v>
      </c>
      <c r="AY494" s="16" t="s">
        <v>159</v>
      </c>
      <c r="BE494" s="246">
        <f>IF(N494="základní",J494,0)</f>
        <v>0</v>
      </c>
      <c r="BF494" s="246">
        <f>IF(N494="snížená",J494,0)</f>
        <v>0</v>
      </c>
      <c r="BG494" s="246">
        <f>IF(N494="zákl. přenesená",J494,0)</f>
        <v>0</v>
      </c>
      <c r="BH494" s="246">
        <f>IF(N494="sníž. přenesená",J494,0)</f>
        <v>0</v>
      </c>
      <c r="BI494" s="246">
        <f>IF(N494="nulová",J494,0)</f>
        <v>0</v>
      </c>
      <c r="BJ494" s="16" t="s">
        <v>88</v>
      </c>
      <c r="BK494" s="246">
        <f>ROUND(I494*H494,2)</f>
        <v>0</v>
      </c>
      <c r="BL494" s="16" t="s">
        <v>238</v>
      </c>
      <c r="BM494" s="245" t="s">
        <v>890</v>
      </c>
    </row>
    <row r="495" s="12" customFormat="1" ht="22.8" customHeight="1">
      <c r="A495" s="12"/>
      <c r="B495" s="217"/>
      <c r="C495" s="218"/>
      <c r="D495" s="219" t="s">
        <v>79</v>
      </c>
      <c r="E495" s="231" t="s">
        <v>891</v>
      </c>
      <c r="F495" s="231" t="s">
        <v>892</v>
      </c>
      <c r="G495" s="218"/>
      <c r="H495" s="218"/>
      <c r="I495" s="221"/>
      <c r="J495" s="232">
        <f>BK495</f>
        <v>0</v>
      </c>
      <c r="K495" s="218"/>
      <c r="L495" s="223"/>
      <c r="M495" s="224"/>
      <c r="N495" s="225"/>
      <c r="O495" s="225"/>
      <c r="P495" s="226">
        <f>SUM(P496:P510)</f>
        <v>0</v>
      </c>
      <c r="Q495" s="225"/>
      <c r="R495" s="226">
        <f>SUM(R496:R510)</f>
        <v>0.31968181999999995</v>
      </c>
      <c r="S495" s="225"/>
      <c r="T495" s="227">
        <f>SUM(T496:T510)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28" t="s">
        <v>90</v>
      </c>
      <c r="AT495" s="229" t="s">
        <v>79</v>
      </c>
      <c r="AU495" s="229" t="s">
        <v>88</v>
      </c>
      <c r="AY495" s="228" t="s">
        <v>159</v>
      </c>
      <c r="BK495" s="230">
        <f>SUM(BK496:BK510)</f>
        <v>0</v>
      </c>
    </row>
    <row r="496" s="2" customFormat="1" ht="24.15" customHeight="1">
      <c r="A496" s="37"/>
      <c r="B496" s="38"/>
      <c r="C496" s="233" t="s">
        <v>893</v>
      </c>
      <c r="D496" s="233" t="s">
        <v>161</v>
      </c>
      <c r="E496" s="234" t="s">
        <v>894</v>
      </c>
      <c r="F496" s="235" t="s">
        <v>895</v>
      </c>
      <c r="G496" s="236" t="s">
        <v>164</v>
      </c>
      <c r="H496" s="237">
        <v>782.61699999999996</v>
      </c>
      <c r="I496" s="238"/>
      <c r="J496" s="239">
        <f>ROUND(I496*H496,2)</f>
        <v>0</v>
      </c>
      <c r="K496" s="240"/>
      <c r="L496" s="43"/>
      <c r="M496" s="241" t="s">
        <v>1</v>
      </c>
      <c r="N496" s="242" t="s">
        <v>45</v>
      </c>
      <c r="O496" s="90"/>
      <c r="P496" s="243">
        <f>O496*H496</f>
        <v>0</v>
      </c>
      <c r="Q496" s="243">
        <v>0</v>
      </c>
      <c r="R496" s="243">
        <f>Q496*H496</f>
        <v>0</v>
      </c>
      <c r="S496" s="243">
        <v>0</v>
      </c>
      <c r="T496" s="244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45" t="s">
        <v>238</v>
      </c>
      <c r="AT496" s="245" t="s">
        <v>161</v>
      </c>
      <c r="AU496" s="245" t="s">
        <v>90</v>
      </c>
      <c r="AY496" s="16" t="s">
        <v>159</v>
      </c>
      <c r="BE496" s="246">
        <f>IF(N496="základní",J496,0)</f>
        <v>0</v>
      </c>
      <c r="BF496" s="246">
        <f>IF(N496="snížená",J496,0)</f>
        <v>0</v>
      </c>
      <c r="BG496" s="246">
        <f>IF(N496="zákl. přenesená",J496,0)</f>
        <v>0</v>
      </c>
      <c r="BH496" s="246">
        <f>IF(N496="sníž. přenesená",J496,0)</f>
        <v>0</v>
      </c>
      <c r="BI496" s="246">
        <f>IF(N496="nulová",J496,0)</f>
        <v>0</v>
      </c>
      <c r="BJ496" s="16" t="s">
        <v>88</v>
      </c>
      <c r="BK496" s="246">
        <f>ROUND(I496*H496,2)</f>
        <v>0</v>
      </c>
      <c r="BL496" s="16" t="s">
        <v>238</v>
      </c>
      <c r="BM496" s="245" t="s">
        <v>896</v>
      </c>
    </row>
    <row r="497" s="13" customFormat="1">
      <c r="A497" s="13"/>
      <c r="B497" s="247"/>
      <c r="C497" s="248"/>
      <c r="D497" s="249" t="s">
        <v>167</v>
      </c>
      <c r="E497" s="250" t="s">
        <v>1</v>
      </c>
      <c r="F497" s="251" t="s">
        <v>897</v>
      </c>
      <c r="G497" s="248"/>
      <c r="H497" s="252">
        <v>782.61699999999996</v>
      </c>
      <c r="I497" s="253"/>
      <c r="J497" s="248"/>
      <c r="K497" s="248"/>
      <c r="L497" s="254"/>
      <c r="M497" s="255"/>
      <c r="N497" s="256"/>
      <c r="O497" s="256"/>
      <c r="P497" s="256"/>
      <c r="Q497" s="256"/>
      <c r="R497" s="256"/>
      <c r="S497" s="256"/>
      <c r="T497" s="25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8" t="s">
        <v>167</v>
      </c>
      <c r="AU497" s="258" t="s">
        <v>90</v>
      </c>
      <c r="AV497" s="13" t="s">
        <v>90</v>
      </c>
      <c r="AW497" s="13" t="s">
        <v>34</v>
      </c>
      <c r="AX497" s="13" t="s">
        <v>80</v>
      </c>
      <c r="AY497" s="258" t="s">
        <v>159</v>
      </c>
    </row>
    <row r="498" s="14" customFormat="1">
      <c r="A498" s="14"/>
      <c r="B498" s="259"/>
      <c r="C498" s="260"/>
      <c r="D498" s="249" t="s">
        <v>167</v>
      </c>
      <c r="E498" s="261" t="s">
        <v>1</v>
      </c>
      <c r="F498" s="262" t="s">
        <v>169</v>
      </c>
      <c r="G498" s="260"/>
      <c r="H498" s="263">
        <v>782.61699999999996</v>
      </c>
      <c r="I498" s="264"/>
      <c r="J498" s="260"/>
      <c r="K498" s="260"/>
      <c r="L498" s="265"/>
      <c r="M498" s="266"/>
      <c r="N498" s="267"/>
      <c r="O498" s="267"/>
      <c r="P498" s="267"/>
      <c r="Q498" s="267"/>
      <c r="R498" s="267"/>
      <c r="S498" s="267"/>
      <c r="T498" s="26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9" t="s">
        <v>167</v>
      </c>
      <c r="AU498" s="269" t="s">
        <v>90</v>
      </c>
      <c r="AV498" s="14" t="s">
        <v>165</v>
      </c>
      <c r="AW498" s="14" t="s">
        <v>34</v>
      </c>
      <c r="AX498" s="14" t="s">
        <v>88</v>
      </c>
      <c r="AY498" s="269" t="s">
        <v>159</v>
      </c>
    </row>
    <row r="499" s="2" customFormat="1" ht="24.15" customHeight="1">
      <c r="A499" s="37"/>
      <c r="B499" s="38"/>
      <c r="C499" s="233" t="s">
        <v>898</v>
      </c>
      <c r="D499" s="233" t="s">
        <v>161</v>
      </c>
      <c r="E499" s="234" t="s">
        <v>899</v>
      </c>
      <c r="F499" s="235" t="s">
        <v>900</v>
      </c>
      <c r="G499" s="236" t="s">
        <v>164</v>
      </c>
      <c r="H499" s="237">
        <v>201.61000000000001</v>
      </c>
      <c r="I499" s="238"/>
      <c r="J499" s="239">
        <f>ROUND(I499*H499,2)</f>
        <v>0</v>
      </c>
      <c r="K499" s="240"/>
      <c r="L499" s="43"/>
      <c r="M499" s="241" t="s">
        <v>1</v>
      </c>
      <c r="N499" s="242" t="s">
        <v>45</v>
      </c>
      <c r="O499" s="90"/>
      <c r="P499" s="243">
        <f>O499*H499</f>
        <v>0</v>
      </c>
      <c r="Q499" s="243">
        <v>0</v>
      </c>
      <c r="R499" s="243">
        <f>Q499*H499</f>
        <v>0</v>
      </c>
      <c r="S499" s="243">
        <v>0</v>
      </c>
      <c r="T499" s="244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45" t="s">
        <v>238</v>
      </c>
      <c r="AT499" s="245" t="s">
        <v>161</v>
      </c>
      <c r="AU499" s="245" t="s">
        <v>90</v>
      </c>
      <c r="AY499" s="16" t="s">
        <v>159</v>
      </c>
      <c r="BE499" s="246">
        <f>IF(N499="základní",J499,0)</f>
        <v>0</v>
      </c>
      <c r="BF499" s="246">
        <f>IF(N499="snížená",J499,0)</f>
        <v>0</v>
      </c>
      <c r="BG499" s="246">
        <f>IF(N499="zákl. přenesená",J499,0)</f>
        <v>0</v>
      </c>
      <c r="BH499" s="246">
        <f>IF(N499="sníž. přenesená",J499,0)</f>
        <v>0</v>
      </c>
      <c r="BI499" s="246">
        <f>IF(N499="nulová",J499,0)</f>
        <v>0</v>
      </c>
      <c r="BJ499" s="16" t="s">
        <v>88</v>
      </c>
      <c r="BK499" s="246">
        <f>ROUND(I499*H499,2)</f>
        <v>0</v>
      </c>
      <c r="BL499" s="16" t="s">
        <v>238</v>
      </c>
      <c r="BM499" s="245" t="s">
        <v>901</v>
      </c>
    </row>
    <row r="500" s="2" customFormat="1" ht="16.5" customHeight="1">
      <c r="A500" s="37"/>
      <c r="B500" s="38"/>
      <c r="C500" s="273" t="s">
        <v>902</v>
      </c>
      <c r="D500" s="273" t="s">
        <v>403</v>
      </c>
      <c r="E500" s="274" t="s">
        <v>903</v>
      </c>
      <c r="F500" s="275" t="s">
        <v>904</v>
      </c>
      <c r="G500" s="276" t="s">
        <v>164</v>
      </c>
      <c r="H500" s="277">
        <v>211.691</v>
      </c>
      <c r="I500" s="278"/>
      <c r="J500" s="279">
        <f>ROUND(I500*H500,2)</f>
        <v>0</v>
      </c>
      <c r="K500" s="280"/>
      <c r="L500" s="281"/>
      <c r="M500" s="282" t="s">
        <v>1</v>
      </c>
      <c r="N500" s="283" t="s">
        <v>45</v>
      </c>
      <c r="O500" s="90"/>
      <c r="P500" s="243">
        <f>O500*H500</f>
        <v>0</v>
      </c>
      <c r="Q500" s="243">
        <v>0</v>
      </c>
      <c r="R500" s="243">
        <f>Q500*H500</f>
        <v>0</v>
      </c>
      <c r="S500" s="243">
        <v>0</v>
      </c>
      <c r="T500" s="244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45" t="s">
        <v>314</v>
      </c>
      <c r="AT500" s="245" t="s">
        <v>403</v>
      </c>
      <c r="AU500" s="245" t="s">
        <v>90</v>
      </c>
      <c r="AY500" s="16" t="s">
        <v>159</v>
      </c>
      <c r="BE500" s="246">
        <f>IF(N500="základní",J500,0)</f>
        <v>0</v>
      </c>
      <c r="BF500" s="246">
        <f>IF(N500="snížená",J500,0)</f>
        <v>0</v>
      </c>
      <c r="BG500" s="246">
        <f>IF(N500="zákl. přenesená",J500,0)</f>
        <v>0</v>
      </c>
      <c r="BH500" s="246">
        <f>IF(N500="sníž. přenesená",J500,0)</f>
        <v>0</v>
      </c>
      <c r="BI500" s="246">
        <f>IF(N500="nulová",J500,0)</f>
        <v>0</v>
      </c>
      <c r="BJ500" s="16" t="s">
        <v>88</v>
      </c>
      <c r="BK500" s="246">
        <f>ROUND(I500*H500,2)</f>
        <v>0</v>
      </c>
      <c r="BL500" s="16" t="s">
        <v>238</v>
      </c>
      <c r="BM500" s="245" t="s">
        <v>905</v>
      </c>
    </row>
    <row r="501" s="13" customFormat="1">
      <c r="A501" s="13"/>
      <c r="B501" s="247"/>
      <c r="C501" s="248"/>
      <c r="D501" s="249" t="s">
        <v>167</v>
      </c>
      <c r="E501" s="248"/>
      <c r="F501" s="251" t="s">
        <v>662</v>
      </c>
      <c r="G501" s="248"/>
      <c r="H501" s="252">
        <v>211.691</v>
      </c>
      <c r="I501" s="253"/>
      <c r="J501" s="248"/>
      <c r="K501" s="248"/>
      <c r="L501" s="254"/>
      <c r="M501" s="255"/>
      <c r="N501" s="256"/>
      <c r="O501" s="256"/>
      <c r="P501" s="256"/>
      <c r="Q501" s="256"/>
      <c r="R501" s="256"/>
      <c r="S501" s="256"/>
      <c r="T501" s="257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8" t="s">
        <v>167</v>
      </c>
      <c r="AU501" s="258" t="s">
        <v>90</v>
      </c>
      <c r="AV501" s="13" t="s">
        <v>90</v>
      </c>
      <c r="AW501" s="13" t="s">
        <v>4</v>
      </c>
      <c r="AX501" s="13" t="s">
        <v>88</v>
      </c>
      <c r="AY501" s="258" t="s">
        <v>159</v>
      </c>
    </row>
    <row r="502" s="2" customFormat="1" ht="44.25" customHeight="1">
      <c r="A502" s="37"/>
      <c r="B502" s="38"/>
      <c r="C502" s="233" t="s">
        <v>906</v>
      </c>
      <c r="D502" s="233" t="s">
        <v>161</v>
      </c>
      <c r="E502" s="234" t="s">
        <v>907</v>
      </c>
      <c r="F502" s="235" t="s">
        <v>908</v>
      </c>
      <c r="G502" s="236" t="s">
        <v>164</v>
      </c>
      <c r="H502" s="237">
        <v>24.713000000000001</v>
      </c>
      <c r="I502" s="238"/>
      <c r="J502" s="239">
        <f>ROUND(I502*H502,2)</f>
        <v>0</v>
      </c>
      <c r="K502" s="240"/>
      <c r="L502" s="43"/>
      <c r="M502" s="241" t="s">
        <v>1</v>
      </c>
      <c r="N502" s="242" t="s">
        <v>45</v>
      </c>
      <c r="O502" s="90"/>
      <c r="P502" s="243">
        <f>O502*H502</f>
        <v>0</v>
      </c>
      <c r="Q502" s="243">
        <v>0</v>
      </c>
      <c r="R502" s="243">
        <f>Q502*H502</f>
        <v>0</v>
      </c>
      <c r="S502" s="243">
        <v>0</v>
      </c>
      <c r="T502" s="244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45" t="s">
        <v>238</v>
      </c>
      <c r="AT502" s="245" t="s">
        <v>161</v>
      </c>
      <c r="AU502" s="245" t="s">
        <v>90</v>
      </c>
      <c r="AY502" s="16" t="s">
        <v>159</v>
      </c>
      <c r="BE502" s="246">
        <f>IF(N502="základní",J502,0)</f>
        <v>0</v>
      </c>
      <c r="BF502" s="246">
        <f>IF(N502="snížená",J502,0)</f>
        <v>0</v>
      </c>
      <c r="BG502" s="246">
        <f>IF(N502="zákl. přenesená",J502,0)</f>
        <v>0</v>
      </c>
      <c r="BH502" s="246">
        <f>IF(N502="sníž. přenesená",J502,0)</f>
        <v>0</v>
      </c>
      <c r="BI502" s="246">
        <f>IF(N502="nulová",J502,0)</f>
        <v>0</v>
      </c>
      <c r="BJ502" s="16" t="s">
        <v>88</v>
      </c>
      <c r="BK502" s="246">
        <f>ROUND(I502*H502,2)</f>
        <v>0</v>
      </c>
      <c r="BL502" s="16" t="s">
        <v>238</v>
      </c>
      <c r="BM502" s="245" t="s">
        <v>909</v>
      </c>
    </row>
    <row r="503" s="13" customFormat="1">
      <c r="A503" s="13"/>
      <c r="B503" s="247"/>
      <c r="C503" s="248"/>
      <c r="D503" s="249" t="s">
        <v>167</v>
      </c>
      <c r="E503" s="250" t="s">
        <v>1</v>
      </c>
      <c r="F503" s="251" t="s">
        <v>910</v>
      </c>
      <c r="G503" s="248"/>
      <c r="H503" s="252">
        <v>24.713000000000001</v>
      </c>
      <c r="I503" s="253"/>
      <c r="J503" s="248"/>
      <c r="K503" s="248"/>
      <c r="L503" s="254"/>
      <c r="M503" s="255"/>
      <c r="N503" s="256"/>
      <c r="O503" s="256"/>
      <c r="P503" s="256"/>
      <c r="Q503" s="256"/>
      <c r="R503" s="256"/>
      <c r="S503" s="256"/>
      <c r="T503" s="25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8" t="s">
        <v>167</v>
      </c>
      <c r="AU503" s="258" t="s">
        <v>90</v>
      </c>
      <c r="AV503" s="13" t="s">
        <v>90</v>
      </c>
      <c r="AW503" s="13" t="s">
        <v>34</v>
      </c>
      <c r="AX503" s="13" t="s">
        <v>80</v>
      </c>
      <c r="AY503" s="258" t="s">
        <v>159</v>
      </c>
    </row>
    <row r="504" s="14" customFormat="1">
      <c r="A504" s="14"/>
      <c r="B504" s="259"/>
      <c r="C504" s="260"/>
      <c r="D504" s="249" t="s">
        <v>167</v>
      </c>
      <c r="E504" s="261" t="s">
        <v>1</v>
      </c>
      <c r="F504" s="262" t="s">
        <v>169</v>
      </c>
      <c r="G504" s="260"/>
      <c r="H504" s="263">
        <v>24.713000000000001</v>
      </c>
      <c r="I504" s="264"/>
      <c r="J504" s="260"/>
      <c r="K504" s="260"/>
      <c r="L504" s="265"/>
      <c r="M504" s="266"/>
      <c r="N504" s="267"/>
      <c r="O504" s="267"/>
      <c r="P504" s="267"/>
      <c r="Q504" s="267"/>
      <c r="R504" s="267"/>
      <c r="S504" s="267"/>
      <c r="T504" s="26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9" t="s">
        <v>167</v>
      </c>
      <c r="AU504" s="269" t="s">
        <v>90</v>
      </c>
      <c r="AV504" s="14" t="s">
        <v>165</v>
      </c>
      <c r="AW504" s="14" t="s">
        <v>34</v>
      </c>
      <c r="AX504" s="14" t="s">
        <v>88</v>
      </c>
      <c r="AY504" s="269" t="s">
        <v>159</v>
      </c>
    </row>
    <row r="505" s="2" customFormat="1" ht="16.5" customHeight="1">
      <c r="A505" s="37"/>
      <c r="B505" s="38"/>
      <c r="C505" s="273" t="s">
        <v>911</v>
      </c>
      <c r="D505" s="273" t="s">
        <v>403</v>
      </c>
      <c r="E505" s="274" t="s">
        <v>903</v>
      </c>
      <c r="F505" s="275" t="s">
        <v>904</v>
      </c>
      <c r="G505" s="276" t="s">
        <v>164</v>
      </c>
      <c r="H505" s="277">
        <v>25.949000000000002</v>
      </c>
      <c r="I505" s="278"/>
      <c r="J505" s="279">
        <f>ROUND(I505*H505,2)</f>
        <v>0</v>
      </c>
      <c r="K505" s="280"/>
      <c r="L505" s="281"/>
      <c r="M505" s="282" t="s">
        <v>1</v>
      </c>
      <c r="N505" s="283" t="s">
        <v>45</v>
      </c>
      <c r="O505" s="90"/>
      <c r="P505" s="243">
        <f>O505*H505</f>
        <v>0</v>
      </c>
      <c r="Q505" s="243">
        <v>0</v>
      </c>
      <c r="R505" s="243">
        <f>Q505*H505</f>
        <v>0</v>
      </c>
      <c r="S505" s="243">
        <v>0</v>
      </c>
      <c r="T505" s="244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45" t="s">
        <v>314</v>
      </c>
      <c r="AT505" s="245" t="s">
        <v>403</v>
      </c>
      <c r="AU505" s="245" t="s">
        <v>90</v>
      </c>
      <c r="AY505" s="16" t="s">
        <v>159</v>
      </c>
      <c r="BE505" s="246">
        <f>IF(N505="základní",J505,0)</f>
        <v>0</v>
      </c>
      <c r="BF505" s="246">
        <f>IF(N505="snížená",J505,0)</f>
        <v>0</v>
      </c>
      <c r="BG505" s="246">
        <f>IF(N505="zákl. přenesená",J505,0)</f>
        <v>0</v>
      </c>
      <c r="BH505" s="246">
        <f>IF(N505="sníž. přenesená",J505,0)</f>
        <v>0</v>
      </c>
      <c r="BI505" s="246">
        <f>IF(N505="nulová",J505,0)</f>
        <v>0</v>
      </c>
      <c r="BJ505" s="16" t="s">
        <v>88</v>
      </c>
      <c r="BK505" s="246">
        <f>ROUND(I505*H505,2)</f>
        <v>0</v>
      </c>
      <c r="BL505" s="16" t="s">
        <v>238</v>
      </c>
      <c r="BM505" s="245" t="s">
        <v>912</v>
      </c>
    </row>
    <row r="506" s="13" customFormat="1">
      <c r="A506" s="13"/>
      <c r="B506" s="247"/>
      <c r="C506" s="248"/>
      <c r="D506" s="249" t="s">
        <v>167</v>
      </c>
      <c r="E506" s="248"/>
      <c r="F506" s="251" t="s">
        <v>913</v>
      </c>
      <c r="G506" s="248"/>
      <c r="H506" s="252">
        <v>25.949000000000002</v>
      </c>
      <c r="I506" s="253"/>
      <c r="J506" s="248"/>
      <c r="K506" s="248"/>
      <c r="L506" s="254"/>
      <c r="M506" s="255"/>
      <c r="N506" s="256"/>
      <c r="O506" s="256"/>
      <c r="P506" s="256"/>
      <c r="Q506" s="256"/>
      <c r="R506" s="256"/>
      <c r="S506" s="256"/>
      <c r="T506" s="25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8" t="s">
        <v>167</v>
      </c>
      <c r="AU506" s="258" t="s">
        <v>90</v>
      </c>
      <c r="AV506" s="13" t="s">
        <v>90</v>
      </c>
      <c r="AW506" s="13" t="s">
        <v>4</v>
      </c>
      <c r="AX506" s="13" t="s">
        <v>88</v>
      </c>
      <c r="AY506" s="258" t="s">
        <v>159</v>
      </c>
    </row>
    <row r="507" s="2" customFormat="1" ht="33" customHeight="1">
      <c r="A507" s="37"/>
      <c r="B507" s="38"/>
      <c r="C507" s="233" t="s">
        <v>914</v>
      </c>
      <c r="D507" s="233" t="s">
        <v>161</v>
      </c>
      <c r="E507" s="234" t="s">
        <v>915</v>
      </c>
      <c r="F507" s="235" t="s">
        <v>916</v>
      </c>
      <c r="G507" s="236" t="s">
        <v>164</v>
      </c>
      <c r="H507" s="237">
        <v>581.00699999999995</v>
      </c>
      <c r="I507" s="238"/>
      <c r="J507" s="239">
        <f>ROUND(I507*H507,2)</f>
        <v>0</v>
      </c>
      <c r="K507" s="240"/>
      <c r="L507" s="43"/>
      <c r="M507" s="241" t="s">
        <v>1</v>
      </c>
      <c r="N507" s="242" t="s">
        <v>45</v>
      </c>
      <c r="O507" s="90"/>
      <c r="P507" s="243">
        <f>O507*H507</f>
        <v>0</v>
      </c>
      <c r="Q507" s="243">
        <v>0.00020000000000000001</v>
      </c>
      <c r="R507" s="243">
        <f>Q507*H507</f>
        <v>0.1162014</v>
      </c>
      <c r="S507" s="243">
        <v>0</v>
      </c>
      <c r="T507" s="244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45" t="s">
        <v>238</v>
      </c>
      <c r="AT507" s="245" t="s">
        <v>161</v>
      </c>
      <c r="AU507" s="245" t="s">
        <v>90</v>
      </c>
      <c r="AY507" s="16" t="s">
        <v>159</v>
      </c>
      <c r="BE507" s="246">
        <f>IF(N507="základní",J507,0)</f>
        <v>0</v>
      </c>
      <c r="BF507" s="246">
        <f>IF(N507="snížená",J507,0)</f>
        <v>0</v>
      </c>
      <c r="BG507" s="246">
        <f>IF(N507="zákl. přenesená",J507,0)</f>
        <v>0</v>
      </c>
      <c r="BH507" s="246">
        <f>IF(N507="sníž. přenesená",J507,0)</f>
        <v>0</v>
      </c>
      <c r="BI507" s="246">
        <f>IF(N507="nulová",J507,0)</f>
        <v>0</v>
      </c>
      <c r="BJ507" s="16" t="s">
        <v>88</v>
      </c>
      <c r="BK507" s="246">
        <f>ROUND(I507*H507,2)</f>
        <v>0</v>
      </c>
      <c r="BL507" s="16" t="s">
        <v>238</v>
      </c>
      <c r="BM507" s="245" t="s">
        <v>917</v>
      </c>
    </row>
    <row r="508" s="13" customFormat="1">
      <c r="A508" s="13"/>
      <c r="B508" s="247"/>
      <c r="C508" s="248"/>
      <c r="D508" s="249" t="s">
        <v>167</v>
      </c>
      <c r="E508" s="250" t="s">
        <v>1</v>
      </c>
      <c r="F508" s="251" t="s">
        <v>918</v>
      </c>
      <c r="G508" s="248"/>
      <c r="H508" s="252">
        <v>581.00699999999995</v>
      </c>
      <c r="I508" s="253"/>
      <c r="J508" s="248"/>
      <c r="K508" s="248"/>
      <c r="L508" s="254"/>
      <c r="M508" s="255"/>
      <c r="N508" s="256"/>
      <c r="O508" s="256"/>
      <c r="P508" s="256"/>
      <c r="Q508" s="256"/>
      <c r="R508" s="256"/>
      <c r="S508" s="256"/>
      <c r="T508" s="25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8" t="s">
        <v>167</v>
      </c>
      <c r="AU508" s="258" t="s">
        <v>90</v>
      </c>
      <c r="AV508" s="13" t="s">
        <v>90</v>
      </c>
      <c r="AW508" s="13" t="s">
        <v>34</v>
      </c>
      <c r="AX508" s="13" t="s">
        <v>80</v>
      </c>
      <c r="AY508" s="258" t="s">
        <v>159</v>
      </c>
    </row>
    <row r="509" s="14" customFormat="1">
      <c r="A509" s="14"/>
      <c r="B509" s="259"/>
      <c r="C509" s="260"/>
      <c r="D509" s="249" t="s">
        <v>167</v>
      </c>
      <c r="E509" s="261" t="s">
        <v>1</v>
      </c>
      <c r="F509" s="262" t="s">
        <v>169</v>
      </c>
      <c r="G509" s="260"/>
      <c r="H509" s="263">
        <v>581.00699999999995</v>
      </c>
      <c r="I509" s="264"/>
      <c r="J509" s="260"/>
      <c r="K509" s="260"/>
      <c r="L509" s="265"/>
      <c r="M509" s="266"/>
      <c r="N509" s="267"/>
      <c r="O509" s="267"/>
      <c r="P509" s="267"/>
      <c r="Q509" s="267"/>
      <c r="R509" s="267"/>
      <c r="S509" s="267"/>
      <c r="T509" s="26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9" t="s">
        <v>167</v>
      </c>
      <c r="AU509" s="269" t="s">
        <v>90</v>
      </c>
      <c r="AV509" s="14" t="s">
        <v>165</v>
      </c>
      <c r="AW509" s="14" t="s">
        <v>34</v>
      </c>
      <c r="AX509" s="14" t="s">
        <v>88</v>
      </c>
      <c r="AY509" s="269" t="s">
        <v>159</v>
      </c>
    </row>
    <row r="510" s="2" customFormat="1" ht="37.8" customHeight="1">
      <c r="A510" s="37"/>
      <c r="B510" s="38"/>
      <c r="C510" s="233" t="s">
        <v>919</v>
      </c>
      <c r="D510" s="233" t="s">
        <v>161</v>
      </c>
      <c r="E510" s="234" t="s">
        <v>920</v>
      </c>
      <c r="F510" s="235" t="s">
        <v>921</v>
      </c>
      <c r="G510" s="236" t="s">
        <v>164</v>
      </c>
      <c r="H510" s="237">
        <v>782.61699999999996</v>
      </c>
      <c r="I510" s="238"/>
      <c r="J510" s="239">
        <f>ROUND(I510*H510,2)</f>
        <v>0</v>
      </c>
      <c r="K510" s="240"/>
      <c r="L510" s="43"/>
      <c r="M510" s="241" t="s">
        <v>1</v>
      </c>
      <c r="N510" s="242" t="s">
        <v>45</v>
      </c>
      <c r="O510" s="90"/>
      <c r="P510" s="243">
        <f>O510*H510</f>
        <v>0</v>
      </c>
      <c r="Q510" s="243">
        <v>0.00025999999999999998</v>
      </c>
      <c r="R510" s="243">
        <f>Q510*H510</f>
        <v>0.20348041999999997</v>
      </c>
      <c r="S510" s="243">
        <v>0</v>
      </c>
      <c r="T510" s="244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45" t="s">
        <v>238</v>
      </c>
      <c r="AT510" s="245" t="s">
        <v>161</v>
      </c>
      <c r="AU510" s="245" t="s">
        <v>90</v>
      </c>
      <c r="AY510" s="16" t="s">
        <v>159</v>
      </c>
      <c r="BE510" s="246">
        <f>IF(N510="základní",J510,0)</f>
        <v>0</v>
      </c>
      <c r="BF510" s="246">
        <f>IF(N510="snížená",J510,0)</f>
        <v>0</v>
      </c>
      <c r="BG510" s="246">
        <f>IF(N510="zákl. přenesená",J510,0)</f>
        <v>0</v>
      </c>
      <c r="BH510" s="246">
        <f>IF(N510="sníž. přenesená",J510,0)</f>
        <v>0</v>
      </c>
      <c r="BI510" s="246">
        <f>IF(N510="nulová",J510,0)</f>
        <v>0</v>
      </c>
      <c r="BJ510" s="16" t="s">
        <v>88</v>
      </c>
      <c r="BK510" s="246">
        <f>ROUND(I510*H510,2)</f>
        <v>0</v>
      </c>
      <c r="BL510" s="16" t="s">
        <v>238</v>
      </c>
      <c r="BM510" s="245" t="s">
        <v>922</v>
      </c>
    </row>
    <row r="511" s="12" customFormat="1" ht="25.92" customHeight="1">
      <c r="A511" s="12"/>
      <c r="B511" s="217"/>
      <c r="C511" s="218"/>
      <c r="D511" s="219" t="s">
        <v>79</v>
      </c>
      <c r="E511" s="220" t="s">
        <v>403</v>
      </c>
      <c r="F511" s="220" t="s">
        <v>923</v>
      </c>
      <c r="G511" s="218"/>
      <c r="H511" s="218"/>
      <c r="I511" s="221"/>
      <c r="J511" s="222">
        <f>BK511</f>
        <v>0</v>
      </c>
      <c r="K511" s="218"/>
      <c r="L511" s="223"/>
      <c r="M511" s="224"/>
      <c r="N511" s="225"/>
      <c r="O511" s="225"/>
      <c r="P511" s="226">
        <f>P512</f>
        <v>0</v>
      </c>
      <c r="Q511" s="225"/>
      <c r="R511" s="226">
        <f>R512</f>
        <v>15.8445</v>
      </c>
      <c r="S511" s="225"/>
      <c r="T511" s="227">
        <f>T512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28" t="s">
        <v>175</v>
      </c>
      <c r="AT511" s="229" t="s">
        <v>79</v>
      </c>
      <c r="AU511" s="229" t="s">
        <v>80</v>
      </c>
      <c r="AY511" s="228" t="s">
        <v>159</v>
      </c>
      <c r="BK511" s="230">
        <f>BK512</f>
        <v>0</v>
      </c>
    </row>
    <row r="512" s="12" customFormat="1" ht="22.8" customHeight="1">
      <c r="A512" s="12"/>
      <c r="B512" s="217"/>
      <c r="C512" s="218"/>
      <c r="D512" s="219" t="s">
        <v>79</v>
      </c>
      <c r="E512" s="231" t="s">
        <v>924</v>
      </c>
      <c r="F512" s="231" t="s">
        <v>925</v>
      </c>
      <c r="G512" s="218"/>
      <c r="H512" s="218"/>
      <c r="I512" s="221"/>
      <c r="J512" s="232">
        <f>BK512</f>
        <v>0</v>
      </c>
      <c r="K512" s="218"/>
      <c r="L512" s="223"/>
      <c r="M512" s="224"/>
      <c r="N512" s="225"/>
      <c r="O512" s="225"/>
      <c r="P512" s="226">
        <f>SUM(P513:P515)</f>
        <v>0</v>
      </c>
      <c r="Q512" s="225"/>
      <c r="R512" s="226">
        <f>SUM(R513:R515)</f>
        <v>15.8445</v>
      </c>
      <c r="S512" s="225"/>
      <c r="T512" s="227">
        <f>SUM(T513:T515)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28" t="s">
        <v>175</v>
      </c>
      <c r="AT512" s="229" t="s">
        <v>79</v>
      </c>
      <c r="AU512" s="229" t="s">
        <v>88</v>
      </c>
      <c r="AY512" s="228" t="s">
        <v>159</v>
      </c>
      <c r="BK512" s="230">
        <f>SUM(BK513:BK515)</f>
        <v>0</v>
      </c>
    </row>
    <row r="513" s="2" customFormat="1" ht="49.05" customHeight="1">
      <c r="A513" s="37"/>
      <c r="B513" s="38"/>
      <c r="C513" s="233" t="s">
        <v>926</v>
      </c>
      <c r="D513" s="233" t="s">
        <v>161</v>
      </c>
      <c r="E513" s="234" t="s">
        <v>927</v>
      </c>
      <c r="F513" s="235" t="s">
        <v>928</v>
      </c>
      <c r="G513" s="236" t="s">
        <v>164</v>
      </c>
      <c r="H513" s="237">
        <v>90</v>
      </c>
      <c r="I513" s="238"/>
      <c r="J513" s="239">
        <f>ROUND(I513*H513,2)</f>
        <v>0</v>
      </c>
      <c r="K513" s="240"/>
      <c r="L513" s="43"/>
      <c r="M513" s="241" t="s">
        <v>1</v>
      </c>
      <c r="N513" s="242" t="s">
        <v>45</v>
      </c>
      <c r="O513" s="90"/>
      <c r="P513" s="243">
        <f>O513*H513</f>
        <v>0</v>
      </c>
      <c r="Q513" s="243">
        <v>0.084250000000000005</v>
      </c>
      <c r="R513" s="243">
        <f>Q513*H513</f>
        <v>7.5825000000000005</v>
      </c>
      <c r="S513" s="243">
        <v>0</v>
      </c>
      <c r="T513" s="24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45" t="s">
        <v>471</v>
      </c>
      <c r="AT513" s="245" t="s">
        <v>161</v>
      </c>
      <c r="AU513" s="245" t="s">
        <v>90</v>
      </c>
      <c r="AY513" s="16" t="s">
        <v>159</v>
      </c>
      <c r="BE513" s="246">
        <f>IF(N513="základní",J513,0)</f>
        <v>0</v>
      </c>
      <c r="BF513" s="246">
        <f>IF(N513="snížená",J513,0)</f>
        <v>0</v>
      </c>
      <c r="BG513" s="246">
        <f>IF(N513="zákl. přenesená",J513,0)</f>
        <v>0</v>
      </c>
      <c r="BH513" s="246">
        <f>IF(N513="sníž. přenesená",J513,0)</f>
        <v>0</v>
      </c>
      <c r="BI513" s="246">
        <f>IF(N513="nulová",J513,0)</f>
        <v>0</v>
      </c>
      <c r="BJ513" s="16" t="s">
        <v>88</v>
      </c>
      <c r="BK513" s="246">
        <f>ROUND(I513*H513,2)</f>
        <v>0</v>
      </c>
      <c r="BL513" s="16" t="s">
        <v>471</v>
      </c>
      <c r="BM513" s="245" t="s">
        <v>929</v>
      </c>
    </row>
    <row r="514" s="2" customFormat="1" ht="16.5" customHeight="1">
      <c r="A514" s="37"/>
      <c r="B514" s="38"/>
      <c r="C514" s="273" t="s">
        <v>930</v>
      </c>
      <c r="D514" s="273" t="s">
        <v>403</v>
      </c>
      <c r="E514" s="274" t="s">
        <v>931</v>
      </c>
      <c r="F514" s="275" t="s">
        <v>932</v>
      </c>
      <c r="G514" s="276" t="s">
        <v>164</v>
      </c>
      <c r="H514" s="277">
        <v>91.799999999999997</v>
      </c>
      <c r="I514" s="278"/>
      <c r="J514" s="279">
        <f>ROUND(I514*H514,2)</f>
        <v>0</v>
      </c>
      <c r="K514" s="280"/>
      <c r="L514" s="281"/>
      <c r="M514" s="282" t="s">
        <v>1</v>
      </c>
      <c r="N514" s="283" t="s">
        <v>45</v>
      </c>
      <c r="O514" s="90"/>
      <c r="P514" s="243">
        <f>O514*H514</f>
        <v>0</v>
      </c>
      <c r="Q514" s="243">
        <v>0.089999999999999997</v>
      </c>
      <c r="R514" s="243">
        <f>Q514*H514</f>
        <v>8.2619999999999987</v>
      </c>
      <c r="S514" s="243">
        <v>0</v>
      </c>
      <c r="T514" s="244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45" t="s">
        <v>775</v>
      </c>
      <c r="AT514" s="245" t="s">
        <v>403</v>
      </c>
      <c r="AU514" s="245" t="s">
        <v>90</v>
      </c>
      <c r="AY514" s="16" t="s">
        <v>159</v>
      </c>
      <c r="BE514" s="246">
        <f>IF(N514="základní",J514,0)</f>
        <v>0</v>
      </c>
      <c r="BF514" s="246">
        <f>IF(N514="snížená",J514,0)</f>
        <v>0</v>
      </c>
      <c r="BG514" s="246">
        <f>IF(N514="zákl. přenesená",J514,0)</f>
        <v>0</v>
      </c>
      <c r="BH514" s="246">
        <f>IF(N514="sníž. přenesená",J514,0)</f>
        <v>0</v>
      </c>
      <c r="BI514" s="246">
        <f>IF(N514="nulová",J514,0)</f>
        <v>0</v>
      </c>
      <c r="BJ514" s="16" t="s">
        <v>88</v>
      </c>
      <c r="BK514" s="246">
        <f>ROUND(I514*H514,2)</f>
        <v>0</v>
      </c>
      <c r="BL514" s="16" t="s">
        <v>775</v>
      </c>
      <c r="BM514" s="245" t="s">
        <v>933</v>
      </c>
    </row>
    <row r="515" s="13" customFormat="1">
      <c r="A515" s="13"/>
      <c r="B515" s="247"/>
      <c r="C515" s="248"/>
      <c r="D515" s="249" t="s">
        <v>167</v>
      </c>
      <c r="E515" s="248"/>
      <c r="F515" s="251" t="s">
        <v>934</v>
      </c>
      <c r="G515" s="248"/>
      <c r="H515" s="252">
        <v>91.799999999999997</v>
      </c>
      <c r="I515" s="253"/>
      <c r="J515" s="248"/>
      <c r="K515" s="248"/>
      <c r="L515" s="254"/>
      <c r="M515" s="285"/>
      <c r="N515" s="286"/>
      <c r="O515" s="286"/>
      <c r="P515" s="286"/>
      <c r="Q515" s="286"/>
      <c r="R515" s="286"/>
      <c r="S515" s="286"/>
      <c r="T515" s="28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8" t="s">
        <v>167</v>
      </c>
      <c r="AU515" s="258" t="s">
        <v>90</v>
      </c>
      <c r="AV515" s="13" t="s">
        <v>90</v>
      </c>
      <c r="AW515" s="13" t="s">
        <v>4</v>
      </c>
      <c r="AX515" s="13" t="s">
        <v>88</v>
      </c>
      <c r="AY515" s="258" t="s">
        <v>159</v>
      </c>
    </row>
    <row r="516" s="2" customFormat="1" ht="6.96" customHeight="1">
      <c r="A516" s="37"/>
      <c r="B516" s="65"/>
      <c r="C516" s="66"/>
      <c r="D516" s="66"/>
      <c r="E516" s="66"/>
      <c r="F516" s="66"/>
      <c r="G516" s="66"/>
      <c r="H516" s="66"/>
      <c r="I516" s="66"/>
      <c r="J516" s="66"/>
      <c r="K516" s="66"/>
      <c r="L516" s="43"/>
      <c r="M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</row>
  </sheetData>
  <sheetProtection sheet="1" autoFilter="0" formatColumns="0" formatRows="0" objects="1" scenarios="1" spinCount="100000" saltValue="apEghNaFTeAx/ICupeXQWl8T+pcQ3EQf/giLNIILnKn8vz+ab5syig+hVxNwzD5B1xtM5NuWdMRPh3R+CmEkxg==" hashValue="ApC7vD0iU4qe9wYWtb+gs7yT5eSBrrJ63fiaCTAktZP9KQXbz4FAVZANTmO6MwErsmwGidcnvOUr2WrDaKylig==" algorithmName="SHA-512" password="CC35"/>
  <autoFilter ref="C149:K515"/>
  <mergeCells count="14">
    <mergeCell ref="E7:H7"/>
    <mergeCell ref="E9:H9"/>
    <mergeCell ref="E18:H18"/>
    <mergeCell ref="E27:H27"/>
    <mergeCell ref="E85:H85"/>
    <mergeCell ref="E87:H87"/>
    <mergeCell ref="D124:F124"/>
    <mergeCell ref="D125:F125"/>
    <mergeCell ref="D126:F126"/>
    <mergeCell ref="D127:F127"/>
    <mergeCell ref="D128:F128"/>
    <mergeCell ref="E140:H140"/>
    <mergeCell ref="E142:H14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sportovního areálu FK TJ Lahošť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935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26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39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142" t="s">
        <v>104</v>
      </c>
      <c r="E30" s="37"/>
      <c r="F30" s="37"/>
      <c r="G30" s="37"/>
      <c r="H30" s="37"/>
      <c r="I30" s="37"/>
      <c r="J30" s="149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105</v>
      </c>
      <c r="E31" s="37"/>
      <c r="F31" s="37"/>
      <c r="G31" s="37"/>
      <c r="H31" s="37"/>
      <c r="I31" s="37"/>
      <c r="J31" s="149">
        <f>J109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8"/>
      <c r="E33" s="148"/>
      <c r="F33" s="148"/>
      <c r="G33" s="148"/>
      <c r="H33" s="148"/>
      <c r="I33" s="148"/>
      <c r="J33" s="148"/>
      <c r="K33" s="148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39" t="s">
        <v>45</v>
      </c>
      <c r="F35" s="155">
        <f>ROUND((SUM(BE109:BE116) + SUM(BE136:BE265)),  2)</f>
        <v>0</v>
      </c>
      <c r="G35" s="37"/>
      <c r="H35" s="37"/>
      <c r="I35" s="156">
        <v>0.20999999999999999</v>
      </c>
      <c r="J35" s="155">
        <f>ROUND(((SUM(BE109:BE116) + SUM(BE136:BE265))*I35),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46</v>
      </c>
      <c r="F36" s="155">
        <f>ROUND((SUM(BF109:BF116) + SUM(BF136:BF265)),  2)</f>
        <v>0</v>
      </c>
      <c r="G36" s="37"/>
      <c r="H36" s="37"/>
      <c r="I36" s="156">
        <v>0.14999999999999999</v>
      </c>
      <c r="J36" s="155">
        <f>ROUND(((SUM(BF109:BF116) + SUM(BF136:BF265))*I36),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5">
        <f>ROUND((SUM(BG109:BG116) + SUM(BG136:BG265)),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48</v>
      </c>
      <c r="F38" s="155">
        <f>ROUND((SUM(BH109:BH116) + SUM(BH136:BH265)),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49</v>
      </c>
      <c r="F39" s="155">
        <f>ROUND((SUM(BI109:BI116) + SUM(BI136:BI265)),  2)</f>
        <v>0</v>
      </c>
      <c r="G39" s="37"/>
      <c r="H39" s="37"/>
      <c r="I39" s="156">
        <v>0</v>
      </c>
      <c r="J39" s="155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5" t="str">
        <f>E7</f>
        <v>Rekonstrukce sportovního areálu FK TJ Lahošť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1026b - ZTI + Vzduchotechnika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Lahošť</v>
      </c>
      <c r="G89" s="39"/>
      <c r="H89" s="39"/>
      <c r="I89" s="31" t="s">
        <v>23</v>
      </c>
      <c r="J89" s="78" t="str">
        <f>IF(J12="","",J12)</f>
        <v>2. 7. 2024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9"/>
      <c r="E91" s="39"/>
      <c r="F91" s="26" t="str">
        <f>E15</f>
        <v>Obec Lahošť, Švermova 22, 417 25 Lahošť</v>
      </c>
      <c r="G91" s="39"/>
      <c r="H91" s="39"/>
      <c r="I91" s="31" t="s">
        <v>32</v>
      </c>
      <c r="J91" s="35" t="str">
        <f>E21</f>
        <v>Jaroslav Plavec, Masarykova 112/11, Duchcov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Jitka Dvorščáková, Průběžná 3370, 43401 Most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6" t="s">
        <v>107</v>
      </c>
      <c r="D94" s="177"/>
      <c r="E94" s="177"/>
      <c r="F94" s="177"/>
      <c r="G94" s="177"/>
      <c r="H94" s="177"/>
      <c r="I94" s="177"/>
      <c r="J94" s="178" t="s">
        <v>108</v>
      </c>
      <c r="K94" s="17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9" t="s">
        <v>109</v>
      </c>
      <c r="D96" s="39"/>
      <c r="E96" s="39"/>
      <c r="F96" s="39"/>
      <c r="G96" s="39"/>
      <c r="H96" s="39"/>
      <c r="I96" s="39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80"/>
      <c r="C97" s="181"/>
      <c r="D97" s="182" t="s">
        <v>111</v>
      </c>
      <c r="E97" s="183"/>
      <c r="F97" s="183"/>
      <c r="G97" s="183"/>
      <c r="H97" s="183"/>
      <c r="I97" s="183"/>
      <c r="J97" s="184">
        <f>J137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112</v>
      </c>
      <c r="E98" s="189"/>
      <c r="F98" s="189"/>
      <c r="G98" s="189"/>
      <c r="H98" s="189"/>
      <c r="I98" s="189"/>
      <c r="J98" s="190">
        <f>J138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936</v>
      </c>
      <c r="E99" s="189"/>
      <c r="F99" s="189"/>
      <c r="G99" s="189"/>
      <c r="H99" s="189"/>
      <c r="I99" s="189"/>
      <c r="J99" s="190">
        <f>J162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119</v>
      </c>
      <c r="E100" s="189"/>
      <c r="F100" s="189"/>
      <c r="G100" s="189"/>
      <c r="H100" s="189"/>
      <c r="I100" s="189"/>
      <c r="J100" s="190">
        <f>J181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120</v>
      </c>
      <c r="E101" s="183"/>
      <c r="F101" s="183"/>
      <c r="G101" s="183"/>
      <c r="H101" s="183"/>
      <c r="I101" s="183"/>
      <c r="J101" s="184">
        <f>J183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937</v>
      </c>
      <c r="E102" s="189"/>
      <c r="F102" s="189"/>
      <c r="G102" s="189"/>
      <c r="H102" s="189"/>
      <c r="I102" s="189"/>
      <c r="J102" s="190">
        <f>J184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938</v>
      </c>
      <c r="E103" s="189"/>
      <c r="F103" s="189"/>
      <c r="G103" s="189"/>
      <c r="H103" s="189"/>
      <c r="I103" s="189"/>
      <c r="J103" s="190">
        <f>J213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939</v>
      </c>
      <c r="E104" s="189"/>
      <c r="F104" s="189"/>
      <c r="G104" s="189"/>
      <c r="H104" s="189"/>
      <c r="I104" s="189"/>
      <c r="J104" s="190">
        <f>J246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940</v>
      </c>
      <c r="E105" s="189"/>
      <c r="F105" s="189"/>
      <c r="G105" s="189"/>
      <c r="H105" s="189"/>
      <c r="I105" s="189"/>
      <c r="J105" s="190">
        <f>J249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941</v>
      </c>
      <c r="E106" s="189"/>
      <c r="F106" s="189"/>
      <c r="G106" s="189"/>
      <c r="H106" s="189"/>
      <c r="I106" s="189"/>
      <c r="J106" s="190">
        <f>J260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9.28" customHeight="1">
      <c r="A109" s="37"/>
      <c r="B109" s="38"/>
      <c r="C109" s="179" t="s">
        <v>135</v>
      </c>
      <c r="D109" s="39"/>
      <c r="E109" s="39"/>
      <c r="F109" s="39"/>
      <c r="G109" s="39"/>
      <c r="H109" s="39"/>
      <c r="I109" s="39"/>
      <c r="J109" s="192">
        <f>ROUND(J110 + J111 + J112 + J113 + J114 + J115,2)</f>
        <v>0</v>
      </c>
      <c r="K109" s="39"/>
      <c r="L109" s="62"/>
      <c r="N109" s="193" t="s">
        <v>44</v>
      </c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8" customHeight="1">
      <c r="A110" s="37"/>
      <c r="B110" s="38"/>
      <c r="C110" s="39"/>
      <c r="D110" s="194" t="s">
        <v>136</v>
      </c>
      <c r="E110" s="195"/>
      <c r="F110" s="195"/>
      <c r="G110" s="39"/>
      <c r="H110" s="39"/>
      <c r="I110" s="39"/>
      <c r="J110" s="196">
        <v>0</v>
      </c>
      <c r="K110" s="39"/>
      <c r="L110" s="197"/>
      <c r="M110" s="198"/>
      <c r="N110" s="199" t="s">
        <v>45</v>
      </c>
      <c r="O110" s="198"/>
      <c r="P110" s="198"/>
      <c r="Q110" s="198"/>
      <c r="R110" s="198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/>
      <c r="AF110" s="198"/>
      <c r="AG110" s="198"/>
      <c r="AH110" s="198"/>
      <c r="AI110" s="198"/>
      <c r="AJ110" s="198"/>
      <c r="AK110" s="198"/>
      <c r="AL110" s="198"/>
      <c r="AM110" s="198"/>
      <c r="AN110" s="198"/>
      <c r="AO110" s="198"/>
      <c r="AP110" s="198"/>
      <c r="AQ110" s="198"/>
      <c r="AR110" s="198"/>
      <c r="AS110" s="198"/>
      <c r="AT110" s="198"/>
      <c r="AU110" s="198"/>
      <c r="AV110" s="198"/>
      <c r="AW110" s="198"/>
      <c r="AX110" s="198"/>
      <c r="AY110" s="201" t="s">
        <v>98</v>
      </c>
      <c r="AZ110" s="198"/>
      <c r="BA110" s="198"/>
      <c r="BB110" s="198"/>
      <c r="BC110" s="198"/>
      <c r="BD110" s="198"/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01" t="s">
        <v>88</v>
      </c>
      <c r="BK110" s="198"/>
      <c r="BL110" s="198"/>
      <c r="BM110" s="198"/>
    </row>
    <row r="111" s="2" customFormat="1" ht="18" customHeight="1">
      <c r="A111" s="37"/>
      <c r="B111" s="38"/>
      <c r="C111" s="39"/>
      <c r="D111" s="194" t="s">
        <v>137</v>
      </c>
      <c r="E111" s="195"/>
      <c r="F111" s="195"/>
      <c r="G111" s="39"/>
      <c r="H111" s="39"/>
      <c r="I111" s="39"/>
      <c r="J111" s="196">
        <v>0</v>
      </c>
      <c r="K111" s="39"/>
      <c r="L111" s="197"/>
      <c r="M111" s="198"/>
      <c r="N111" s="199" t="s">
        <v>45</v>
      </c>
      <c r="O111" s="198"/>
      <c r="P111" s="198"/>
      <c r="Q111" s="198"/>
      <c r="R111" s="198"/>
      <c r="S111" s="200"/>
      <c r="T111" s="200"/>
      <c r="U111" s="200"/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/>
      <c r="AF111" s="198"/>
      <c r="AG111" s="198"/>
      <c r="AH111" s="198"/>
      <c r="AI111" s="198"/>
      <c r="AJ111" s="198"/>
      <c r="AK111" s="198"/>
      <c r="AL111" s="198"/>
      <c r="AM111" s="198"/>
      <c r="AN111" s="198"/>
      <c r="AO111" s="198"/>
      <c r="AP111" s="198"/>
      <c r="AQ111" s="198"/>
      <c r="AR111" s="198"/>
      <c r="AS111" s="198"/>
      <c r="AT111" s="198"/>
      <c r="AU111" s="198"/>
      <c r="AV111" s="198"/>
      <c r="AW111" s="198"/>
      <c r="AX111" s="198"/>
      <c r="AY111" s="201" t="s">
        <v>98</v>
      </c>
      <c r="AZ111" s="198"/>
      <c r="BA111" s="198"/>
      <c r="BB111" s="198"/>
      <c r="BC111" s="198"/>
      <c r="BD111" s="198"/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01" t="s">
        <v>88</v>
      </c>
      <c r="BK111" s="198"/>
      <c r="BL111" s="198"/>
      <c r="BM111" s="198"/>
    </row>
    <row r="112" s="2" customFormat="1" ht="18" customHeight="1">
      <c r="A112" s="37"/>
      <c r="B112" s="38"/>
      <c r="C112" s="39"/>
      <c r="D112" s="194" t="s">
        <v>138</v>
      </c>
      <c r="E112" s="195"/>
      <c r="F112" s="195"/>
      <c r="G112" s="39"/>
      <c r="H112" s="39"/>
      <c r="I112" s="39"/>
      <c r="J112" s="196">
        <v>0</v>
      </c>
      <c r="K112" s="39"/>
      <c r="L112" s="197"/>
      <c r="M112" s="198"/>
      <c r="N112" s="199" t="s">
        <v>45</v>
      </c>
      <c r="O112" s="198"/>
      <c r="P112" s="198"/>
      <c r="Q112" s="198"/>
      <c r="R112" s="198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/>
      <c r="AF112" s="198"/>
      <c r="AG112" s="198"/>
      <c r="AH112" s="198"/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201" t="s">
        <v>98</v>
      </c>
      <c r="AZ112" s="198"/>
      <c r="BA112" s="198"/>
      <c r="BB112" s="198"/>
      <c r="BC112" s="198"/>
      <c r="BD112" s="198"/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01" t="s">
        <v>88</v>
      </c>
      <c r="BK112" s="198"/>
      <c r="BL112" s="198"/>
      <c r="BM112" s="198"/>
    </row>
    <row r="113" s="2" customFormat="1" ht="18" customHeight="1">
      <c r="A113" s="37"/>
      <c r="B113" s="38"/>
      <c r="C113" s="39"/>
      <c r="D113" s="194" t="s">
        <v>139</v>
      </c>
      <c r="E113" s="195"/>
      <c r="F113" s="195"/>
      <c r="G113" s="39"/>
      <c r="H113" s="39"/>
      <c r="I113" s="39"/>
      <c r="J113" s="196">
        <v>0</v>
      </c>
      <c r="K113" s="39"/>
      <c r="L113" s="197"/>
      <c r="M113" s="198"/>
      <c r="N113" s="199" t="s">
        <v>45</v>
      </c>
      <c r="O113" s="198"/>
      <c r="P113" s="198"/>
      <c r="Q113" s="198"/>
      <c r="R113" s="198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201" t="s">
        <v>98</v>
      </c>
      <c r="AZ113" s="198"/>
      <c r="BA113" s="198"/>
      <c r="BB113" s="198"/>
      <c r="BC113" s="198"/>
      <c r="BD113" s="198"/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01" t="s">
        <v>88</v>
      </c>
      <c r="BK113" s="198"/>
      <c r="BL113" s="198"/>
      <c r="BM113" s="198"/>
    </row>
    <row r="114" s="2" customFormat="1" ht="18" customHeight="1">
      <c r="A114" s="37"/>
      <c r="B114" s="38"/>
      <c r="C114" s="39"/>
      <c r="D114" s="194" t="s">
        <v>140</v>
      </c>
      <c r="E114" s="195"/>
      <c r="F114" s="195"/>
      <c r="G114" s="39"/>
      <c r="H114" s="39"/>
      <c r="I114" s="39"/>
      <c r="J114" s="196">
        <v>0</v>
      </c>
      <c r="K114" s="39"/>
      <c r="L114" s="197"/>
      <c r="M114" s="198"/>
      <c r="N114" s="199" t="s">
        <v>45</v>
      </c>
      <c r="O114" s="198"/>
      <c r="P114" s="198"/>
      <c r="Q114" s="198"/>
      <c r="R114" s="198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201" t="s">
        <v>98</v>
      </c>
      <c r="AZ114" s="198"/>
      <c r="BA114" s="198"/>
      <c r="BB114" s="198"/>
      <c r="BC114" s="198"/>
      <c r="BD114" s="198"/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01" t="s">
        <v>88</v>
      </c>
      <c r="BK114" s="198"/>
      <c r="BL114" s="198"/>
      <c r="BM114" s="198"/>
    </row>
    <row r="115" s="2" customFormat="1" ht="18" customHeight="1">
      <c r="A115" s="37"/>
      <c r="B115" s="38"/>
      <c r="C115" s="39"/>
      <c r="D115" s="195" t="s">
        <v>141</v>
      </c>
      <c r="E115" s="39"/>
      <c r="F115" s="39"/>
      <c r="G115" s="39"/>
      <c r="H115" s="39"/>
      <c r="I115" s="39"/>
      <c r="J115" s="196">
        <f>ROUND(J30*T115,2)</f>
        <v>0</v>
      </c>
      <c r="K115" s="39"/>
      <c r="L115" s="197"/>
      <c r="M115" s="198"/>
      <c r="N115" s="199" t="s">
        <v>45</v>
      </c>
      <c r="O115" s="198"/>
      <c r="P115" s="198"/>
      <c r="Q115" s="198"/>
      <c r="R115" s="198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198"/>
      <c r="AG115" s="198"/>
      <c r="AH115" s="198"/>
      <c r="AI115" s="198"/>
      <c r="AJ115" s="198"/>
      <c r="AK115" s="198"/>
      <c r="AL115" s="198"/>
      <c r="AM115" s="198"/>
      <c r="AN115" s="198"/>
      <c r="AO115" s="198"/>
      <c r="AP115" s="198"/>
      <c r="AQ115" s="198"/>
      <c r="AR115" s="198"/>
      <c r="AS115" s="198"/>
      <c r="AT115" s="198"/>
      <c r="AU115" s="198"/>
      <c r="AV115" s="198"/>
      <c r="AW115" s="198"/>
      <c r="AX115" s="198"/>
      <c r="AY115" s="201" t="s">
        <v>142</v>
      </c>
      <c r="AZ115" s="198"/>
      <c r="BA115" s="198"/>
      <c r="BB115" s="198"/>
      <c r="BC115" s="198"/>
      <c r="BD115" s="198"/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01" t="s">
        <v>88</v>
      </c>
      <c r="BK115" s="198"/>
      <c r="BL115" s="198"/>
      <c r="BM115" s="198"/>
    </row>
    <row r="116" s="2" customForma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9.28" customHeight="1">
      <c r="A117" s="37"/>
      <c r="B117" s="38"/>
      <c r="C117" s="203" t="s">
        <v>143</v>
      </c>
      <c r="D117" s="177"/>
      <c r="E117" s="177"/>
      <c r="F117" s="177"/>
      <c r="G117" s="177"/>
      <c r="H117" s="177"/>
      <c r="I117" s="177"/>
      <c r="J117" s="204">
        <f>ROUND(J96+J109,2)</f>
        <v>0</v>
      </c>
      <c r="K117" s="177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144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75" t="str">
        <f>E7</f>
        <v>Rekonstrukce sportovního areálu FK TJ Lahošť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102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>1026b - ZTI + Vzduchotechnika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21</v>
      </c>
      <c r="D130" s="39"/>
      <c r="E130" s="39"/>
      <c r="F130" s="26" t="str">
        <f>F12</f>
        <v>Lahošť</v>
      </c>
      <c r="G130" s="39"/>
      <c r="H130" s="39"/>
      <c r="I130" s="31" t="s">
        <v>23</v>
      </c>
      <c r="J130" s="78" t="str">
        <f>IF(J12="","",J12)</f>
        <v>2. 7. 2024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40.05" customHeight="1">
      <c r="A132" s="37"/>
      <c r="B132" s="38"/>
      <c r="C132" s="31" t="s">
        <v>25</v>
      </c>
      <c r="D132" s="39"/>
      <c r="E132" s="39"/>
      <c r="F132" s="26" t="str">
        <f>E15</f>
        <v>Obec Lahošť, Švermova 22, 417 25 Lahošť</v>
      </c>
      <c r="G132" s="39"/>
      <c r="H132" s="39"/>
      <c r="I132" s="31" t="s">
        <v>32</v>
      </c>
      <c r="J132" s="35" t="str">
        <f>E21</f>
        <v>Jaroslav Plavec, Masarykova 112/11, Duchcov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40.05" customHeight="1">
      <c r="A133" s="37"/>
      <c r="B133" s="38"/>
      <c r="C133" s="31" t="s">
        <v>30</v>
      </c>
      <c r="D133" s="39"/>
      <c r="E133" s="39"/>
      <c r="F133" s="26" t="str">
        <f>IF(E18="","",E18)</f>
        <v>Vyplň údaj</v>
      </c>
      <c r="G133" s="39"/>
      <c r="H133" s="39"/>
      <c r="I133" s="31" t="s">
        <v>35</v>
      </c>
      <c r="J133" s="35" t="str">
        <f>E24</f>
        <v>Jitka Dvorščáková, Průběžná 3370, 43401 Most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205"/>
      <c r="B135" s="206"/>
      <c r="C135" s="207" t="s">
        <v>145</v>
      </c>
      <c r="D135" s="208" t="s">
        <v>65</v>
      </c>
      <c r="E135" s="208" t="s">
        <v>61</v>
      </c>
      <c r="F135" s="208" t="s">
        <v>62</v>
      </c>
      <c r="G135" s="208" t="s">
        <v>146</v>
      </c>
      <c r="H135" s="208" t="s">
        <v>147</v>
      </c>
      <c r="I135" s="208" t="s">
        <v>148</v>
      </c>
      <c r="J135" s="209" t="s">
        <v>108</v>
      </c>
      <c r="K135" s="210" t="s">
        <v>149</v>
      </c>
      <c r="L135" s="211"/>
      <c r="M135" s="99" t="s">
        <v>1</v>
      </c>
      <c r="N135" s="100" t="s">
        <v>44</v>
      </c>
      <c r="O135" s="100" t="s">
        <v>150</v>
      </c>
      <c r="P135" s="100" t="s">
        <v>151</v>
      </c>
      <c r="Q135" s="100" t="s">
        <v>152</v>
      </c>
      <c r="R135" s="100" t="s">
        <v>153</v>
      </c>
      <c r="S135" s="100" t="s">
        <v>154</v>
      </c>
      <c r="T135" s="101" t="s">
        <v>155</v>
      </c>
      <c r="U135" s="205"/>
      <c r="V135" s="205"/>
      <c r="W135" s="205"/>
      <c r="X135" s="205"/>
      <c r="Y135" s="205"/>
      <c r="Z135" s="205"/>
      <c r="AA135" s="205"/>
      <c r="AB135" s="205"/>
      <c r="AC135" s="205"/>
      <c r="AD135" s="205"/>
      <c r="AE135" s="205"/>
    </row>
    <row r="136" s="2" customFormat="1" ht="22.8" customHeight="1">
      <c r="A136" s="37"/>
      <c r="B136" s="38"/>
      <c r="C136" s="106" t="s">
        <v>156</v>
      </c>
      <c r="D136" s="39"/>
      <c r="E136" s="39"/>
      <c r="F136" s="39"/>
      <c r="G136" s="39"/>
      <c r="H136" s="39"/>
      <c r="I136" s="39"/>
      <c r="J136" s="212">
        <f>BK136</f>
        <v>0</v>
      </c>
      <c r="K136" s="39"/>
      <c r="L136" s="43"/>
      <c r="M136" s="102"/>
      <c r="N136" s="213"/>
      <c r="O136" s="103"/>
      <c r="P136" s="214">
        <f>P137+P183</f>
        <v>0</v>
      </c>
      <c r="Q136" s="103"/>
      <c r="R136" s="214">
        <f>R137+R183</f>
        <v>53.414866199999999</v>
      </c>
      <c r="S136" s="103"/>
      <c r="T136" s="215">
        <f>T137+T183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79</v>
      </c>
      <c r="AU136" s="16" t="s">
        <v>110</v>
      </c>
      <c r="BK136" s="216">
        <f>BK137+BK183</f>
        <v>0</v>
      </c>
    </row>
    <row r="137" s="12" customFormat="1" ht="25.92" customHeight="1">
      <c r="A137" s="12"/>
      <c r="B137" s="217"/>
      <c r="C137" s="218"/>
      <c r="D137" s="219" t="s">
        <v>79</v>
      </c>
      <c r="E137" s="220" t="s">
        <v>157</v>
      </c>
      <c r="F137" s="220" t="s">
        <v>158</v>
      </c>
      <c r="G137" s="218"/>
      <c r="H137" s="218"/>
      <c r="I137" s="221"/>
      <c r="J137" s="222">
        <f>BK137</f>
        <v>0</v>
      </c>
      <c r="K137" s="218"/>
      <c r="L137" s="223"/>
      <c r="M137" s="224"/>
      <c r="N137" s="225"/>
      <c r="O137" s="225"/>
      <c r="P137" s="226">
        <f>P138+P162+P181</f>
        <v>0</v>
      </c>
      <c r="Q137" s="225"/>
      <c r="R137" s="226">
        <f>R138+R162+R181</f>
        <v>52.422496199999998</v>
      </c>
      <c r="S137" s="225"/>
      <c r="T137" s="227">
        <f>T138+T162+T181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8" t="s">
        <v>88</v>
      </c>
      <c r="AT137" s="229" t="s">
        <v>79</v>
      </c>
      <c r="AU137" s="229" t="s">
        <v>80</v>
      </c>
      <c r="AY137" s="228" t="s">
        <v>159</v>
      </c>
      <c r="BK137" s="230">
        <f>BK138+BK162+BK181</f>
        <v>0</v>
      </c>
    </row>
    <row r="138" s="12" customFormat="1" ht="22.8" customHeight="1">
      <c r="A138" s="12"/>
      <c r="B138" s="217"/>
      <c r="C138" s="218"/>
      <c r="D138" s="219" t="s">
        <v>79</v>
      </c>
      <c r="E138" s="231" t="s">
        <v>88</v>
      </c>
      <c r="F138" s="231" t="s">
        <v>160</v>
      </c>
      <c r="G138" s="218"/>
      <c r="H138" s="218"/>
      <c r="I138" s="221"/>
      <c r="J138" s="232">
        <f>BK138</f>
        <v>0</v>
      </c>
      <c r="K138" s="218"/>
      <c r="L138" s="223"/>
      <c r="M138" s="224"/>
      <c r="N138" s="225"/>
      <c r="O138" s="225"/>
      <c r="P138" s="226">
        <f>SUM(P139:P161)</f>
        <v>0</v>
      </c>
      <c r="Q138" s="225"/>
      <c r="R138" s="226">
        <f>SUM(R139:R161)</f>
        <v>51.960000000000001</v>
      </c>
      <c r="S138" s="225"/>
      <c r="T138" s="227">
        <f>SUM(T139:T161)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8" t="s">
        <v>88</v>
      </c>
      <c r="AT138" s="229" t="s">
        <v>79</v>
      </c>
      <c r="AU138" s="229" t="s">
        <v>88</v>
      </c>
      <c r="AY138" s="228" t="s">
        <v>159</v>
      </c>
      <c r="BK138" s="230">
        <f>SUM(BK139:BK161)</f>
        <v>0</v>
      </c>
    </row>
    <row r="139" s="2" customFormat="1" ht="44.25" customHeight="1">
      <c r="A139" s="37"/>
      <c r="B139" s="38"/>
      <c r="C139" s="233" t="s">
        <v>88</v>
      </c>
      <c r="D139" s="233" t="s">
        <v>161</v>
      </c>
      <c r="E139" s="234" t="s">
        <v>942</v>
      </c>
      <c r="F139" s="235" t="s">
        <v>943</v>
      </c>
      <c r="G139" s="236" t="s">
        <v>172</v>
      </c>
      <c r="H139" s="237">
        <v>79.599999999999994</v>
      </c>
      <c r="I139" s="238"/>
      <c r="J139" s="239">
        <f>ROUND(I139*H139,2)</f>
        <v>0</v>
      </c>
      <c r="K139" s="240"/>
      <c r="L139" s="43"/>
      <c r="M139" s="241" t="s">
        <v>1</v>
      </c>
      <c r="N139" s="242" t="s">
        <v>45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165</v>
      </c>
      <c r="AT139" s="245" t="s">
        <v>161</v>
      </c>
      <c r="AU139" s="245" t="s">
        <v>90</v>
      </c>
      <c r="AY139" s="16" t="s">
        <v>159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88</v>
      </c>
      <c r="BK139" s="246">
        <f>ROUND(I139*H139,2)</f>
        <v>0</v>
      </c>
      <c r="BL139" s="16" t="s">
        <v>165</v>
      </c>
      <c r="BM139" s="245" t="s">
        <v>944</v>
      </c>
    </row>
    <row r="140" s="13" customFormat="1">
      <c r="A140" s="13"/>
      <c r="B140" s="247"/>
      <c r="C140" s="248"/>
      <c r="D140" s="249" t="s">
        <v>167</v>
      </c>
      <c r="E140" s="250" t="s">
        <v>1</v>
      </c>
      <c r="F140" s="251" t="s">
        <v>945</v>
      </c>
      <c r="G140" s="248"/>
      <c r="H140" s="252">
        <v>79.599999999999994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167</v>
      </c>
      <c r="AU140" s="258" t="s">
        <v>90</v>
      </c>
      <c r="AV140" s="13" t="s">
        <v>90</v>
      </c>
      <c r="AW140" s="13" t="s">
        <v>34</v>
      </c>
      <c r="AX140" s="13" t="s">
        <v>80</v>
      </c>
      <c r="AY140" s="258" t="s">
        <v>159</v>
      </c>
    </row>
    <row r="141" s="14" customFormat="1">
      <c r="A141" s="14"/>
      <c r="B141" s="259"/>
      <c r="C141" s="260"/>
      <c r="D141" s="249" t="s">
        <v>167</v>
      </c>
      <c r="E141" s="261" t="s">
        <v>1</v>
      </c>
      <c r="F141" s="262" t="s">
        <v>169</v>
      </c>
      <c r="G141" s="260"/>
      <c r="H141" s="263">
        <v>79.599999999999994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9" t="s">
        <v>167</v>
      </c>
      <c r="AU141" s="269" t="s">
        <v>90</v>
      </c>
      <c r="AV141" s="14" t="s">
        <v>165</v>
      </c>
      <c r="AW141" s="14" t="s">
        <v>34</v>
      </c>
      <c r="AX141" s="14" t="s">
        <v>88</v>
      </c>
      <c r="AY141" s="269" t="s">
        <v>159</v>
      </c>
    </row>
    <row r="142" s="2" customFormat="1" ht="24.15" customHeight="1">
      <c r="A142" s="37"/>
      <c r="B142" s="38"/>
      <c r="C142" s="233" t="s">
        <v>90</v>
      </c>
      <c r="D142" s="233" t="s">
        <v>161</v>
      </c>
      <c r="E142" s="234" t="s">
        <v>946</v>
      </c>
      <c r="F142" s="235" t="s">
        <v>947</v>
      </c>
      <c r="G142" s="236" t="s">
        <v>172</v>
      </c>
      <c r="H142" s="237">
        <v>2.1419999999999999</v>
      </c>
      <c r="I142" s="238"/>
      <c r="J142" s="239">
        <f>ROUND(I142*H142,2)</f>
        <v>0</v>
      </c>
      <c r="K142" s="240"/>
      <c r="L142" s="43"/>
      <c r="M142" s="241" t="s">
        <v>1</v>
      </c>
      <c r="N142" s="242" t="s">
        <v>45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165</v>
      </c>
      <c r="AT142" s="245" t="s">
        <v>161</v>
      </c>
      <c r="AU142" s="245" t="s">
        <v>90</v>
      </c>
      <c r="AY142" s="16" t="s">
        <v>159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88</v>
      </c>
      <c r="BK142" s="246">
        <f>ROUND(I142*H142,2)</f>
        <v>0</v>
      </c>
      <c r="BL142" s="16" t="s">
        <v>165</v>
      </c>
      <c r="BM142" s="245" t="s">
        <v>948</v>
      </c>
    </row>
    <row r="143" s="13" customFormat="1">
      <c r="A143" s="13"/>
      <c r="B143" s="247"/>
      <c r="C143" s="248"/>
      <c r="D143" s="249" t="s">
        <v>167</v>
      </c>
      <c r="E143" s="250" t="s">
        <v>1</v>
      </c>
      <c r="F143" s="251" t="s">
        <v>949</v>
      </c>
      <c r="G143" s="248"/>
      <c r="H143" s="252">
        <v>2.1419999999999999</v>
      </c>
      <c r="I143" s="253"/>
      <c r="J143" s="248"/>
      <c r="K143" s="248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167</v>
      </c>
      <c r="AU143" s="258" t="s">
        <v>90</v>
      </c>
      <c r="AV143" s="13" t="s">
        <v>90</v>
      </c>
      <c r="AW143" s="13" t="s">
        <v>34</v>
      </c>
      <c r="AX143" s="13" t="s">
        <v>80</v>
      </c>
      <c r="AY143" s="258" t="s">
        <v>159</v>
      </c>
    </row>
    <row r="144" s="14" customFormat="1">
      <c r="A144" s="14"/>
      <c r="B144" s="259"/>
      <c r="C144" s="260"/>
      <c r="D144" s="249" t="s">
        <v>167</v>
      </c>
      <c r="E144" s="261" t="s">
        <v>1</v>
      </c>
      <c r="F144" s="262" t="s">
        <v>169</v>
      </c>
      <c r="G144" s="260"/>
      <c r="H144" s="263">
        <v>2.1419999999999999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9" t="s">
        <v>167</v>
      </c>
      <c r="AU144" s="269" t="s">
        <v>90</v>
      </c>
      <c r="AV144" s="14" t="s">
        <v>165</v>
      </c>
      <c r="AW144" s="14" t="s">
        <v>34</v>
      </c>
      <c r="AX144" s="14" t="s">
        <v>88</v>
      </c>
      <c r="AY144" s="269" t="s">
        <v>159</v>
      </c>
    </row>
    <row r="145" s="2" customFormat="1" ht="62.7" customHeight="1">
      <c r="A145" s="37"/>
      <c r="B145" s="38"/>
      <c r="C145" s="233" t="s">
        <v>175</v>
      </c>
      <c r="D145" s="233" t="s">
        <v>161</v>
      </c>
      <c r="E145" s="234" t="s">
        <v>185</v>
      </c>
      <c r="F145" s="235" t="s">
        <v>186</v>
      </c>
      <c r="G145" s="236" t="s">
        <v>172</v>
      </c>
      <c r="H145" s="237">
        <v>28.122</v>
      </c>
      <c r="I145" s="238"/>
      <c r="J145" s="239">
        <f>ROUND(I145*H145,2)</f>
        <v>0</v>
      </c>
      <c r="K145" s="240"/>
      <c r="L145" s="43"/>
      <c r="M145" s="241" t="s">
        <v>1</v>
      </c>
      <c r="N145" s="242" t="s">
        <v>45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165</v>
      </c>
      <c r="AT145" s="245" t="s">
        <v>161</v>
      </c>
      <c r="AU145" s="245" t="s">
        <v>90</v>
      </c>
      <c r="AY145" s="16" t="s">
        <v>159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88</v>
      </c>
      <c r="BK145" s="246">
        <f>ROUND(I145*H145,2)</f>
        <v>0</v>
      </c>
      <c r="BL145" s="16" t="s">
        <v>165</v>
      </c>
      <c r="BM145" s="245" t="s">
        <v>950</v>
      </c>
    </row>
    <row r="146" s="13" customFormat="1">
      <c r="A146" s="13"/>
      <c r="B146" s="247"/>
      <c r="C146" s="248"/>
      <c r="D146" s="249" t="s">
        <v>167</v>
      </c>
      <c r="E146" s="250" t="s">
        <v>1</v>
      </c>
      <c r="F146" s="251" t="s">
        <v>951</v>
      </c>
      <c r="G146" s="248"/>
      <c r="H146" s="252">
        <v>28.122</v>
      </c>
      <c r="I146" s="253"/>
      <c r="J146" s="248"/>
      <c r="K146" s="248"/>
      <c r="L146" s="254"/>
      <c r="M146" s="255"/>
      <c r="N146" s="256"/>
      <c r="O146" s="256"/>
      <c r="P146" s="256"/>
      <c r="Q146" s="256"/>
      <c r="R146" s="256"/>
      <c r="S146" s="256"/>
      <c r="T146" s="25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8" t="s">
        <v>167</v>
      </c>
      <c r="AU146" s="258" t="s">
        <v>90</v>
      </c>
      <c r="AV146" s="13" t="s">
        <v>90</v>
      </c>
      <c r="AW146" s="13" t="s">
        <v>34</v>
      </c>
      <c r="AX146" s="13" t="s">
        <v>80</v>
      </c>
      <c r="AY146" s="258" t="s">
        <v>159</v>
      </c>
    </row>
    <row r="147" s="14" customFormat="1">
      <c r="A147" s="14"/>
      <c r="B147" s="259"/>
      <c r="C147" s="260"/>
      <c r="D147" s="249" t="s">
        <v>167</v>
      </c>
      <c r="E147" s="261" t="s">
        <v>1</v>
      </c>
      <c r="F147" s="262" t="s">
        <v>169</v>
      </c>
      <c r="G147" s="260"/>
      <c r="H147" s="263">
        <v>28.122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9" t="s">
        <v>167</v>
      </c>
      <c r="AU147" s="269" t="s">
        <v>90</v>
      </c>
      <c r="AV147" s="14" t="s">
        <v>165</v>
      </c>
      <c r="AW147" s="14" t="s">
        <v>34</v>
      </c>
      <c r="AX147" s="14" t="s">
        <v>88</v>
      </c>
      <c r="AY147" s="269" t="s">
        <v>159</v>
      </c>
    </row>
    <row r="148" s="2" customFormat="1" ht="66.75" customHeight="1">
      <c r="A148" s="37"/>
      <c r="B148" s="38"/>
      <c r="C148" s="233" t="s">
        <v>165</v>
      </c>
      <c r="D148" s="233" t="s">
        <v>161</v>
      </c>
      <c r="E148" s="234" t="s">
        <v>190</v>
      </c>
      <c r="F148" s="235" t="s">
        <v>191</v>
      </c>
      <c r="G148" s="236" t="s">
        <v>172</v>
      </c>
      <c r="H148" s="237">
        <v>281.22000000000003</v>
      </c>
      <c r="I148" s="238"/>
      <c r="J148" s="239">
        <f>ROUND(I148*H148,2)</f>
        <v>0</v>
      </c>
      <c r="K148" s="240"/>
      <c r="L148" s="43"/>
      <c r="M148" s="241" t="s">
        <v>1</v>
      </c>
      <c r="N148" s="242" t="s">
        <v>45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165</v>
      </c>
      <c r="AT148" s="245" t="s">
        <v>161</v>
      </c>
      <c r="AU148" s="245" t="s">
        <v>90</v>
      </c>
      <c r="AY148" s="16" t="s">
        <v>159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88</v>
      </c>
      <c r="BK148" s="246">
        <f>ROUND(I148*H148,2)</f>
        <v>0</v>
      </c>
      <c r="BL148" s="16" t="s">
        <v>165</v>
      </c>
      <c r="BM148" s="245" t="s">
        <v>952</v>
      </c>
    </row>
    <row r="149" s="13" customFormat="1">
      <c r="A149" s="13"/>
      <c r="B149" s="247"/>
      <c r="C149" s="248"/>
      <c r="D149" s="249" t="s">
        <v>167</v>
      </c>
      <c r="E149" s="250" t="s">
        <v>1</v>
      </c>
      <c r="F149" s="251" t="s">
        <v>951</v>
      </c>
      <c r="G149" s="248"/>
      <c r="H149" s="252">
        <v>28.122</v>
      </c>
      <c r="I149" s="253"/>
      <c r="J149" s="248"/>
      <c r="K149" s="248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167</v>
      </c>
      <c r="AU149" s="258" t="s">
        <v>90</v>
      </c>
      <c r="AV149" s="13" t="s">
        <v>90</v>
      </c>
      <c r="AW149" s="13" t="s">
        <v>34</v>
      </c>
      <c r="AX149" s="13" t="s">
        <v>88</v>
      </c>
      <c r="AY149" s="258" t="s">
        <v>159</v>
      </c>
    </row>
    <row r="150" s="13" customFormat="1">
      <c r="A150" s="13"/>
      <c r="B150" s="247"/>
      <c r="C150" s="248"/>
      <c r="D150" s="249" t="s">
        <v>167</v>
      </c>
      <c r="E150" s="248"/>
      <c r="F150" s="251" t="s">
        <v>953</v>
      </c>
      <c r="G150" s="248"/>
      <c r="H150" s="252">
        <v>281.22000000000003</v>
      </c>
      <c r="I150" s="253"/>
      <c r="J150" s="248"/>
      <c r="K150" s="248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167</v>
      </c>
      <c r="AU150" s="258" t="s">
        <v>90</v>
      </c>
      <c r="AV150" s="13" t="s">
        <v>90</v>
      </c>
      <c r="AW150" s="13" t="s">
        <v>4</v>
      </c>
      <c r="AX150" s="13" t="s">
        <v>88</v>
      </c>
      <c r="AY150" s="258" t="s">
        <v>159</v>
      </c>
    </row>
    <row r="151" s="2" customFormat="1" ht="44.25" customHeight="1">
      <c r="A151" s="37"/>
      <c r="B151" s="38"/>
      <c r="C151" s="233" t="s">
        <v>184</v>
      </c>
      <c r="D151" s="233" t="s">
        <v>161</v>
      </c>
      <c r="E151" s="234" t="s">
        <v>954</v>
      </c>
      <c r="F151" s="235" t="s">
        <v>955</v>
      </c>
      <c r="G151" s="236" t="s">
        <v>172</v>
      </c>
      <c r="H151" s="237">
        <v>28.122</v>
      </c>
      <c r="I151" s="238"/>
      <c r="J151" s="239">
        <f>ROUND(I151*H151,2)</f>
        <v>0</v>
      </c>
      <c r="K151" s="240"/>
      <c r="L151" s="43"/>
      <c r="M151" s="241" t="s">
        <v>1</v>
      </c>
      <c r="N151" s="242" t="s">
        <v>45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165</v>
      </c>
      <c r="AT151" s="245" t="s">
        <v>161</v>
      </c>
      <c r="AU151" s="245" t="s">
        <v>90</v>
      </c>
      <c r="AY151" s="16" t="s">
        <v>159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88</v>
      </c>
      <c r="BK151" s="246">
        <f>ROUND(I151*H151,2)</f>
        <v>0</v>
      </c>
      <c r="BL151" s="16" t="s">
        <v>165</v>
      </c>
      <c r="BM151" s="245" t="s">
        <v>956</v>
      </c>
    </row>
    <row r="152" s="2" customFormat="1" ht="44.25" customHeight="1">
      <c r="A152" s="37"/>
      <c r="B152" s="38"/>
      <c r="C152" s="233" t="s">
        <v>189</v>
      </c>
      <c r="D152" s="233" t="s">
        <v>161</v>
      </c>
      <c r="E152" s="234" t="s">
        <v>199</v>
      </c>
      <c r="F152" s="235" t="s">
        <v>200</v>
      </c>
      <c r="G152" s="236" t="s">
        <v>201</v>
      </c>
      <c r="H152" s="237">
        <v>56.244</v>
      </c>
      <c r="I152" s="238"/>
      <c r="J152" s="239">
        <f>ROUND(I152*H152,2)</f>
        <v>0</v>
      </c>
      <c r="K152" s="240"/>
      <c r="L152" s="43"/>
      <c r="M152" s="241" t="s">
        <v>1</v>
      </c>
      <c r="N152" s="242" t="s">
        <v>45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165</v>
      </c>
      <c r="AT152" s="245" t="s">
        <v>161</v>
      </c>
      <c r="AU152" s="245" t="s">
        <v>90</v>
      </c>
      <c r="AY152" s="16" t="s">
        <v>159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88</v>
      </c>
      <c r="BK152" s="246">
        <f>ROUND(I152*H152,2)</f>
        <v>0</v>
      </c>
      <c r="BL152" s="16" t="s">
        <v>165</v>
      </c>
      <c r="BM152" s="245" t="s">
        <v>957</v>
      </c>
    </row>
    <row r="153" s="2" customFormat="1" ht="37.8" customHeight="1">
      <c r="A153" s="37"/>
      <c r="B153" s="38"/>
      <c r="C153" s="233" t="s">
        <v>194</v>
      </c>
      <c r="D153" s="233" t="s">
        <v>161</v>
      </c>
      <c r="E153" s="234" t="s">
        <v>205</v>
      </c>
      <c r="F153" s="235" t="s">
        <v>206</v>
      </c>
      <c r="G153" s="236" t="s">
        <v>172</v>
      </c>
      <c r="H153" s="237">
        <v>28.122</v>
      </c>
      <c r="I153" s="238"/>
      <c r="J153" s="239">
        <f>ROUND(I153*H153,2)</f>
        <v>0</v>
      </c>
      <c r="K153" s="240"/>
      <c r="L153" s="43"/>
      <c r="M153" s="241" t="s">
        <v>1</v>
      </c>
      <c r="N153" s="242" t="s">
        <v>45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165</v>
      </c>
      <c r="AT153" s="245" t="s">
        <v>161</v>
      </c>
      <c r="AU153" s="245" t="s">
        <v>90</v>
      </c>
      <c r="AY153" s="16" t="s">
        <v>159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88</v>
      </c>
      <c r="BK153" s="246">
        <f>ROUND(I153*H153,2)</f>
        <v>0</v>
      </c>
      <c r="BL153" s="16" t="s">
        <v>165</v>
      </c>
      <c r="BM153" s="245" t="s">
        <v>958</v>
      </c>
    </row>
    <row r="154" s="2" customFormat="1" ht="44.25" customHeight="1">
      <c r="A154" s="37"/>
      <c r="B154" s="38"/>
      <c r="C154" s="233" t="s">
        <v>198</v>
      </c>
      <c r="D154" s="233" t="s">
        <v>161</v>
      </c>
      <c r="E154" s="234" t="s">
        <v>959</v>
      </c>
      <c r="F154" s="235" t="s">
        <v>960</v>
      </c>
      <c r="G154" s="236" t="s">
        <v>172</v>
      </c>
      <c r="H154" s="237">
        <v>53.619999999999997</v>
      </c>
      <c r="I154" s="238"/>
      <c r="J154" s="239">
        <f>ROUND(I154*H154,2)</f>
        <v>0</v>
      </c>
      <c r="K154" s="240"/>
      <c r="L154" s="43"/>
      <c r="M154" s="241" t="s">
        <v>1</v>
      </c>
      <c r="N154" s="242" t="s">
        <v>45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165</v>
      </c>
      <c r="AT154" s="245" t="s">
        <v>161</v>
      </c>
      <c r="AU154" s="245" t="s">
        <v>90</v>
      </c>
      <c r="AY154" s="16" t="s">
        <v>159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88</v>
      </c>
      <c r="BK154" s="246">
        <f>ROUND(I154*H154,2)</f>
        <v>0</v>
      </c>
      <c r="BL154" s="16" t="s">
        <v>165</v>
      </c>
      <c r="BM154" s="245" t="s">
        <v>961</v>
      </c>
    </row>
    <row r="155" s="13" customFormat="1">
      <c r="A155" s="13"/>
      <c r="B155" s="247"/>
      <c r="C155" s="248"/>
      <c r="D155" s="249" t="s">
        <v>167</v>
      </c>
      <c r="E155" s="250" t="s">
        <v>1</v>
      </c>
      <c r="F155" s="251" t="s">
        <v>962</v>
      </c>
      <c r="G155" s="248"/>
      <c r="H155" s="252">
        <v>53.619999999999997</v>
      </c>
      <c r="I155" s="253"/>
      <c r="J155" s="248"/>
      <c r="K155" s="248"/>
      <c r="L155" s="254"/>
      <c r="M155" s="255"/>
      <c r="N155" s="256"/>
      <c r="O155" s="256"/>
      <c r="P155" s="256"/>
      <c r="Q155" s="256"/>
      <c r="R155" s="256"/>
      <c r="S155" s="256"/>
      <c r="T155" s="25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8" t="s">
        <v>167</v>
      </c>
      <c r="AU155" s="258" t="s">
        <v>90</v>
      </c>
      <c r="AV155" s="13" t="s">
        <v>90</v>
      </c>
      <c r="AW155" s="13" t="s">
        <v>34</v>
      </c>
      <c r="AX155" s="13" t="s">
        <v>80</v>
      </c>
      <c r="AY155" s="258" t="s">
        <v>159</v>
      </c>
    </row>
    <row r="156" s="14" customFormat="1">
      <c r="A156" s="14"/>
      <c r="B156" s="259"/>
      <c r="C156" s="260"/>
      <c r="D156" s="249" t="s">
        <v>167</v>
      </c>
      <c r="E156" s="261" t="s">
        <v>1</v>
      </c>
      <c r="F156" s="262" t="s">
        <v>169</v>
      </c>
      <c r="G156" s="260"/>
      <c r="H156" s="263">
        <v>53.619999999999997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9" t="s">
        <v>167</v>
      </c>
      <c r="AU156" s="269" t="s">
        <v>90</v>
      </c>
      <c r="AV156" s="14" t="s">
        <v>165</v>
      </c>
      <c r="AW156" s="14" t="s">
        <v>34</v>
      </c>
      <c r="AX156" s="14" t="s">
        <v>88</v>
      </c>
      <c r="AY156" s="269" t="s">
        <v>159</v>
      </c>
    </row>
    <row r="157" s="2" customFormat="1" ht="66.75" customHeight="1">
      <c r="A157" s="37"/>
      <c r="B157" s="38"/>
      <c r="C157" s="233" t="s">
        <v>204</v>
      </c>
      <c r="D157" s="233" t="s">
        <v>161</v>
      </c>
      <c r="E157" s="234" t="s">
        <v>963</v>
      </c>
      <c r="F157" s="235" t="s">
        <v>964</v>
      </c>
      <c r="G157" s="236" t="s">
        <v>172</v>
      </c>
      <c r="H157" s="237">
        <v>25.98</v>
      </c>
      <c r="I157" s="238"/>
      <c r="J157" s="239">
        <f>ROUND(I157*H157,2)</f>
        <v>0</v>
      </c>
      <c r="K157" s="240"/>
      <c r="L157" s="43"/>
      <c r="M157" s="241" t="s">
        <v>1</v>
      </c>
      <c r="N157" s="242" t="s">
        <v>45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165</v>
      </c>
      <c r="AT157" s="245" t="s">
        <v>161</v>
      </c>
      <c r="AU157" s="245" t="s">
        <v>90</v>
      </c>
      <c r="AY157" s="16" t="s">
        <v>159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88</v>
      </c>
      <c r="BK157" s="246">
        <f>ROUND(I157*H157,2)</f>
        <v>0</v>
      </c>
      <c r="BL157" s="16" t="s">
        <v>165</v>
      </c>
      <c r="BM157" s="245" t="s">
        <v>965</v>
      </c>
    </row>
    <row r="158" s="13" customFormat="1">
      <c r="A158" s="13"/>
      <c r="B158" s="247"/>
      <c r="C158" s="248"/>
      <c r="D158" s="249" t="s">
        <v>167</v>
      </c>
      <c r="E158" s="250" t="s">
        <v>1</v>
      </c>
      <c r="F158" s="251" t="s">
        <v>966</v>
      </c>
      <c r="G158" s="248"/>
      <c r="H158" s="252">
        <v>25.98</v>
      </c>
      <c r="I158" s="253"/>
      <c r="J158" s="248"/>
      <c r="K158" s="248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167</v>
      </c>
      <c r="AU158" s="258" t="s">
        <v>90</v>
      </c>
      <c r="AV158" s="13" t="s">
        <v>90</v>
      </c>
      <c r="AW158" s="13" t="s">
        <v>34</v>
      </c>
      <c r="AX158" s="13" t="s">
        <v>80</v>
      </c>
      <c r="AY158" s="258" t="s">
        <v>159</v>
      </c>
    </row>
    <row r="159" s="14" customFormat="1">
      <c r="A159" s="14"/>
      <c r="B159" s="259"/>
      <c r="C159" s="260"/>
      <c r="D159" s="249" t="s">
        <v>167</v>
      </c>
      <c r="E159" s="261" t="s">
        <v>1</v>
      </c>
      <c r="F159" s="262" t="s">
        <v>169</v>
      </c>
      <c r="G159" s="260"/>
      <c r="H159" s="263">
        <v>25.98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9" t="s">
        <v>167</v>
      </c>
      <c r="AU159" s="269" t="s">
        <v>90</v>
      </c>
      <c r="AV159" s="14" t="s">
        <v>165</v>
      </c>
      <c r="AW159" s="14" t="s">
        <v>34</v>
      </c>
      <c r="AX159" s="14" t="s">
        <v>88</v>
      </c>
      <c r="AY159" s="269" t="s">
        <v>159</v>
      </c>
    </row>
    <row r="160" s="2" customFormat="1" ht="16.5" customHeight="1">
      <c r="A160" s="37"/>
      <c r="B160" s="38"/>
      <c r="C160" s="273" t="s">
        <v>209</v>
      </c>
      <c r="D160" s="273" t="s">
        <v>403</v>
      </c>
      <c r="E160" s="274" t="s">
        <v>967</v>
      </c>
      <c r="F160" s="275" t="s">
        <v>968</v>
      </c>
      <c r="G160" s="276" t="s">
        <v>201</v>
      </c>
      <c r="H160" s="277">
        <v>51.960000000000001</v>
      </c>
      <c r="I160" s="278"/>
      <c r="J160" s="279">
        <f>ROUND(I160*H160,2)</f>
        <v>0</v>
      </c>
      <c r="K160" s="280"/>
      <c r="L160" s="281"/>
      <c r="M160" s="282" t="s">
        <v>1</v>
      </c>
      <c r="N160" s="283" t="s">
        <v>45</v>
      </c>
      <c r="O160" s="90"/>
      <c r="P160" s="243">
        <f>O160*H160</f>
        <v>0</v>
      </c>
      <c r="Q160" s="243">
        <v>1</v>
      </c>
      <c r="R160" s="243">
        <f>Q160*H160</f>
        <v>51.960000000000001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198</v>
      </c>
      <c r="AT160" s="245" t="s">
        <v>403</v>
      </c>
      <c r="AU160" s="245" t="s">
        <v>90</v>
      </c>
      <c r="AY160" s="16" t="s">
        <v>159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88</v>
      </c>
      <c r="BK160" s="246">
        <f>ROUND(I160*H160,2)</f>
        <v>0</v>
      </c>
      <c r="BL160" s="16" t="s">
        <v>165</v>
      </c>
      <c r="BM160" s="245" t="s">
        <v>969</v>
      </c>
    </row>
    <row r="161" s="13" customFormat="1">
      <c r="A161" s="13"/>
      <c r="B161" s="247"/>
      <c r="C161" s="248"/>
      <c r="D161" s="249" t="s">
        <v>167</v>
      </c>
      <c r="E161" s="248"/>
      <c r="F161" s="251" t="s">
        <v>970</v>
      </c>
      <c r="G161" s="248"/>
      <c r="H161" s="252">
        <v>51.960000000000001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167</v>
      </c>
      <c r="AU161" s="258" t="s">
        <v>90</v>
      </c>
      <c r="AV161" s="13" t="s">
        <v>90</v>
      </c>
      <c r="AW161" s="13" t="s">
        <v>4</v>
      </c>
      <c r="AX161" s="13" t="s">
        <v>88</v>
      </c>
      <c r="AY161" s="258" t="s">
        <v>159</v>
      </c>
    </row>
    <row r="162" s="12" customFormat="1" ht="22.8" customHeight="1">
      <c r="A162" s="12"/>
      <c r="B162" s="217"/>
      <c r="C162" s="218"/>
      <c r="D162" s="219" t="s">
        <v>79</v>
      </c>
      <c r="E162" s="231" t="s">
        <v>198</v>
      </c>
      <c r="F162" s="231" t="s">
        <v>971</v>
      </c>
      <c r="G162" s="218"/>
      <c r="H162" s="218"/>
      <c r="I162" s="221"/>
      <c r="J162" s="232">
        <f>BK162</f>
        <v>0</v>
      </c>
      <c r="K162" s="218"/>
      <c r="L162" s="223"/>
      <c r="M162" s="224"/>
      <c r="N162" s="225"/>
      <c r="O162" s="225"/>
      <c r="P162" s="226">
        <f>SUM(P163:P180)</f>
        <v>0</v>
      </c>
      <c r="Q162" s="225"/>
      <c r="R162" s="226">
        <f>SUM(R163:R180)</f>
        <v>0.46249620000000002</v>
      </c>
      <c r="S162" s="225"/>
      <c r="T162" s="227">
        <f>SUM(T163:T180)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8" t="s">
        <v>88</v>
      </c>
      <c r="AT162" s="229" t="s">
        <v>79</v>
      </c>
      <c r="AU162" s="229" t="s">
        <v>88</v>
      </c>
      <c r="AY162" s="228" t="s">
        <v>159</v>
      </c>
      <c r="BK162" s="230">
        <f>SUM(BK163:BK180)</f>
        <v>0</v>
      </c>
    </row>
    <row r="163" s="2" customFormat="1" ht="16.5" customHeight="1">
      <c r="A163" s="37"/>
      <c r="B163" s="38"/>
      <c r="C163" s="233" t="s">
        <v>215</v>
      </c>
      <c r="D163" s="233" t="s">
        <v>161</v>
      </c>
      <c r="E163" s="234" t="s">
        <v>972</v>
      </c>
      <c r="F163" s="235" t="s">
        <v>973</v>
      </c>
      <c r="G163" s="236" t="s">
        <v>974</v>
      </c>
      <c r="H163" s="237">
        <v>1</v>
      </c>
      <c r="I163" s="238"/>
      <c r="J163" s="239">
        <f>ROUND(I163*H163,2)</f>
        <v>0</v>
      </c>
      <c r="K163" s="240"/>
      <c r="L163" s="43"/>
      <c r="M163" s="241" t="s">
        <v>1</v>
      </c>
      <c r="N163" s="242" t="s">
        <v>45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165</v>
      </c>
      <c r="AT163" s="245" t="s">
        <v>161</v>
      </c>
      <c r="AU163" s="245" t="s">
        <v>90</v>
      </c>
      <c r="AY163" s="16" t="s">
        <v>159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88</v>
      </c>
      <c r="BK163" s="246">
        <f>ROUND(I163*H163,2)</f>
        <v>0</v>
      </c>
      <c r="BL163" s="16" t="s">
        <v>165</v>
      </c>
      <c r="BM163" s="245" t="s">
        <v>975</v>
      </c>
    </row>
    <row r="164" s="2" customFormat="1" ht="24.15" customHeight="1">
      <c r="A164" s="37"/>
      <c r="B164" s="38"/>
      <c r="C164" s="233" t="s">
        <v>220</v>
      </c>
      <c r="D164" s="233" t="s">
        <v>640</v>
      </c>
      <c r="E164" s="234" t="s">
        <v>976</v>
      </c>
      <c r="F164" s="235" t="s">
        <v>977</v>
      </c>
      <c r="G164" s="236" t="s">
        <v>172</v>
      </c>
      <c r="H164" s="237">
        <v>1.696</v>
      </c>
      <c r="I164" s="238"/>
      <c r="J164" s="239">
        <f>ROUND(I164*H164,2)</f>
        <v>0</v>
      </c>
      <c r="K164" s="240"/>
      <c r="L164" s="43"/>
      <c r="M164" s="241" t="s">
        <v>1</v>
      </c>
      <c r="N164" s="242" t="s">
        <v>45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165</v>
      </c>
      <c r="AT164" s="245" t="s">
        <v>161</v>
      </c>
      <c r="AU164" s="245" t="s">
        <v>90</v>
      </c>
      <c r="AY164" s="16" t="s">
        <v>159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88</v>
      </c>
      <c r="BK164" s="246">
        <f>ROUND(I164*H164,2)</f>
        <v>0</v>
      </c>
      <c r="BL164" s="16" t="s">
        <v>165</v>
      </c>
      <c r="BM164" s="245" t="s">
        <v>978</v>
      </c>
    </row>
    <row r="165" s="13" customFormat="1">
      <c r="A165" s="13"/>
      <c r="B165" s="247"/>
      <c r="C165" s="248"/>
      <c r="D165" s="249" t="s">
        <v>167</v>
      </c>
      <c r="E165" s="250" t="s">
        <v>1</v>
      </c>
      <c r="F165" s="251" t="s">
        <v>979</v>
      </c>
      <c r="G165" s="248"/>
      <c r="H165" s="252">
        <v>1.696</v>
      </c>
      <c r="I165" s="253"/>
      <c r="J165" s="248"/>
      <c r="K165" s="248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167</v>
      </c>
      <c r="AU165" s="258" t="s">
        <v>90</v>
      </c>
      <c r="AV165" s="13" t="s">
        <v>90</v>
      </c>
      <c r="AW165" s="13" t="s">
        <v>34</v>
      </c>
      <c r="AX165" s="13" t="s">
        <v>80</v>
      </c>
      <c r="AY165" s="258" t="s">
        <v>159</v>
      </c>
    </row>
    <row r="166" s="14" customFormat="1">
      <c r="A166" s="14"/>
      <c r="B166" s="259"/>
      <c r="C166" s="260"/>
      <c r="D166" s="249" t="s">
        <v>167</v>
      </c>
      <c r="E166" s="261" t="s">
        <v>1</v>
      </c>
      <c r="F166" s="262" t="s">
        <v>169</v>
      </c>
      <c r="G166" s="260"/>
      <c r="H166" s="263">
        <v>1.696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9" t="s">
        <v>167</v>
      </c>
      <c r="AU166" s="269" t="s">
        <v>90</v>
      </c>
      <c r="AV166" s="14" t="s">
        <v>165</v>
      </c>
      <c r="AW166" s="14" t="s">
        <v>34</v>
      </c>
      <c r="AX166" s="14" t="s">
        <v>88</v>
      </c>
      <c r="AY166" s="269" t="s">
        <v>159</v>
      </c>
    </row>
    <row r="167" s="2" customFormat="1" ht="21.75" customHeight="1">
      <c r="A167" s="37"/>
      <c r="B167" s="38"/>
      <c r="C167" s="233" t="s">
        <v>225</v>
      </c>
      <c r="D167" s="233" t="s">
        <v>640</v>
      </c>
      <c r="E167" s="234" t="s">
        <v>980</v>
      </c>
      <c r="F167" s="235" t="s">
        <v>981</v>
      </c>
      <c r="G167" s="236" t="s">
        <v>287</v>
      </c>
      <c r="H167" s="237">
        <v>41.5</v>
      </c>
      <c r="I167" s="238"/>
      <c r="J167" s="239">
        <f>ROUND(I167*H167,2)</f>
        <v>0</v>
      </c>
      <c r="K167" s="240"/>
      <c r="L167" s="43"/>
      <c r="M167" s="241" t="s">
        <v>1</v>
      </c>
      <c r="N167" s="242" t="s">
        <v>45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165</v>
      </c>
      <c r="AT167" s="245" t="s">
        <v>161</v>
      </c>
      <c r="AU167" s="245" t="s">
        <v>90</v>
      </c>
      <c r="AY167" s="16" t="s">
        <v>159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88</v>
      </c>
      <c r="BK167" s="246">
        <f>ROUND(I167*H167,2)</f>
        <v>0</v>
      </c>
      <c r="BL167" s="16" t="s">
        <v>165</v>
      </c>
      <c r="BM167" s="245" t="s">
        <v>982</v>
      </c>
    </row>
    <row r="168" s="2" customFormat="1" ht="24.15" customHeight="1">
      <c r="A168" s="37"/>
      <c r="B168" s="38"/>
      <c r="C168" s="233" t="s">
        <v>229</v>
      </c>
      <c r="D168" s="233" t="s">
        <v>640</v>
      </c>
      <c r="E168" s="234" t="s">
        <v>983</v>
      </c>
      <c r="F168" s="235" t="s">
        <v>984</v>
      </c>
      <c r="G168" s="236" t="s">
        <v>172</v>
      </c>
      <c r="H168" s="237">
        <v>0.44600000000000001</v>
      </c>
      <c r="I168" s="238"/>
      <c r="J168" s="239">
        <f>ROUND(I168*H168,2)</f>
        <v>0</v>
      </c>
      <c r="K168" s="240"/>
      <c r="L168" s="43"/>
      <c r="M168" s="241" t="s">
        <v>1</v>
      </c>
      <c r="N168" s="242" t="s">
        <v>45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165</v>
      </c>
      <c r="AT168" s="245" t="s">
        <v>161</v>
      </c>
      <c r="AU168" s="245" t="s">
        <v>90</v>
      </c>
      <c r="AY168" s="16" t="s">
        <v>159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88</v>
      </c>
      <c r="BK168" s="246">
        <f>ROUND(I168*H168,2)</f>
        <v>0</v>
      </c>
      <c r="BL168" s="16" t="s">
        <v>165</v>
      </c>
      <c r="BM168" s="245" t="s">
        <v>985</v>
      </c>
    </row>
    <row r="169" s="13" customFormat="1">
      <c r="A169" s="13"/>
      <c r="B169" s="247"/>
      <c r="C169" s="248"/>
      <c r="D169" s="249" t="s">
        <v>167</v>
      </c>
      <c r="E169" s="250" t="s">
        <v>1</v>
      </c>
      <c r="F169" s="251" t="s">
        <v>986</v>
      </c>
      <c r="G169" s="248"/>
      <c r="H169" s="252">
        <v>0.22600000000000001</v>
      </c>
      <c r="I169" s="253"/>
      <c r="J169" s="248"/>
      <c r="K169" s="248"/>
      <c r="L169" s="254"/>
      <c r="M169" s="255"/>
      <c r="N169" s="256"/>
      <c r="O169" s="256"/>
      <c r="P169" s="256"/>
      <c r="Q169" s="256"/>
      <c r="R169" s="256"/>
      <c r="S169" s="256"/>
      <c r="T169" s="25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8" t="s">
        <v>167</v>
      </c>
      <c r="AU169" s="258" t="s">
        <v>90</v>
      </c>
      <c r="AV169" s="13" t="s">
        <v>90</v>
      </c>
      <c r="AW169" s="13" t="s">
        <v>34</v>
      </c>
      <c r="AX169" s="13" t="s">
        <v>80</v>
      </c>
      <c r="AY169" s="258" t="s">
        <v>159</v>
      </c>
    </row>
    <row r="170" s="13" customFormat="1">
      <c r="A170" s="13"/>
      <c r="B170" s="247"/>
      <c r="C170" s="248"/>
      <c r="D170" s="249" t="s">
        <v>167</v>
      </c>
      <c r="E170" s="250" t="s">
        <v>1</v>
      </c>
      <c r="F170" s="251" t="s">
        <v>987</v>
      </c>
      <c r="G170" s="248"/>
      <c r="H170" s="252">
        <v>0.22</v>
      </c>
      <c r="I170" s="253"/>
      <c r="J170" s="248"/>
      <c r="K170" s="248"/>
      <c r="L170" s="254"/>
      <c r="M170" s="255"/>
      <c r="N170" s="256"/>
      <c r="O170" s="256"/>
      <c r="P170" s="256"/>
      <c r="Q170" s="256"/>
      <c r="R170" s="256"/>
      <c r="S170" s="256"/>
      <c r="T170" s="25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8" t="s">
        <v>167</v>
      </c>
      <c r="AU170" s="258" t="s">
        <v>90</v>
      </c>
      <c r="AV170" s="13" t="s">
        <v>90</v>
      </c>
      <c r="AW170" s="13" t="s">
        <v>34</v>
      </c>
      <c r="AX170" s="13" t="s">
        <v>80</v>
      </c>
      <c r="AY170" s="258" t="s">
        <v>159</v>
      </c>
    </row>
    <row r="171" s="14" customFormat="1">
      <c r="A171" s="14"/>
      <c r="B171" s="259"/>
      <c r="C171" s="260"/>
      <c r="D171" s="249" t="s">
        <v>167</v>
      </c>
      <c r="E171" s="261" t="s">
        <v>1</v>
      </c>
      <c r="F171" s="262" t="s">
        <v>169</v>
      </c>
      <c r="G171" s="260"/>
      <c r="H171" s="263">
        <v>0.44600000000000001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9" t="s">
        <v>167</v>
      </c>
      <c r="AU171" s="269" t="s">
        <v>90</v>
      </c>
      <c r="AV171" s="14" t="s">
        <v>165</v>
      </c>
      <c r="AW171" s="14" t="s">
        <v>34</v>
      </c>
      <c r="AX171" s="14" t="s">
        <v>88</v>
      </c>
      <c r="AY171" s="269" t="s">
        <v>159</v>
      </c>
    </row>
    <row r="172" s="2" customFormat="1" ht="37.8" customHeight="1">
      <c r="A172" s="37"/>
      <c r="B172" s="38"/>
      <c r="C172" s="233" t="s">
        <v>8</v>
      </c>
      <c r="D172" s="233" t="s">
        <v>161</v>
      </c>
      <c r="E172" s="234" t="s">
        <v>988</v>
      </c>
      <c r="F172" s="235" t="s">
        <v>989</v>
      </c>
      <c r="G172" s="236" t="s">
        <v>287</v>
      </c>
      <c r="H172" s="237">
        <v>11</v>
      </c>
      <c r="I172" s="238"/>
      <c r="J172" s="239">
        <f>ROUND(I172*H172,2)</f>
        <v>0</v>
      </c>
      <c r="K172" s="240"/>
      <c r="L172" s="43"/>
      <c r="M172" s="241" t="s">
        <v>1</v>
      </c>
      <c r="N172" s="242" t="s">
        <v>45</v>
      </c>
      <c r="O172" s="90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165</v>
      </c>
      <c r="AT172" s="245" t="s">
        <v>161</v>
      </c>
      <c r="AU172" s="245" t="s">
        <v>90</v>
      </c>
      <c r="AY172" s="16" t="s">
        <v>159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88</v>
      </c>
      <c r="BK172" s="246">
        <f>ROUND(I172*H172,2)</f>
        <v>0</v>
      </c>
      <c r="BL172" s="16" t="s">
        <v>165</v>
      </c>
      <c r="BM172" s="245" t="s">
        <v>990</v>
      </c>
    </row>
    <row r="173" s="2" customFormat="1" ht="21.75" customHeight="1">
      <c r="A173" s="37"/>
      <c r="B173" s="38"/>
      <c r="C173" s="273" t="s">
        <v>238</v>
      </c>
      <c r="D173" s="273" t="s">
        <v>403</v>
      </c>
      <c r="E173" s="274" t="s">
        <v>991</v>
      </c>
      <c r="F173" s="275" t="s">
        <v>992</v>
      </c>
      <c r="G173" s="276" t="s">
        <v>287</v>
      </c>
      <c r="H173" s="277">
        <v>11.164999999999999</v>
      </c>
      <c r="I173" s="278"/>
      <c r="J173" s="279">
        <f>ROUND(I173*H173,2)</f>
        <v>0</v>
      </c>
      <c r="K173" s="280"/>
      <c r="L173" s="281"/>
      <c r="M173" s="282" t="s">
        <v>1</v>
      </c>
      <c r="N173" s="283" t="s">
        <v>45</v>
      </c>
      <c r="O173" s="90"/>
      <c r="P173" s="243">
        <f>O173*H173</f>
        <v>0</v>
      </c>
      <c r="Q173" s="243">
        <v>0.00027999999999999998</v>
      </c>
      <c r="R173" s="243">
        <f>Q173*H173</f>
        <v>0.0031261999999999996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198</v>
      </c>
      <c r="AT173" s="245" t="s">
        <v>403</v>
      </c>
      <c r="AU173" s="245" t="s">
        <v>90</v>
      </c>
      <c r="AY173" s="16" t="s">
        <v>159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88</v>
      </c>
      <c r="BK173" s="246">
        <f>ROUND(I173*H173,2)</f>
        <v>0</v>
      </c>
      <c r="BL173" s="16" t="s">
        <v>165</v>
      </c>
      <c r="BM173" s="245" t="s">
        <v>993</v>
      </c>
    </row>
    <row r="174" s="13" customFormat="1">
      <c r="A174" s="13"/>
      <c r="B174" s="247"/>
      <c r="C174" s="248"/>
      <c r="D174" s="249" t="s">
        <v>167</v>
      </c>
      <c r="E174" s="248"/>
      <c r="F174" s="251" t="s">
        <v>994</v>
      </c>
      <c r="G174" s="248"/>
      <c r="H174" s="252">
        <v>11.164999999999999</v>
      </c>
      <c r="I174" s="253"/>
      <c r="J174" s="248"/>
      <c r="K174" s="248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167</v>
      </c>
      <c r="AU174" s="258" t="s">
        <v>90</v>
      </c>
      <c r="AV174" s="13" t="s">
        <v>90</v>
      </c>
      <c r="AW174" s="13" t="s">
        <v>4</v>
      </c>
      <c r="AX174" s="13" t="s">
        <v>88</v>
      </c>
      <c r="AY174" s="258" t="s">
        <v>159</v>
      </c>
    </row>
    <row r="175" s="2" customFormat="1" ht="24.15" customHeight="1">
      <c r="A175" s="37"/>
      <c r="B175" s="38"/>
      <c r="C175" s="233" t="s">
        <v>243</v>
      </c>
      <c r="D175" s="233" t="s">
        <v>161</v>
      </c>
      <c r="E175" s="234" t="s">
        <v>995</v>
      </c>
      <c r="F175" s="235" t="s">
        <v>996</v>
      </c>
      <c r="G175" s="236" t="s">
        <v>287</v>
      </c>
      <c r="H175" s="237">
        <v>11</v>
      </c>
      <c r="I175" s="238"/>
      <c r="J175" s="239">
        <f>ROUND(I175*H175,2)</f>
        <v>0</v>
      </c>
      <c r="K175" s="240"/>
      <c r="L175" s="43"/>
      <c r="M175" s="241" t="s">
        <v>1</v>
      </c>
      <c r="N175" s="242" t="s">
        <v>45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165</v>
      </c>
      <c r="AT175" s="245" t="s">
        <v>161</v>
      </c>
      <c r="AU175" s="245" t="s">
        <v>90</v>
      </c>
      <c r="AY175" s="16" t="s">
        <v>159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88</v>
      </c>
      <c r="BK175" s="246">
        <f>ROUND(I175*H175,2)</f>
        <v>0</v>
      </c>
      <c r="BL175" s="16" t="s">
        <v>165</v>
      </c>
      <c r="BM175" s="245" t="s">
        <v>997</v>
      </c>
    </row>
    <row r="176" s="2" customFormat="1" ht="16.5" customHeight="1">
      <c r="A176" s="37"/>
      <c r="B176" s="38"/>
      <c r="C176" s="233" t="s">
        <v>247</v>
      </c>
      <c r="D176" s="233" t="s">
        <v>161</v>
      </c>
      <c r="E176" s="234" t="s">
        <v>998</v>
      </c>
      <c r="F176" s="235" t="s">
        <v>999</v>
      </c>
      <c r="G176" s="236" t="s">
        <v>287</v>
      </c>
      <c r="H176" s="237">
        <v>11</v>
      </c>
      <c r="I176" s="238"/>
      <c r="J176" s="239">
        <f>ROUND(I176*H176,2)</f>
        <v>0</v>
      </c>
      <c r="K176" s="240"/>
      <c r="L176" s="43"/>
      <c r="M176" s="241" t="s">
        <v>1</v>
      </c>
      <c r="N176" s="242" t="s">
        <v>45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165</v>
      </c>
      <c r="AT176" s="245" t="s">
        <v>161</v>
      </c>
      <c r="AU176" s="245" t="s">
        <v>90</v>
      </c>
      <c r="AY176" s="16" t="s">
        <v>159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88</v>
      </c>
      <c r="BK176" s="246">
        <f>ROUND(I176*H176,2)</f>
        <v>0</v>
      </c>
      <c r="BL176" s="16" t="s">
        <v>165</v>
      </c>
      <c r="BM176" s="245" t="s">
        <v>1000</v>
      </c>
    </row>
    <row r="177" s="13" customFormat="1">
      <c r="A177" s="13"/>
      <c r="B177" s="247"/>
      <c r="C177" s="248"/>
      <c r="D177" s="249" t="s">
        <v>167</v>
      </c>
      <c r="E177" s="250" t="s">
        <v>1</v>
      </c>
      <c r="F177" s="251" t="s">
        <v>215</v>
      </c>
      <c r="G177" s="248"/>
      <c r="H177" s="252">
        <v>11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167</v>
      </c>
      <c r="AU177" s="258" t="s">
        <v>90</v>
      </c>
      <c r="AV177" s="13" t="s">
        <v>90</v>
      </c>
      <c r="AW177" s="13" t="s">
        <v>34</v>
      </c>
      <c r="AX177" s="13" t="s">
        <v>80</v>
      </c>
      <c r="AY177" s="258" t="s">
        <v>159</v>
      </c>
    </row>
    <row r="178" s="14" customFormat="1">
      <c r="A178" s="14"/>
      <c r="B178" s="259"/>
      <c r="C178" s="260"/>
      <c r="D178" s="249" t="s">
        <v>167</v>
      </c>
      <c r="E178" s="261" t="s">
        <v>1</v>
      </c>
      <c r="F178" s="262" t="s">
        <v>169</v>
      </c>
      <c r="G178" s="260"/>
      <c r="H178" s="263">
        <v>11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9" t="s">
        <v>167</v>
      </c>
      <c r="AU178" s="269" t="s">
        <v>90</v>
      </c>
      <c r="AV178" s="14" t="s">
        <v>165</v>
      </c>
      <c r="AW178" s="14" t="s">
        <v>34</v>
      </c>
      <c r="AX178" s="14" t="s">
        <v>88</v>
      </c>
      <c r="AY178" s="269" t="s">
        <v>159</v>
      </c>
    </row>
    <row r="179" s="2" customFormat="1" ht="21.75" customHeight="1">
      <c r="A179" s="37"/>
      <c r="B179" s="38"/>
      <c r="C179" s="233" t="s">
        <v>252</v>
      </c>
      <c r="D179" s="233" t="s">
        <v>161</v>
      </c>
      <c r="E179" s="234" t="s">
        <v>1001</v>
      </c>
      <c r="F179" s="235" t="s">
        <v>1002</v>
      </c>
      <c r="G179" s="236" t="s">
        <v>287</v>
      </c>
      <c r="H179" s="237">
        <v>41.5</v>
      </c>
      <c r="I179" s="238"/>
      <c r="J179" s="239">
        <f>ROUND(I179*H179,2)</f>
        <v>0</v>
      </c>
      <c r="K179" s="240"/>
      <c r="L179" s="43"/>
      <c r="M179" s="241" t="s">
        <v>1</v>
      </c>
      <c r="N179" s="242" t="s">
        <v>45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165</v>
      </c>
      <c r="AT179" s="245" t="s">
        <v>161</v>
      </c>
      <c r="AU179" s="245" t="s">
        <v>90</v>
      </c>
      <c r="AY179" s="16" t="s">
        <v>159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88</v>
      </c>
      <c r="BK179" s="246">
        <f>ROUND(I179*H179,2)</f>
        <v>0</v>
      </c>
      <c r="BL179" s="16" t="s">
        <v>165</v>
      </c>
      <c r="BM179" s="245" t="s">
        <v>1003</v>
      </c>
    </row>
    <row r="180" s="2" customFormat="1" ht="24.15" customHeight="1">
      <c r="A180" s="37"/>
      <c r="B180" s="38"/>
      <c r="C180" s="233" t="s">
        <v>257</v>
      </c>
      <c r="D180" s="233" t="s">
        <v>161</v>
      </c>
      <c r="E180" s="234" t="s">
        <v>1004</v>
      </c>
      <c r="F180" s="235" t="s">
        <v>1005</v>
      </c>
      <c r="G180" s="236" t="s">
        <v>292</v>
      </c>
      <c r="H180" s="237">
        <v>1</v>
      </c>
      <c r="I180" s="238"/>
      <c r="J180" s="239">
        <f>ROUND(I180*H180,2)</f>
        <v>0</v>
      </c>
      <c r="K180" s="240"/>
      <c r="L180" s="43"/>
      <c r="M180" s="241" t="s">
        <v>1</v>
      </c>
      <c r="N180" s="242" t="s">
        <v>45</v>
      </c>
      <c r="O180" s="90"/>
      <c r="P180" s="243">
        <f>O180*H180</f>
        <v>0</v>
      </c>
      <c r="Q180" s="243">
        <v>0.45937</v>
      </c>
      <c r="R180" s="243">
        <f>Q180*H180</f>
        <v>0.45937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165</v>
      </c>
      <c r="AT180" s="245" t="s">
        <v>161</v>
      </c>
      <c r="AU180" s="245" t="s">
        <v>90</v>
      </c>
      <c r="AY180" s="16" t="s">
        <v>159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88</v>
      </c>
      <c r="BK180" s="246">
        <f>ROUND(I180*H180,2)</f>
        <v>0</v>
      </c>
      <c r="BL180" s="16" t="s">
        <v>165</v>
      </c>
      <c r="BM180" s="245" t="s">
        <v>1006</v>
      </c>
    </row>
    <row r="181" s="12" customFormat="1" ht="22.8" customHeight="1">
      <c r="A181" s="12"/>
      <c r="B181" s="217"/>
      <c r="C181" s="218"/>
      <c r="D181" s="219" t="s">
        <v>79</v>
      </c>
      <c r="E181" s="231" t="s">
        <v>578</v>
      </c>
      <c r="F181" s="231" t="s">
        <v>579</v>
      </c>
      <c r="G181" s="218"/>
      <c r="H181" s="218"/>
      <c r="I181" s="221"/>
      <c r="J181" s="232">
        <f>BK181</f>
        <v>0</v>
      </c>
      <c r="K181" s="218"/>
      <c r="L181" s="223"/>
      <c r="M181" s="224"/>
      <c r="N181" s="225"/>
      <c r="O181" s="225"/>
      <c r="P181" s="226">
        <f>P182</f>
        <v>0</v>
      </c>
      <c r="Q181" s="225"/>
      <c r="R181" s="226">
        <f>R182</f>
        <v>0</v>
      </c>
      <c r="S181" s="225"/>
      <c r="T181" s="227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8" t="s">
        <v>88</v>
      </c>
      <c r="AT181" s="229" t="s">
        <v>79</v>
      </c>
      <c r="AU181" s="229" t="s">
        <v>88</v>
      </c>
      <c r="AY181" s="228" t="s">
        <v>159</v>
      </c>
      <c r="BK181" s="230">
        <f>BK182</f>
        <v>0</v>
      </c>
    </row>
    <row r="182" s="2" customFormat="1" ht="49.05" customHeight="1">
      <c r="A182" s="37"/>
      <c r="B182" s="38"/>
      <c r="C182" s="233" t="s">
        <v>7</v>
      </c>
      <c r="D182" s="233" t="s">
        <v>161</v>
      </c>
      <c r="E182" s="234" t="s">
        <v>1007</v>
      </c>
      <c r="F182" s="235" t="s">
        <v>1008</v>
      </c>
      <c r="G182" s="236" t="s">
        <v>201</v>
      </c>
      <c r="H182" s="237">
        <v>52.421999999999997</v>
      </c>
      <c r="I182" s="238"/>
      <c r="J182" s="239">
        <f>ROUND(I182*H182,2)</f>
        <v>0</v>
      </c>
      <c r="K182" s="240"/>
      <c r="L182" s="43"/>
      <c r="M182" s="241" t="s">
        <v>1</v>
      </c>
      <c r="N182" s="242" t="s">
        <v>45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165</v>
      </c>
      <c r="AT182" s="245" t="s">
        <v>161</v>
      </c>
      <c r="AU182" s="245" t="s">
        <v>90</v>
      </c>
      <c r="AY182" s="16" t="s">
        <v>159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88</v>
      </c>
      <c r="BK182" s="246">
        <f>ROUND(I182*H182,2)</f>
        <v>0</v>
      </c>
      <c r="BL182" s="16" t="s">
        <v>165</v>
      </c>
      <c r="BM182" s="245" t="s">
        <v>1009</v>
      </c>
    </row>
    <row r="183" s="12" customFormat="1" ht="25.92" customHeight="1">
      <c r="A183" s="12"/>
      <c r="B183" s="217"/>
      <c r="C183" s="218"/>
      <c r="D183" s="219" t="s">
        <v>79</v>
      </c>
      <c r="E183" s="220" t="s">
        <v>584</v>
      </c>
      <c r="F183" s="220" t="s">
        <v>585</v>
      </c>
      <c r="G183" s="218"/>
      <c r="H183" s="218"/>
      <c r="I183" s="221"/>
      <c r="J183" s="222">
        <f>BK183</f>
        <v>0</v>
      </c>
      <c r="K183" s="218"/>
      <c r="L183" s="223"/>
      <c r="M183" s="224"/>
      <c r="N183" s="225"/>
      <c r="O183" s="225"/>
      <c r="P183" s="226">
        <f>P184+P213+P246+P249+P260</f>
        <v>0</v>
      </c>
      <c r="Q183" s="225"/>
      <c r="R183" s="226">
        <f>R184+R213+R246+R249+R260</f>
        <v>0.99236999999999997</v>
      </c>
      <c r="S183" s="225"/>
      <c r="T183" s="227">
        <f>T184+T213+T246+T249+T260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8" t="s">
        <v>90</v>
      </c>
      <c r="AT183" s="229" t="s">
        <v>79</v>
      </c>
      <c r="AU183" s="229" t="s">
        <v>80</v>
      </c>
      <c r="AY183" s="228" t="s">
        <v>159</v>
      </c>
      <c r="BK183" s="230">
        <f>BK184+BK213+BK246+BK249+BK260</f>
        <v>0</v>
      </c>
    </row>
    <row r="184" s="12" customFormat="1" ht="22.8" customHeight="1">
      <c r="A184" s="12"/>
      <c r="B184" s="217"/>
      <c r="C184" s="218"/>
      <c r="D184" s="219" t="s">
        <v>79</v>
      </c>
      <c r="E184" s="231" t="s">
        <v>1010</v>
      </c>
      <c r="F184" s="231" t="s">
        <v>1011</v>
      </c>
      <c r="G184" s="218"/>
      <c r="H184" s="218"/>
      <c r="I184" s="221"/>
      <c r="J184" s="232">
        <f>BK184</f>
        <v>0</v>
      </c>
      <c r="K184" s="218"/>
      <c r="L184" s="223"/>
      <c r="M184" s="224"/>
      <c r="N184" s="225"/>
      <c r="O184" s="225"/>
      <c r="P184" s="226">
        <f>SUM(P185:P212)</f>
        <v>0</v>
      </c>
      <c r="Q184" s="225"/>
      <c r="R184" s="226">
        <f>SUM(R185:R212)</f>
        <v>0.26904700000000004</v>
      </c>
      <c r="S184" s="225"/>
      <c r="T184" s="227">
        <f>SUM(T185:T212)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8" t="s">
        <v>90</v>
      </c>
      <c r="AT184" s="229" t="s">
        <v>79</v>
      </c>
      <c r="AU184" s="229" t="s">
        <v>88</v>
      </c>
      <c r="AY184" s="228" t="s">
        <v>159</v>
      </c>
      <c r="BK184" s="230">
        <f>SUM(BK185:BK212)</f>
        <v>0</v>
      </c>
    </row>
    <row r="185" s="2" customFormat="1" ht="21.75" customHeight="1">
      <c r="A185" s="37"/>
      <c r="B185" s="38"/>
      <c r="C185" s="233" t="s">
        <v>267</v>
      </c>
      <c r="D185" s="233" t="s">
        <v>161</v>
      </c>
      <c r="E185" s="234" t="s">
        <v>1012</v>
      </c>
      <c r="F185" s="235" t="s">
        <v>1013</v>
      </c>
      <c r="G185" s="236" t="s">
        <v>287</v>
      </c>
      <c r="H185" s="237">
        <v>20.5</v>
      </c>
      <c r="I185" s="238"/>
      <c r="J185" s="239">
        <f>ROUND(I185*H185,2)</f>
        <v>0</v>
      </c>
      <c r="K185" s="240"/>
      <c r="L185" s="43"/>
      <c r="M185" s="241" t="s">
        <v>1</v>
      </c>
      <c r="N185" s="242" t="s">
        <v>45</v>
      </c>
      <c r="O185" s="90"/>
      <c r="P185" s="243">
        <f>O185*H185</f>
        <v>0</v>
      </c>
      <c r="Q185" s="243">
        <v>0.00142</v>
      </c>
      <c r="R185" s="243">
        <f>Q185*H185</f>
        <v>0.02911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238</v>
      </c>
      <c r="AT185" s="245" t="s">
        <v>161</v>
      </c>
      <c r="AU185" s="245" t="s">
        <v>90</v>
      </c>
      <c r="AY185" s="16" t="s">
        <v>159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88</v>
      </c>
      <c r="BK185" s="246">
        <f>ROUND(I185*H185,2)</f>
        <v>0</v>
      </c>
      <c r="BL185" s="16" t="s">
        <v>238</v>
      </c>
      <c r="BM185" s="245" t="s">
        <v>1014</v>
      </c>
    </row>
    <row r="186" s="13" customFormat="1">
      <c r="A186" s="13"/>
      <c r="B186" s="247"/>
      <c r="C186" s="248"/>
      <c r="D186" s="249" t="s">
        <v>167</v>
      </c>
      <c r="E186" s="250" t="s">
        <v>1</v>
      </c>
      <c r="F186" s="251" t="s">
        <v>1015</v>
      </c>
      <c r="G186" s="248"/>
      <c r="H186" s="252">
        <v>20.5</v>
      </c>
      <c r="I186" s="253"/>
      <c r="J186" s="248"/>
      <c r="K186" s="248"/>
      <c r="L186" s="254"/>
      <c r="M186" s="255"/>
      <c r="N186" s="256"/>
      <c r="O186" s="256"/>
      <c r="P186" s="256"/>
      <c r="Q186" s="256"/>
      <c r="R186" s="256"/>
      <c r="S186" s="256"/>
      <c r="T186" s="25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8" t="s">
        <v>167</v>
      </c>
      <c r="AU186" s="258" t="s">
        <v>90</v>
      </c>
      <c r="AV186" s="13" t="s">
        <v>90</v>
      </c>
      <c r="AW186" s="13" t="s">
        <v>34</v>
      </c>
      <c r="AX186" s="13" t="s">
        <v>80</v>
      </c>
      <c r="AY186" s="258" t="s">
        <v>159</v>
      </c>
    </row>
    <row r="187" s="14" customFormat="1">
      <c r="A187" s="14"/>
      <c r="B187" s="259"/>
      <c r="C187" s="260"/>
      <c r="D187" s="249" t="s">
        <v>167</v>
      </c>
      <c r="E187" s="261" t="s">
        <v>1</v>
      </c>
      <c r="F187" s="262" t="s">
        <v>169</v>
      </c>
      <c r="G187" s="260"/>
      <c r="H187" s="263">
        <v>20.5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9" t="s">
        <v>167</v>
      </c>
      <c r="AU187" s="269" t="s">
        <v>90</v>
      </c>
      <c r="AV187" s="14" t="s">
        <v>165</v>
      </c>
      <c r="AW187" s="14" t="s">
        <v>34</v>
      </c>
      <c r="AX187" s="14" t="s">
        <v>88</v>
      </c>
      <c r="AY187" s="269" t="s">
        <v>159</v>
      </c>
    </row>
    <row r="188" s="2" customFormat="1" ht="21.75" customHeight="1">
      <c r="A188" s="37"/>
      <c r="B188" s="38"/>
      <c r="C188" s="233" t="s">
        <v>274</v>
      </c>
      <c r="D188" s="233" t="s">
        <v>161</v>
      </c>
      <c r="E188" s="234" t="s">
        <v>1016</v>
      </c>
      <c r="F188" s="235" t="s">
        <v>1017</v>
      </c>
      <c r="G188" s="236" t="s">
        <v>287</v>
      </c>
      <c r="H188" s="237">
        <v>37.299999999999997</v>
      </c>
      <c r="I188" s="238"/>
      <c r="J188" s="239">
        <f>ROUND(I188*H188,2)</f>
        <v>0</v>
      </c>
      <c r="K188" s="240"/>
      <c r="L188" s="43"/>
      <c r="M188" s="241" t="s">
        <v>1</v>
      </c>
      <c r="N188" s="242" t="s">
        <v>45</v>
      </c>
      <c r="O188" s="90"/>
      <c r="P188" s="243">
        <f>O188*H188</f>
        <v>0</v>
      </c>
      <c r="Q188" s="243">
        <v>0.00197</v>
      </c>
      <c r="R188" s="243">
        <f>Q188*H188</f>
        <v>0.073480999999999991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238</v>
      </c>
      <c r="AT188" s="245" t="s">
        <v>161</v>
      </c>
      <c r="AU188" s="245" t="s">
        <v>90</v>
      </c>
      <c r="AY188" s="16" t="s">
        <v>159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88</v>
      </c>
      <c r="BK188" s="246">
        <f>ROUND(I188*H188,2)</f>
        <v>0</v>
      </c>
      <c r="BL188" s="16" t="s">
        <v>238</v>
      </c>
      <c r="BM188" s="245" t="s">
        <v>1018</v>
      </c>
    </row>
    <row r="189" s="13" customFormat="1">
      <c r="A189" s="13"/>
      <c r="B189" s="247"/>
      <c r="C189" s="248"/>
      <c r="D189" s="249" t="s">
        <v>167</v>
      </c>
      <c r="E189" s="250" t="s">
        <v>1</v>
      </c>
      <c r="F189" s="251" t="s">
        <v>1019</v>
      </c>
      <c r="G189" s="248"/>
      <c r="H189" s="252">
        <v>37.299999999999997</v>
      </c>
      <c r="I189" s="253"/>
      <c r="J189" s="248"/>
      <c r="K189" s="248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167</v>
      </c>
      <c r="AU189" s="258" t="s">
        <v>90</v>
      </c>
      <c r="AV189" s="13" t="s">
        <v>90</v>
      </c>
      <c r="AW189" s="13" t="s">
        <v>34</v>
      </c>
      <c r="AX189" s="13" t="s">
        <v>80</v>
      </c>
      <c r="AY189" s="258" t="s">
        <v>159</v>
      </c>
    </row>
    <row r="190" s="14" customFormat="1">
      <c r="A190" s="14"/>
      <c r="B190" s="259"/>
      <c r="C190" s="260"/>
      <c r="D190" s="249" t="s">
        <v>167</v>
      </c>
      <c r="E190" s="261" t="s">
        <v>1</v>
      </c>
      <c r="F190" s="262" t="s">
        <v>169</v>
      </c>
      <c r="G190" s="260"/>
      <c r="H190" s="263">
        <v>37.299999999999997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9" t="s">
        <v>167</v>
      </c>
      <c r="AU190" s="269" t="s">
        <v>90</v>
      </c>
      <c r="AV190" s="14" t="s">
        <v>165</v>
      </c>
      <c r="AW190" s="14" t="s">
        <v>34</v>
      </c>
      <c r="AX190" s="14" t="s">
        <v>88</v>
      </c>
      <c r="AY190" s="269" t="s">
        <v>159</v>
      </c>
    </row>
    <row r="191" s="2" customFormat="1" ht="21.75" customHeight="1">
      <c r="A191" s="37"/>
      <c r="B191" s="38"/>
      <c r="C191" s="233" t="s">
        <v>279</v>
      </c>
      <c r="D191" s="233" t="s">
        <v>161</v>
      </c>
      <c r="E191" s="234" t="s">
        <v>1020</v>
      </c>
      <c r="F191" s="235" t="s">
        <v>1021</v>
      </c>
      <c r="G191" s="236" t="s">
        <v>287</v>
      </c>
      <c r="H191" s="237">
        <v>14.5</v>
      </c>
      <c r="I191" s="238"/>
      <c r="J191" s="239">
        <f>ROUND(I191*H191,2)</f>
        <v>0</v>
      </c>
      <c r="K191" s="240"/>
      <c r="L191" s="43"/>
      <c r="M191" s="241" t="s">
        <v>1</v>
      </c>
      <c r="N191" s="242" t="s">
        <v>45</v>
      </c>
      <c r="O191" s="90"/>
      <c r="P191" s="243">
        <f>O191*H191</f>
        <v>0</v>
      </c>
      <c r="Q191" s="243">
        <v>0.0030400000000000002</v>
      </c>
      <c r="R191" s="243">
        <f>Q191*H191</f>
        <v>0.044080000000000001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238</v>
      </c>
      <c r="AT191" s="245" t="s">
        <v>161</v>
      </c>
      <c r="AU191" s="245" t="s">
        <v>90</v>
      </c>
      <c r="AY191" s="16" t="s">
        <v>159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88</v>
      </c>
      <c r="BK191" s="246">
        <f>ROUND(I191*H191,2)</f>
        <v>0</v>
      </c>
      <c r="BL191" s="16" t="s">
        <v>238</v>
      </c>
      <c r="BM191" s="245" t="s">
        <v>1022</v>
      </c>
    </row>
    <row r="192" s="13" customFormat="1">
      <c r="A192" s="13"/>
      <c r="B192" s="247"/>
      <c r="C192" s="248"/>
      <c r="D192" s="249" t="s">
        <v>167</v>
      </c>
      <c r="E192" s="250" t="s">
        <v>1</v>
      </c>
      <c r="F192" s="251" t="s">
        <v>1023</v>
      </c>
      <c r="G192" s="248"/>
      <c r="H192" s="252">
        <v>14.5</v>
      </c>
      <c r="I192" s="253"/>
      <c r="J192" s="248"/>
      <c r="K192" s="248"/>
      <c r="L192" s="254"/>
      <c r="M192" s="255"/>
      <c r="N192" s="256"/>
      <c r="O192" s="256"/>
      <c r="P192" s="256"/>
      <c r="Q192" s="256"/>
      <c r="R192" s="256"/>
      <c r="S192" s="256"/>
      <c r="T192" s="25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8" t="s">
        <v>167</v>
      </c>
      <c r="AU192" s="258" t="s">
        <v>90</v>
      </c>
      <c r="AV192" s="13" t="s">
        <v>90</v>
      </c>
      <c r="AW192" s="13" t="s">
        <v>34</v>
      </c>
      <c r="AX192" s="13" t="s">
        <v>80</v>
      </c>
      <c r="AY192" s="258" t="s">
        <v>159</v>
      </c>
    </row>
    <row r="193" s="14" customFormat="1">
      <c r="A193" s="14"/>
      <c r="B193" s="259"/>
      <c r="C193" s="260"/>
      <c r="D193" s="249" t="s">
        <v>167</v>
      </c>
      <c r="E193" s="261" t="s">
        <v>1</v>
      </c>
      <c r="F193" s="262" t="s">
        <v>169</v>
      </c>
      <c r="G193" s="260"/>
      <c r="H193" s="263">
        <v>14.5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9" t="s">
        <v>167</v>
      </c>
      <c r="AU193" s="269" t="s">
        <v>90</v>
      </c>
      <c r="AV193" s="14" t="s">
        <v>165</v>
      </c>
      <c r="AW193" s="14" t="s">
        <v>34</v>
      </c>
      <c r="AX193" s="14" t="s">
        <v>88</v>
      </c>
      <c r="AY193" s="269" t="s">
        <v>159</v>
      </c>
    </row>
    <row r="194" s="2" customFormat="1" ht="21.75" customHeight="1">
      <c r="A194" s="37"/>
      <c r="B194" s="38"/>
      <c r="C194" s="233" t="s">
        <v>284</v>
      </c>
      <c r="D194" s="233" t="s">
        <v>161</v>
      </c>
      <c r="E194" s="234" t="s">
        <v>1024</v>
      </c>
      <c r="F194" s="235" t="s">
        <v>1025</v>
      </c>
      <c r="G194" s="236" t="s">
        <v>287</v>
      </c>
      <c r="H194" s="237">
        <v>28.300000000000001</v>
      </c>
      <c r="I194" s="238"/>
      <c r="J194" s="239">
        <f>ROUND(I194*H194,2)</f>
        <v>0</v>
      </c>
      <c r="K194" s="240"/>
      <c r="L194" s="43"/>
      <c r="M194" s="241" t="s">
        <v>1</v>
      </c>
      <c r="N194" s="242" t="s">
        <v>45</v>
      </c>
      <c r="O194" s="90"/>
      <c r="P194" s="243">
        <f>O194*H194</f>
        <v>0</v>
      </c>
      <c r="Q194" s="243">
        <v>0.00048000000000000001</v>
      </c>
      <c r="R194" s="243">
        <f>Q194*H194</f>
        <v>0.013584000000000001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238</v>
      </c>
      <c r="AT194" s="245" t="s">
        <v>161</v>
      </c>
      <c r="AU194" s="245" t="s">
        <v>90</v>
      </c>
      <c r="AY194" s="16" t="s">
        <v>159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88</v>
      </c>
      <c r="BK194" s="246">
        <f>ROUND(I194*H194,2)</f>
        <v>0</v>
      </c>
      <c r="BL194" s="16" t="s">
        <v>238</v>
      </c>
      <c r="BM194" s="245" t="s">
        <v>1026</v>
      </c>
    </row>
    <row r="195" s="13" customFormat="1">
      <c r="A195" s="13"/>
      <c r="B195" s="247"/>
      <c r="C195" s="248"/>
      <c r="D195" s="249" t="s">
        <v>167</v>
      </c>
      <c r="E195" s="250" t="s">
        <v>1</v>
      </c>
      <c r="F195" s="251" t="s">
        <v>1027</v>
      </c>
      <c r="G195" s="248"/>
      <c r="H195" s="252">
        <v>28.300000000000001</v>
      </c>
      <c r="I195" s="253"/>
      <c r="J195" s="248"/>
      <c r="K195" s="248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167</v>
      </c>
      <c r="AU195" s="258" t="s">
        <v>90</v>
      </c>
      <c r="AV195" s="13" t="s">
        <v>90</v>
      </c>
      <c r="AW195" s="13" t="s">
        <v>34</v>
      </c>
      <c r="AX195" s="13" t="s">
        <v>80</v>
      </c>
      <c r="AY195" s="258" t="s">
        <v>159</v>
      </c>
    </row>
    <row r="196" s="14" customFormat="1">
      <c r="A196" s="14"/>
      <c r="B196" s="259"/>
      <c r="C196" s="260"/>
      <c r="D196" s="249" t="s">
        <v>167</v>
      </c>
      <c r="E196" s="261" t="s">
        <v>1</v>
      </c>
      <c r="F196" s="262" t="s">
        <v>169</v>
      </c>
      <c r="G196" s="260"/>
      <c r="H196" s="263">
        <v>28.300000000000001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9" t="s">
        <v>167</v>
      </c>
      <c r="AU196" s="269" t="s">
        <v>90</v>
      </c>
      <c r="AV196" s="14" t="s">
        <v>165</v>
      </c>
      <c r="AW196" s="14" t="s">
        <v>34</v>
      </c>
      <c r="AX196" s="14" t="s">
        <v>88</v>
      </c>
      <c r="AY196" s="269" t="s">
        <v>159</v>
      </c>
    </row>
    <row r="197" s="2" customFormat="1" ht="21.75" customHeight="1">
      <c r="A197" s="37"/>
      <c r="B197" s="38"/>
      <c r="C197" s="233" t="s">
        <v>289</v>
      </c>
      <c r="D197" s="233" t="s">
        <v>161</v>
      </c>
      <c r="E197" s="234" t="s">
        <v>1028</v>
      </c>
      <c r="F197" s="235" t="s">
        <v>1029</v>
      </c>
      <c r="G197" s="236" t="s">
        <v>287</v>
      </c>
      <c r="H197" s="237">
        <v>19</v>
      </c>
      <c r="I197" s="238"/>
      <c r="J197" s="239">
        <f>ROUND(I197*H197,2)</f>
        <v>0</v>
      </c>
      <c r="K197" s="240"/>
      <c r="L197" s="43"/>
      <c r="M197" s="241" t="s">
        <v>1</v>
      </c>
      <c r="N197" s="242" t="s">
        <v>45</v>
      </c>
      <c r="O197" s="90"/>
      <c r="P197" s="243">
        <f>O197*H197</f>
        <v>0</v>
      </c>
      <c r="Q197" s="243">
        <v>0.00071000000000000002</v>
      </c>
      <c r="R197" s="243">
        <f>Q197*H197</f>
        <v>0.01349</v>
      </c>
      <c r="S197" s="243">
        <v>0</v>
      </c>
      <c r="T197" s="24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5" t="s">
        <v>238</v>
      </c>
      <c r="AT197" s="245" t="s">
        <v>161</v>
      </c>
      <c r="AU197" s="245" t="s">
        <v>90</v>
      </c>
      <c r="AY197" s="16" t="s">
        <v>159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6" t="s">
        <v>88</v>
      </c>
      <c r="BK197" s="246">
        <f>ROUND(I197*H197,2)</f>
        <v>0</v>
      </c>
      <c r="BL197" s="16" t="s">
        <v>238</v>
      </c>
      <c r="BM197" s="245" t="s">
        <v>1030</v>
      </c>
    </row>
    <row r="198" s="13" customFormat="1">
      <c r="A198" s="13"/>
      <c r="B198" s="247"/>
      <c r="C198" s="248"/>
      <c r="D198" s="249" t="s">
        <v>167</v>
      </c>
      <c r="E198" s="250" t="s">
        <v>1</v>
      </c>
      <c r="F198" s="251" t="s">
        <v>1031</v>
      </c>
      <c r="G198" s="248"/>
      <c r="H198" s="252">
        <v>19</v>
      </c>
      <c r="I198" s="253"/>
      <c r="J198" s="248"/>
      <c r="K198" s="248"/>
      <c r="L198" s="254"/>
      <c r="M198" s="255"/>
      <c r="N198" s="256"/>
      <c r="O198" s="256"/>
      <c r="P198" s="256"/>
      <c r="Q198" s="256"/>
      <c r="R198" s="256"/>
      <c r="S198" s="256"/>
      <c r="T198" s="25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8" t="s">
        <v>167</v>
      </c>
      <c r="AU198" s="258" t="s">
        <v>90</v>
      </c>
      <c r="AV198" s="13" t="s">
        <v>90</v>
      </c>
      <c r="AW198" s="13" t="s">
        <v>34</v>
      </c>
      <c r="AX198" s="13" t="s">
        <v>80</v>
      </c>
      <c r="AY198" s="258" t="s">
        <v>159</v>
      </c>
    </row>
    <row r="199" s="14" customFormat="1">
      <c r="A199" s="14"/>
      <c r="B199" s="259"/>
      <c r="C199" s="260"/>
      <c r="D199" s="249" t="s">
        <v>167</v>
      </c>
      <c r="E199" s="261" t="s">
        <v>1</v>
      </c>
      <c r="F199" s="262" t="s">
        <v>169</v>
      </c>
      <c r="G199" s="260"/>
      <c r="H199" s="263">
        <v>19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9" t="s">
        <v>167</v>
      </c>
      <c r="AU199" s="269" t="s">
        <v>90</v>
      </c>
      <c r="AV199" s="14" t="s">
        <v>165</v>
      </c>
      <c r="AW199" s="14" t="s">
        <v>34</v>
      </c>
      <c r="AX199" s="14" t="s">
        <v>88</v>
      </c>
      <c r="AY199" s="269" t="s">
        <v>159</v>
      </c>
    </row>
    <row r="200" s="2" customFormat="1" ht="21.75" customHeight="1">
      <c r="A200" s="37"/>
      <c r="B200" s="38"/>
      <c r="C200" s="233" t="s">
        <v>294</v>
      </c>
      <c r="D200" s="233" t="s">
        <v>161</v>
      </c>
      <c r="E200" s="234" t="s">
        <v>1032</v>
      </c>
      <c r="F200" s="235" t="s">
        <v>1033</v>
      </c>
      <c r="G200" s="236" t="s">
        <v>287</v>
      </c>
      <c r="H200" s="237">
        <v>12.800000000000001</v>
      </c>
      <c r="I200" s="238"/>
      <c r="J200" s="239">
        <f>ROUND(I200*H200,2)</f>
        <v>0</v>
      </c>
      <c r="K200" s="240"/>
      <c r="L200" s="43"/>
      <c r="M200" s="241" t="s">
        <v>1</v>
      </c>
      <c r="N200" s="242" t="s">
        <v>45</v>
      </c>
      <c r="O200" s="90"/>
      <c r="P200" s="243">
        <f>O200*H200</f>
        <v>0</v>
      </c>
      <c r="Q200" s="243">
        <v>0.0022399999999999998</v>
      </c>
      <c r="R200" s="243">
        <f>Q200*H200</f>
        <v>0.028672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238</v>
      </c>
      <c r="AT200" s="245" t="s">
        <v>161</v>
      </c>
      <c r="AU200" s="245" t="s">
        <v>90</v>
      </c>
      <c r="AY200" s="16" t="s">
        <v>159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88</v>
      </c>
      <c r="BK200" s="246">
        <f>ROUND(I200*H200,2)</f>
        <v>0</v>
      </c>
      <c r="BL200" s="16" t="s">
        <v>238</v>
      </c>
      <c r="BM200" s="245" t="s">
        <v>1034</v>
      </c>
    </row>
    <row r="201" s="13" customFormat="1">
      <c r="A201" s="13"/>
      <c r="B201" s="247"/>
      <c r="C201" s="248"/>
      <c r="D201" s="249" t="s">
        <v>167</v>
      </c>
      <c r="E201" s="250" t="s">
        <v>1</v>
      </c>
      <c r="F201" s="251" t="s">
        <v>1035</v>
      </c>
      <c r="G201" s="248"/>
      <c r="H201" s="252">
        <v>12.800000000000001</v>
      </c>
      <c r="I201" s="253"/>
      <c r="J201" s="248"/>
      <c r="K201" s="248"/>
      <c r="L201" s="254"/>
      <c r="M201" s="255"/>
      <c r="N201" s="256"/>
      <c r="O201" s="256"/>
      <c r="P201" s="256"/>
      <c r="Q201" s="256"/>
      <c r="R201" s="256"/>
      <c r="S201" s="256"/>
      <c r="T201" s="25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8" t="s">
        <v>167</v>
      </c>
      <c r="AU201" s="258" t="s">
        <v>90</v>
      </c>
      <c r="AV201" s="13" t="s">
        <v>90</v>
      </c>
      <c r="AW201" s="13" t="s">
        <v>34</v>
      </c>
      <c r="AX201" s="13" t="s">
        <v>80</v>
      </c>
      <c r="AY201" s="258" t="s">
        <v>159</v>
      </c>
    </row>
    <row r="202" s="14" customFormat="1">
      <c r="A202" s="14"/>
      <c r="B202" s="259"/>
      <c r="C202" s="260"/>
      <c r="D202" s="249" t="s">
        <v>167</v>
      </c>
      <c r="E202" s="261" t="s">
        <v>1</v>
      </c>
      <c r="F202" s="262" t="s">
        <v>169</v>
      </c>
      <c r="G202" s="260"/>
      <c r="H202" s="263">
        <v>12.800000000000001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9" t="s">
        <v>167</v>
      </c>
      <c r="AU202" s="269" t="s">
        <v>90</v>
      </c>
      <c r="AV202" s="14" t="s">
        <v>165</v>
      </c>
      <c r="AW202" s="14" t="s">
        <v>34</v>
      </c>
      <c r="AX202" s="14" t="s">
        <v>88</v>
      </c>
      <c r="AY202" s="269" t="s">
        <v>159</v>
      </c>
    </row>
    <row r="203" s="2" customFormat="1" ht="16.5" customHeight="1">
      <c r="A203" s="37"/>
      <c r="B203" s="38"/>
      <c r="C203" s="233" t="s">
        <v>298</v>
      </c>
      <c r="D203" s="233" t="s">
        <v>161</v>
      </c>
      <c r="E203" s="234" t="s">
        <v>1036</v>
      </c>
      <c r="F203" s="235" t="s">
        <v>1037</v>
      </c>
      <c r="G203" s="236" t="s">
        <v>287</v>
      </c>
      <c r="H203" s="237">
        <v>24.5</v>
      </c>
      <c r="I203" s="238"/>
      <c r="J203" s="239">
        <f>ROUND(I203*H203,2)</f>
        <v>0</v>
      </c>
      <c r="K203" s="240"/>
      <c r="L203" s="43"/>
      <c r="M203" s="241" t="s">
        <v>1</v>
      </c>
      <c r="N203" s="242" t="s">
        <v>45</v>
      </c>
      <c r="O203" s="90"/>
      <c r="P203" s="243">
        <f>O203*H203</f>
        <v>0</v>
      </c>
      <c r="Q203" s="243">
        <v>0.0019</v>
      </c>
      <c r="R203" s="243">
        <f>Q203*H203</f>
        <v>0.046550000000000001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238</v>
      </c>
      <c r="AT203" s="245" t="s">
        <v>161</v>
      </c>
      <c r="AU203" s="245" t="s">
        <v>90</v>
      </c>
      <c r="AY203" s="16" t="s">
        <v>159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88</v>
      </c>
      <c r="BK203" s="246">
        <f>ROUND(I203*H203,2)</f>
        <v>0</v>
      </c>
      <c r="BL203" s="16" t="s">
        <v>238</v>
      </c>
      <c r="BM203" s="245" t="s">
        <v>1038</v>
      </c>
    </row>
    <row r="204" s="13" customFormat="1">
      <c r="A204" s="13"/>
      <c r="B204" s="247"/>
      <c r="C204" s="248"/>
      <c r="D204" s="249" t="s">
        <v>167</v>
      </c>
      <c r="E204" s="250" t="s">
        <v>1</v>
      </c>
      <c r="F204" s="251" t="s">
        <v>1039</v>
      </c>
      <c r="G204" s="248"/>
      <c r="H204" s="252">
        <v>24.5</v>
      </c>
      <c r="I204" s="253"/>
      <c r="J204" s="248"/>
      <c r="K204" s="248"/>
      <c r="L204" s="254"/>
      <c r="M204" s="255"/>
      <c r="N204" s="256"/>
      <c r="O204" s="256"/>
      <c r="P204" s="256"/>
      <c r="Q204" s="256"/>
      <c r="R204" s="256"/>
      <c r="S204" s="256"/>
      <c r="T204" s="25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8" t="s">
        <v>167</v>
      </c>
      <c r="AU204" s="258" t="s">
        <v>90</v>
      </c>
      <c r="AV204" s="13" t="s">
        <v>90</v>
      </c>
      <c r="AW204" s="13" t="s">
        <v>34</v>
      </c>
      <c r="AX204" s="13" t="s">
        <v>80</v>
      </c>
      <c r="AY204" s="258" t="s">
        <v>159</v>
      </c>
    </row>
    <row r="205" s="14" customFormat="1">
      <c r="A205" s="14"/>
      <c r="B205" s="259"/>
      <c r="C205" s="260"/>
      <c r="D205" s="249" t="s">
        <v>167</v>
      </c>
      <c r="E205" s="261" t="s">
        <v>1</v>
      </c>
      <c r="F205" s="262" t="s">
        <v>169</v>
      </c>
      <c r="G205" s="260"/>
      <c r="H205" s="263">
        <v>24.5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9" t="s">
        <v>167</v>
      </c>
      <c r="AU205" s="269" t="s">
        <v>90</v>
      </c>
      <c r="AV205" s="14" t="s">
        <v>165</v>
      </c>
      <c r="AW205" s="14" t="s">
        <v>34</v>
      </c>
      <c r="AX205" s="14" t="s">
        <v>88</v>
      </c>
      <c r="AY205" s="269" t="s">
        <v>159</v>
      </c>
    </row>
    <row r="206" s="2" customFormat="1" ht="24.15" customHeight="1">
      <c r="A206" s="37"/>
      <c r="B206" s="38"/>
      <c r="C206" s="233" t="s">
        <v>302</v>
      </c>
      <c r="D206" s="233" t="s">
        <v>161</v>
      </c>
      <c r="E206" s="234" t="s">
        <v>1040</v>
      </c>
      <c r="F206" s="235" t="s">
        <v>1041</v>
      </c>
      <c r="G206" s="236" t="s">
        <v>292</v>
      </c>
      <c r="H206" s="237">
        <v>12</v>
      </c>
      <c r="I206" s="238"/>
      <c r="J206" s="239">
        <f>ROUND(I206*H206,2)</f>
        <v>0</v>
      </c>
      <c r="K206" s="240"/>
      <c r="L206" s="43"/>
      <c r="M206" s="241" t="s">
        <v>1</v>
      </c>
      <c r="N206" s="242" t="s">
        <v>45</v>
      </c>
      <c r="O206" s="90"/>
      <c r="P206" s="243">
        <f>O206*H206</f>
        <v>0</v>
      </c>
      <c r="Q206" s="243">
        <v>0.00148</v>
      </c>
      <c r="R206" s="243">
        <f>Q206*H206</f>
        <v>0.017759999999999998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238</v>
      </c>
      <c r="AT206" s="245" t="s">
        <v>161</v>
      </c>
      <c r="AU206" s="245" t="s">
        <v>90</v>
      </c>
      <c r="AY206" s="16" t="s">
        <v>159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88</v>
      </c>
      <c r="BK206" s="246">
        <f>ROUND(I206*H206,2)</f>
        <v>0</v>
      </c>
      <c r="BL206" s="16" t="s">
        <v>238</v>
      </c>
      <c r="BM206" s="245" t="s">
        <v>1042</v>
      </c>
    </row>
    <row r="207" s="2" customFormat="1" ht="16.5" customHeight="1">
      <c r="A207" s="37"/>
      <c r="B207" s="38"/>
      <c r="C207" s="233" t="s">
        <v>306</v>
      </c>
      <c r="D207" s="233" t="s">
        <v>161</v>
      </c>
      <c r="E207" s="234" t="s">
        <v>1043</v>
      </c>
      <c r="F207" s="235" t="s">
        <v>1044</v>
      </c>
      <c r="G207" s="236" t="s">
        <v>292</v>
      </c>
      <c r="H207" s="237">
        <v>8</v>
      </c>
      <c r="I207" s="238"/>
      <c r="J207" s="239">
        <f>ROUND(I207*H207,2)</f>
        <v>0</v>
      </c>
      <c r="K207" s="240"/>
      <c r="L207" s="43"/>
      <c r="M207" s="241" t="s">
        <v>1</v>
      </c>
      <c r="N207" s="242" t="s">
        <v>45</v>
      </c>
      <c r="O207" s="90"/>
      <c r="P207" s="243">
        <f>O207*H207</f>
        <v>0</v>
      </c>
      <c r="Q207" s="243">
        <v>0.00029</v>
      </c>
      <c r="R207" s="243">
        <f>Q207*H207</f>
        <v>0.00232</v>
      </c>
      <c r="S207" s="243">
        <v>0</v>
      </c>
      <c r="T207" s="24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5" t="s">
        <v>238</v>
      </c>
      <c r="AT207" s="245" t="s">
        <v>161</v>
      </c>
      <c r="AU207" s="245" t="s">
        <v>90</v>
      </c>
      <c r="AY207" s="16" t="s">
        <v>159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6" t="s">
        <v>88</v>
      </c>
      <c r="BK207" s="246">
        <f>ROUND(I207*H207,2)</f>
        <v>0</v>
      </c>
      <c r="BL207" s="16" t="s">
        <v>238</v>
      </c>
      <c r="BM207" s="245" t="s">
        <v>1045</v>
      </c>
    </row>
    <row r="208" s="2" customFormat="1" ht="24.15" customHeight="1">
      <c r="A208" s="37"/>
      <c r="B208" s="38"/>
      <c r="C208" s="233" t="s">
        <v>310</v>
      </c>
      <c r="D208" s="233" t="s">
        <v>161</v>
      </c>
      <c r="E208" s="234" t="s">
        <v>1046</v>
      </c>
      <c r="F208" s="235" t="s">
        <v>1047</v>
      </c>
      <c r="G208" s="236" t="s">
        <v>287</v>
      </c>
      <c r="H208" s="237">
        <v>142.40000000000001</v>
      </c>
      <c r="I208" s="238"/>
      <c r="J208" s="239">
        <f>ROUND(I208*H208,2)</f>
        <v>0</v>
      </c>
      <c r="K208" s="240"/>
      <c r="L208" s="43"/>
      <c r="M208" s="241" t="s">
        <v>1</v>
      </c>
      <c r="N208" s="242" t="s">
        <v>45</v>
      </c>
      <c r="O208" s="90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238</v>
      </c>
      <c r="AT208" s="245" t="s">
        <v>161</v>
      </c>
      <c r="AU208" s="245" t="s">
        <v>90</v>
      </c>
      <c r="AY208" s="16" t="s">
        <v>159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88</v>
      </c>
      <c r="BK208" s="246">
        <f>ROUND(I208*H208,2)</f>
        <v>0</v>
      </c>
      <c r="BL208" s="16" t="s">
        <v>238</v>
      </c>
      <c r="BM208" s="245" t="s">
        <v>1048</v>
      </c>
    </row>
    <row r="209" s="13" customFormat="1">
      <c r="A209" s="13"/>
      <c r="B209" s="247"/>
      <c r="C209" s="248"/>
      <c r="D209" s="249" t="s">
        <v>167</v>
      </c>
      <c r="E209" s="250" t="s">
        <v>1</v>
      </c>
      <c r="F209" s="251" t="s">
        <v>1049</v>
      </c>
      <c r="G209" s="248"/>
      <c r="H209" s="252">
        <v>142.40000000000001</v>
      </c>
      <c r="I209" s="253"/>
      <c r="J209" s="248"/>
      <c r="K209" s="248"/>
      <c r="L209" s="254"/>
      <c r="M209" s="255"/>
      <c r="N209" s="256"/>
      <c r="O209" s="256"/>
      <c r="P209" s="256"/>
      <c r="Q209" s="256"/>
      <c r="R209" s="256"/>
      <c r="S209" s="256"/>
      <c r="T209" s="25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8" t="s">
        <v>167</v>
      </c>
      <c r="AU209" s="258" t="s">
        <v>90</v>
      </c>
      <c r="AV209" s="13" t="s">
        <v>90</v>
      </c>
      <c r="AW209" s="13" t="s">
        <v>34</v>
      </c>
      <c r="AX209" s="13" t="s">
        <v>80</v>
      </c>
      <c r="AY209" s="258" t="s">
        <v>159</v>
      </c>
    </row>
    <row r="210" s="14" customFormat="1">
      <c r="A210" s="14"/>
      <c r="B210" s="259"/>
      <c r="C210" s="260"/>
      <c r="D210" s="249" t="s">
        <v>167</v>
      </c>
      <c r="E210" s="261" t="s">
        <v>1</v>
      </c>
      <c r="F210" s="262" t="s">
        <v>169</v>
      </c>
      <c r="G210" s="260"/>
      <c r="H210" s="263">
        <v>142.40000000000001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9" t="s">
        <v>167</v>
      </c>
      <c r="AU210" s="269" t="s">
        <v>90</v>
      </c>
      <c r="AV210" s="14" t="s">
        <v>165</v>
      </c>
      <c r="AW210" s="14" t="s">
        <v>34</v>
      </c>
      <c r="AX210" s="14" t="s">
        <v>88</v>
      </c>
      <c r="AY210" s="269" t="s">
        <v>159</v>
      </c>
    </row>
    <row r="211" s="2" customFormat="1" ht="24.15" customHeight="1">
      <c r="A211" s="37"/>
      <c r="B211" s="38"/>
      <c r="C211" s="233" t="s">
        <v>314</v>
      </c>
      <c r="D211" s="233" t="s">
        <v>161</v>
      </c>
      <c r="E211" s="234" t="s">
        <v>1050</v>
      </c>
      <c r="F211" s="235" t="s">
        <v>1051</v>
      </c>
      <c r="G211" s="236" t="s">
        <v>287</v>
      </c>
      <c r="H211" s="237">
        <v>14.5</v>
      </c>
      <c r="I211" s="238"/>
      <c r="J211" s="239">
        <f>ROUND(I211*H211,2)</f>
        <v>0</v>
      </c>
      <c r="K211" s="240"/>
      <c r="L211" s="43"/>
      <c r="M211" s="241" t="s">
        <v>1</v>
      </c>
      <c r="N211" s="242" t="s">
        <v>45</v>
      </c>
      <c r="O211" s="90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238</v>
      </c>
      <c r="AT211" s="245" t="s">
        <v>161</v>
      </c>
      <c r="AU211" s="245" t="s">
        <v>90</v>
      </c>
      <c r="AY211" s="16" t="s">
        <v>159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6" t="s">
        <v>88</v>
      </c>
      <c r="BK211" s="246">
        <f>ROUND(I211*H211,2)</f>
        <v>0</v>
      </c>
      <c r="BL211" s="16" t="s">
        <v>238</v>
      </c>
      <c r="BM211" s="245" t="s">
        <v>1052</v>
      </c>
    </row>
    <row r="212" s="2" customFormat="1" ht="37.8" customHeight="1">
      <c r="A212" s="37"/>
      <c r="B212" s="38"/>
      <c r="C212" s="233" t="s">
        <v>318</v>
      </c>
      <c r="D212" s="233" t="s">
        <v>161</v>
      </c>
      <c r="E212" s="234" t="s">
        <v>1053</v>
      </c>
      <c r="F212" s="235" t="s">
        <v>1054</v>
      </c>
      <c r="G212" s="236" t="s">
        <v>635</v>
      </c>
      <c r="H212" s="284"/>
      <c r="I212" s="238"/>
      <c r="J212" s="239">
        <f>ROUND(I212*H212,2)</f>
        <v>0</v>
      </c>
      <c r="K212" s="240"/>
      <c r="L212" s="43"/>
      <c r="M212" s="241" t="s">
        <v>1</v>
      </c>
      <c r="N212" s="242" t="s">
        <v>45</v>
      </c>
      <c r="O212" s="90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238</v>
      </c>
      <c r="AT212" s="245" t="s">
        <v>161</v>
      </c>
      <c r="AU212" s="245" t="s">
        <v>90</v>
      </c>
      <c r="AY212" s="16" t="s">
        <v>159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6" t="s">
        <v>88</v>
      </c>
      <c r="BK212" s="246">
        <f>ROUND(I212*H212,2)</f>
        <v>0</v>
      </c>
      <c r="BL212" s="16" t="s">
        <v>238</v>
      </c>
      <c r="BM212" s="245" t="s">
        <v>1055</v>
      </c>
    </row>
    <row r="213" s="12" customFormat="1" ht="22.8" customHeight="1">
      <c r="A213" s="12"/>
      <c r="B213" s="217"/>
      <c r="C213" s="218"/>
      <c r="D213" s="219" t="s">
        <v>79</v>
      </c>
      <c r="E213" s="231" t="s">
        <v>1056</v>
      </c>
      <c r="F213" s="231" t="s">
        <v>1057</v>
      </c>
      <c r="G213" s="218"/>
      <c r="H213" s="218"/>
      <c r="I213" s="221"/>
      <c r="J213" s="232">
        <f>BK213</f>
        <v>0</v>
      </c>
      <c r="K213" s="218"/>
      <c r="L213" s="223"/>
      <c r="M213" s="224"/>
      <c r="N213" s="225"/>
      <c r="O213" s="225"/>
      <c r="P213" s="226">
        <f>SUM(P214:P245)</f>
        <v>0</v>
      </c>
      <c r="Q213" s="225"/>
      <c r="R213" s="226">
        <f>SUM(R214:R245)</f>
        <v>0.38232300000000002</v>
      </c>
      <c r="S213" s="225"/>
      <c r="T213" s="227">
        <f>SUM(T214:T245)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8" t="s">
        <v>90</v>
      </c>
      <c r="AT213" s="229" t="s">
        <v>79</v>
      </c>
      <c r="AU213" s="229" t="s">
        <v>88</v>
      </c>
      <c r="AY213" s="228" t="s">
        <v>159</v>
      </c>
      <c r="BK213" s="230">
        <f>SUM(BK214:BK245)</f>
        <v>0</v>
      </c>
    </row>
    <row r="214" s="2" customFormat="1" ht="33" customHeight="1">
      <c r="A214" s="37"/>
      <c r="B214" s="38"/>
      <c r="C214" s="233" t="s">
        <v>320</v>
      </c>
      <c r="D214" s="233" t="s">
        <v>161</v>
      </c>
      <c r="E214" s="234" t="s">
        <v>1058</v>
      </c>
      <c r="F214" s="235" t="s">
        <v>1059</v>
      </c>
      <c r="G214" s="236" t="s">
        <v>287</v>
      </c>
      <c r="H214" s="237">
        <v>12</v>
      </c>
      <c r="I214" s="238"/>
      <c r="J214" s="239">
        <f>ROUND(I214*H214,2)</f>
        <v>0</v>
      </c>
      <c r="K214" s="240"/>
      <c r="L214" s="43"/>
      <c r="M214" s="241" t="s">
        <v>1</v>
      </c>
      <c r="N214" s="242" t="s">
        <v>45</v>
      </c>
      <c r="O214" s="90"/>
      <c r="P214" s="243">
        <f>O214*H214</f>
        <v>0</v>
      </c>
      <c r="Q214" s="243">
        <v>0.00076000000000000004</v>
      </c>
      <c r="R214" s="243">
        <f>Q214*H214</f>
        <v>0.0091199999999999996</v>
      </c>
      <c r="S214" s="243">
        <v>0</v>
      </c>
      <c r="T214" s="24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5" t="s">
        <v>238</v>
      </c>
      <c r="AT214" s="245" t="s">
        <v>161</v>
      </c>
      <c r="AU214" s="245" t="s">
        <v>90</v>
      </c>
      <c r="AY214" s="16" t="s">
        <v>159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6" t="s">
        <v>88</v>
      </c>
      <c r="BK214" s="246">
        <f>ROUND(I214*H214,2)</f>
        <v>0</v>
      </c>
      <c r="BL214" s="16" t="s">
        <v>238</v>
      </c>
      <c r="BM214" s="245" t="s">
        <v>1060</v>
      </c>
    </row>
    <row r="215" s="2" customFormat="1" ht="33" customHeight="1">
      <c r="A215" s="37"/>
      <c r="B215" s="38"/>
      <c r="C215" s="233" t="s">
        <v>322</v>
      </c>
      <c r="D215" s="233" t="s">
        <v>161</v>
      </c>
      <c r="E215" s="234" t="s">
        <v>1061</v>
      </c>
      <c r="F215" s="235" t="s">
        <v>1062</v>
      </c>
      <c r="G215" s="236" t="s">
        <v>287</v>
      </c>
      <c r="H215" s="237">
        <v>17</v>
      </c>
      <c r="I215" s="238"/>
      <c r="J215" s="239">
        <f>ROUND(I215*H215,2)</f>
        <v>0</v>
      </c>
      <c r="K215" s="240"/>
      <c r="L215" s="43"/>
      <c r="M215" s="241" t="s">
        <v>1</v>
      </c>
      <c r="N215" s="242" t="s">
        <v>45</v>
      </c>
      <c r="O215" s="90"/>
      <c r="P215" s="243">
        <f>O215*H215</f>
        <v>0</v>
      </c>
      <c r="Q215" s="243">
        <v>0.00051000000000000004</v>
      </c>
      <c r="R215" s="243">
        <f>Q215*H215</f>
        <v>0.0086700000000000006</v>
      </c>
      <c r="S215" s="243">
        <v>0</v>
      </c>
      <c r="T215" s="24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5" t="s">
        <v>238</v>
      </c>
      <c r="AT215" s="245" t="s">
        <v>161</v>
      </c>
      <c r="AU215" s="245" t="s">
        <v>90</v>
      </c>
      <c r="AY215" s="16" t="s">
        <v>159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6" t="s">
        <v>88</v>
      </c>
      <c r="BK215" s="246">
        <f>ROUND(I215*H215,2)</f>
        <v>0</v>
      </c>
      <c r="BL215" s="16" t="s">
        <v>238</v>
      </c>
      <c r="BM215" s="245" t="s">
        <v>1063</v>
      </c>
    </row>
    <row r="216" s="13" customFormat="1">
      <c r="A216" s="13"/>
      <c r="B216" s="247"/>
      <c r="C216" s="248"/>
      <c r="D216" s="249" t="s">
        <v>167</v>
      </c>
      <c r="E216" s="250" t="s">
        <v>1</v>
      </c>
      <c r="F216" s="251" t="s">
        <v>1064</v>
      </c>
      <c r="G216" s="248"/>
      <c r="H216" s="252">
        <v>17</v>
      </c>
      <c r="I216" s="253"/>
      <c r="J216" s="248"/>
      <c r="K216" s="248"/>
      <c r="L216" s="254"/>
      <c r="M216" s="255"/>
      <c r="N216" s="256"/>
      <c r="O216" s="256"/>
      <c r="P216" s="256"/>
      <c r="Q216" s="256"/>
      <c r="R216" s="256"/>
      <c r="S216" s="256"/>
      <c r="T216" s="25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8" t="s">
        <v>167</v>
      </c>
      <c r="AU216" s="258" t="s">
        <v>90</v>
      </c>
      <c r="AV216" s="13" t="s">
        <v>90</v>
      </c>
      <c r="AW216" s="13" t="s">
        <v>34</v>
      </c>
      <c r="AX216" s="13" t="s">
        <v>80</v>
      </c>
      <c r="AY216" s="258" t="s">
        <v>159</v>
      </c>
    </row>
    <row r="217" s="14" customFormat="1">
      <c r="A217" s="14"/>
      <c r="B217" s="259"/>
      <c r="C217" s="260"/>
      <c r="D217" s="249" t="s">
        <v>167</v>
      </c>
      <c r="E217" s="261" t="s">
        <v>1</v>
      </c>
      <c r="F217" s="262" t="s">
        <v>169</v>
      </c>
      <c r="G217" s="260"/>
      <c r="H217" s="263">
        <v>17</v>
      </c>
      <c r="I217" s="264"/>
      <c r="J217" s="260"/>
      <c r="K217" s="260"/>
      <c r="L217" s="265"/>
      <c r="M217" s="266"/>
      <c r="N217" s="267"/>
      <c r="O217" s="267"/>
      <c r="P217" s="267"/>
      <c r="Q217" s="267"/>
      <c r="R217" s="267"/>
      <c r="S217" s="267"/>
      <c r="T217" s="26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9" t="s">
        <v>167</v>
      </c>
      <c r="AU217" s="269" t="s">
        <v>90</v>
      </c>
      <c r="AV217" s="14" t="s">
        <v>165</v>
      </c>
      <c r="AW217" s="14" t="s">
        <v>34</v>
      </c>
      <c r="AX217" s="14" t="s">
        <v>88</v>
      </c>
      <c r="AY217" s="269" t="s">
        <v>159</v>
      </c>
    </row>
    <row r="218" s="2" customFormat="1" ht="33" customHeight="1">
      <c r="A218" s="37"/>
      <c r="B218" s="38"/>
      <c r="C218" s="233" t="s">
        <v>326</v>
      </c>
      <c r="D218" s="233" t="s">
        <v>161</v>
      </c>
      <c r="E218" s="234" t="s">
        <v>1065</v>
      </c>
      <c r="F218" s="235" t="s">
        <v>1066</v>
      </c>
      <c r="G218" s="236" t="s">
        <v>287</v>
      </c>
      <c r="H218" s="237">
        <v>106.8</v>
      </c>
      <c r="I218" s="238"/>
      <c r="J218" s="239">
        <f>ROUND(I218*H218,2)</f>
        <v>0</v>
      </c>
      <c r="K218" s="240"/>
      <c r="L218" s="43"/>
      <c r="M218" s="241" t="s">
        <v>1</v>
      </c>
      <c r="N218" s="242" t="s">
        <v>45</v>
      </c>
      <c r="O218" s="90"/>
      <c r="P218" s="243">
        <f>O218*H218</f>
        <v>0</v>
      </c>
      <c r="Q218" s="243">
        <v>0.00084000000000000003</v>
      </c>
      <c r="R218" s="243">
        <f>Q218*H218</f>
        <v>0.089712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238</v>
      </c>
      <c r="AT218" s="245" t="s">
        <v>161</v>
      </c>
      <c r="AU218" s="245" t="s">
        <v>90</v>
      </c>
      <c r="AY218" s="16" t="s">
        <v>159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88</v>
      </c>
      <c r="BK218" s="246">
        <f>ROUND(I218*H218,2)</f>
        <v>0</v>
      </c>
      <c r="BL218" s="16" t="s">
        <v>238</v>
      </c>
      <c r="BM218" s="245" t="s">
        <v>1067</v>
      </c>
    </row>
    <row r="219" s="13" customFormat="1">
      <c r="A219" s="13"/>
      <c r="B219" s="247"/>
      <c r="C219" s="248"/>
      <c r="D219" s="249" t="s">
        <v>167</v>
      </c>
      <c r="E219" s="250" t="s">
        <v>1</v>
      </c>
      <c r="F219" s="251" t="s">
        <v>1068</v>
      </c>
      <c r="G219" s="248"/>
      <c r="H219" s="252">
        <v>106.8</v>
      </c>
      <c r="I219" s="253"/>
      <c r="J219" s="248"/>
      <c r="K219" s="248"/>
      <c r="L219" s="254"/>
      <c r="M219" s="255"/>
      <c r="N219" s="256"/>
      <c r="O219" s="256"/>
      <c r="P219" s="256"/>
      <c r="Q219" s="256"/>
      <c r="R219" s="256"/>
      <c r="S219" s="256"/>
      <c r="T219" s="25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8" t="s">
        <v>167</v>
      </c>
      <c r="AU219" s="258" t="s">
        <v>90</v>
      </c>
      <c r="AV219" s="13" t="s">
        <v>90</v>
      </c>
      <c r="AW219" s="13" t="s">
        <v>34</v>
      </c>
      <c r="AX219" s="13" t="s">
        <v>80</v>
      </c>
      <c r="AY219" s="258" t="s">
        <v>159</v>
      </c>
    </row>
    <row r="220" s="14" customFormat="1">
      <c r="A220" s="14"/>
      <c r="B220" s="259"/>
      <c r="C220" s="260"/>
      <c r="D220" s="249" t="s">
        <v>167</v>
      </c>
      <c r="E220" s="261" t="s">
        <v>1</v>
      </c>
      <c r="F220" s="262" t="s">
        <v>169</v>
      </c>
      <c r="G220" s="260"/>
      <c r="H220" s="263">
        <v>106.8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9" t="s">
        <v>167</v>
      </c>
      <c r="AU220" s="269" t="s">
        <v>90</v>
      </c>
      <c r="AV220" s="14" t="s">
        <v>165</v>
      </c>
      <c r="AW220" s="14" t="s">
        <v>34</v>
      </c>
      <c r="AX220" s="14" t="s">
        <v>88</v>
      </c>
      <c r="AY220" s="269" t="s">
        <v>159</v>
      </c>
    </row>
    <row r="221" s="2" customFormat="1" ht="33" customHeight="1">
      <c r="A221" s="37"/>
      <c r="B221" s="38"/>
      <c r="C221" s="233" t="s">
        <v>330</v>
      </c>
      <c r="D221" s="233" t="s">
        <v>161</v>
      </c>
      <c r="E221" s="234" t="s">
        <v>1069</v>
      </c>
      <c r="F221" s="235" t="s">
        <v>1070</v>
      </c>
      <c r="G221" s="236" t="s">
        <v>287</v>
      </c>
      <c r="H221" s="237">
        <v>38.200000000000003</v>
      </c>
      <c r="I221" s="238"/>
      <c r="J221" s="239">
        <f>ROUND(I221*H221,2)</f>
        <v>0</v>
      </c>
      <c r="K221" s="240"/>
      <c r="L221" s="43"/>
      <c r="M221" s="241" t="s">
        <v>1</v>
      </c>
      <c r="N221" s="242" t="s">
        <v>45</v>
      </c>
      <c r="O221" s="90"/>
      <c r="P221" s="243">
        <f>O221*H221</f>
        <v>0</v>
      </c>
      <c r="Q221" s="243">
        <v>0.00116</v>
      </c>
      <c r="R221" s="243">
        <f>Q221*H221</f>
        <v>0.044312000000000004</v>
      </c>
      <c r="S221" s="243">
        <v>0</v>
      </c>
      <c r="T221" s="24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238</v>
      </c>
      <c r="AT221" s="245" t="s">
        <v>161</v>
      </c>
      <c r="AU221" s="245" t="s">
        <v>90</v>
      </c>
      <c r="AY221" s="16" t="s">
        <v>159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88</v>
      </c>
      <c r="BK221" s="246">
        <f>ROUND(I221*H221,2)</f>
        <v>0</v>
      </c>
      <c r="BL221" s="16" t="s">
        <v>238</v>
      </c>
      <c r="BM221" s="245" t="s">
        <v>1071</v>
      </c>
    </row>
    <row r="222" s="13" customFormat="1">
      <c r="A222" s="13"/>
      <c r="B222" s="247"/>
      <c r="C222" s="248"/>
      <c r="D222" s="249" t="s">
        <v>167</v>
      </c>
      <c r="E222" s="250" t="s">
        <v>1</v>
      </c>
      <c r="F222" s="251" t="s">
        <v>1072</v>
      </c>
      <c r="G222" s="248"/>
      <c r="H222" s="252">
        <v>38.200000000000003</v>
      </c>
      <c r="I222" s="253"/>
      <c r="J222" s="248"/>
      <c r="K222" s="248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167</v>
      </c>
      <c r="AU222" s="258" t="s">
        <v>90</v>
      </c>
      <c r="AV222" s="13" t="s">
        <v>90</v>
      </c>
      <c r="AW222" s="13" t="s">
        <v>34</v>
      </c>
      <c r="AX222" s="13" t="s">
        <v>80</v>
      </c>
      <c r="AY222" s="258" t="s">
        <v>159</v>
      </c>
    </row>
    <row r="223" s="14" customFormat="1">
      <c r="A223" s="14"/>
      <c r="B223" s="259"/>
      <c r="C223" s="260"/>
      <c r="D223" s="249" t="s">
        <v>167</v>
      </c>
      <c r="E223" s="261" t="s">
        <v>1</v>
      </c>
      <c r="F223" s="262" t="s">
        <v>169</v>
      </c>
      <c r="G223" s="260"/>
      <c r="H223" s="263">
        <v>38.200000000000003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9" t="s">
        <v>167</v>
      </c>
      <c r="AU223" s="269" t="s">
        <v>90</v>
      </c>
      <c r="AV223" s="14" t="s">
        <v>165</v>
      </c>
      <c r="AW223" s="14" t="s">
        <v>34</v>
      </c>
      <c r="AX223" s="14" t="s">
        <v>88</v>
      </c>
      <c r="AY223" s="269" t="s">
        <v>159</v>
      </c>
    </row>
    <row r="224" s="2" customFormat="1" ht="33" customHeight="1">
      <c r="A224" s="37"/>
      <c r="B224" s="38"/>
      <c r="C224" s="233" t="s">
        <v>335</v>
      </c>
      <c r="D224" s="233" t="s">
        <v>161</v>
      </c>
      <c r="E224" s="234" t="s">
        <v>1073</v>
      </c>
      <c r="F224" s="235" t="s">
        <v>1074</v>
      </c>
      <c r="G224" s="236" t="s">
        <v>287</v>
      </c>
      <c r="H224" s="237">
        <v>6.7000000000000002</v>
      </c>
      <c r="I224" s="238"/>
      <c r="J224" s="239">
        <f>ROUND(I224*H224,2)</f>
        <v>0</v>
      </c>
      <c r="K224" s="240"/>
      <c r="L224" s="43"/>
      <c r="M224" s="241" t="s">
        <v>1</v>
      </c>
      <c r="N224" s="242" t="s">
        <v>45</v>
      </c>
      <c r="O224" s="90"/>
      <c r="P224" s="243">
        <f>O224*H224</f>
        <v>0</v>
      </c>
      <c r="Q224" s="243">
        <v>0.0014400000000000001</v>
      </c>
      <c r="R224" s="243">
        <f>Q224*H224</f>
        <v>0.0096480000000000003</v>
      </c>
      <c r="S224" s="243">
        <v>0</v>
      </c>
      <c r="T224" s="24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5" t="s">
        <v>238</v>
      </c>
      <c r="AT224" s="245" t="s">
        <v>161</v>
      </c>
      <c r="AU224" s="245" t="s">
        <v>90</v>
      </c>
      <c r="AY224" s="16" t="s">
        <v>159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6" t="s">
        <v>88</v>
      </c>
      <c r="BK224" s="246">
        <f>ROUND(I224*H224,2)</f>
        <v>0</v>
      </c>
      <c r="BL224" s="16" t="s">
        <v>238</v>
      </c>
      <c r="BM224" s="245" t="s">
        <v>1075</v>
      </c>
    </row>
    <row r="225" s="13" customFormat="1">
      <c r="A225" s="13"/>
      <c r="B225" s="247"/>
      <c r="C225" s="248"/>
      <c r="D225" s="249" t="s">
        <v>167</v>
      </c>
      <c r="E225" s="250" t="s">
        <v>1</v>
      </c>
      <c r="F225" s="251" t="s">
        <v>1076</v>
      </c>
      <c r="G225" s="248"/>
      <c r="H225" s="252">
        <v>6.7000000000000002</v>
      </c>
      <c r="I225" s="253"/>
      <c r="J225" s="248"/>
      <c r="K225" s="248"/>
      <c r="L225" s="254"/>
      <c r="M225" s="255"/>
      <c r="N225" s="256"/>
      <c r="O225" s="256"/>
      <c r="P225" s="256"/>
      <c r="Q225" s="256"/>
      <c r="R225" s="256"/>
      <c r="S225" s="256"/>
      <c r="T225" s="25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8" t="s">
        <v>167</v>
      </c>
      <c r="AU225" s="258" t="s">
        <v>90</v>
      </c>
      <c r="AV225" s="13" t="s">
        <v>90</v>
      </c>
      <c r="AW225" s="13" t="s">
        <v>34</v>
      </c>
      <c r="AX225" s="13" t="s">
        <v>80</v>
      </c>
      <c r="AY225" s="258" t="s">
        <v>159</v>
      </c>
    </row>
    <row r="226" s="14" customFormat="1">
      <c r="A226" s="14"/>
      <c r="B226" s="259"/>
      <c r="C226" s="260"/>
      <c r="D226" s="249" t="s">
        <v>167</v>
      </c>
      <c r="E226" s="261" t="s">
        <v>1</v>
      </c>
      <c r="F226" s="262" t="s">
        <v>169</v>
      </c>
      <c r="G226" s="260"/>
      <c r="H226" s="263">
        <v>6.7000000000000002</v>
      </c>
      <c r="I226" s="264"/>
      <c r="J226" s="260"/>
      <c r="K226" s="260"/>
      <c r="L226" s="265"/>
      <c r="M226" s="266"/>
      <c r="N226" s="267"/>
      <c r="O226" s="267"/>
      <c r="P226" s="267"/>
      <c r="Q226" s="267"/>
      <c r="R226" s="267"/>
      <c r="S226" s="267"/>
      <c r="T226" s="26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9" t="s">
        <v>167</v>
      </c>
      <c r="AU226" s="269" t="s">
        <v>90</v>
      </c>
      <c r="AV226" s="14" t="s">
        <v>165</v>
      </c>
      <c r="AW226" s="14" t="s">
        <v>34</v>
      </c>
      <c r="AX226" s="14" t="s">
        <v>88</v>
      </c>
      <c r="AY226" s="269" t="s">
        <v>159</v>
      </c>
    </row>
    <row r="227" s="2" customFormat="1" ht="33" customHeight="1">
      <c r="A227" s="37"/>
      <c r="B227" s="38"/>
      <c r="C227" s="233" t="s">
        <v>341</v>
      </c>
      <c r="D227" s="233" t="s">
        <v>161</v>
      </c>
      <c r="E227" s="234" t="s">
        <v>1077</v>
      </c>
      <c r="F227" s="235" t="s">
        <v>1078</v>
      </c>
      <c r="G227" s="236" t="s">
        <v>287</v>
      </c>
      <c r="H227" s="237">
        <v>37.799999999999997</v>
      </c>
      <c r="I227" s="238"/>
      <c r="J227" s="239">
        <f>ROUND(I227*H227,2)</f>
        <v>0</v>
      </c>
      <c r="K227" s="240"/>
      <c r="L227" s="43"/>
      <c r="M227" s="241" t="s">
        <v>1</v>
      </c>
      <c r="N227" s="242" t="s">
        <v>45</v>
      </c>
      <c r="O227" s="90"/>
      <c r="P227" s="243">
        <f>O227*H227</f>
        <v>0</v>
      </c>
      <c r="Q227" s="243">
        <v>0.00281</v>
      </c>
      <c r="R227" s="243">
        <f>Q227*H227</f>
        <v>0.10621799999999999</v>
      </c>
      <c r="S227" s="243">
        <v>0</v>
      </c>
      <c r="T227" s="24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5" t="s">
        <v>238</v>
      </c>
      <c r="AT227" s="245" t="s">
        <v>161</v>
      </c>
      <c r="AU227" s="245" t="s">
        <v>90</v>
      </c>
      <c r="AY227" s="16" t="s">
        <v>159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6" t="s">
        <v>88</v>
      </c>
      <c r="BK227" s="246">
        <f>ROUND(I227*H227,2)</f>
        <v>0</v>
      </c>
      <c r="BL227" s="16" t="s">
        <v>238</v>
      </c>
      <c r="BM227" s="245" t="s">
        <v>1079</v>
      </c>
    </row>
    <row r="228" s="13" customFormat="1">
      <c r="A228" s="13"/>
      <c r="B228" s="247"/>
      <c r="C228" s="248"/>
      <c r="D228" s="249" t="s">
        <v>167</v>
      </c>
      <c r="E228" s="250" t="s">
        <v>1</v>
      </c>
      <c r="F228" s="251" t="s">
        <v>1080</v>
      </c>
      <c r="G228" s="248"/>
      <c r="H228" s="252">
        <v>37.799999999999997</v>
      </c>
      <c r="I228" s="253"/>
      <c r="J228" s="248"/>
      <c r="K228" s="248"/>
      <c r="L228" s="254"/>
      <c r="M228" s="255"/>
      <c r="N228" s="256"/>
      <c r="O228" s="256"/>
      <c r="P228" s="256"/>
      <c r="Q228" s="256"/>
      <c r="R228" s="256"/>
      <c r="S228" s="256"/>
      <c r="T228" s="25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8" t="s">
        <v>167</v>
      </c>
      <c r="AU228" s="258" t="s">
        <v>90</v>
      </c>
      <c r="AV228" s="13" t="s">
        <v>90</v>
      </c>
      <c r="AW228" s="13" t="s">
        <v>34</v>
      </c>
      <c r="AX228" s="13" t="s">
        <v>80</v>
      </c>
      <c r="AY228" s="258" t="s">
        <v>159</v>
      </c>
    </row>
    <row r="229" s="14" customFormat="1">
      <c r="A229" s="14"/>
      <c r="B229" s="259"/>
      <c r="C229" s="260"/>
      <c r="D229" s="249" t="s">
        <v>167</v>
      </c>
      <c r="E229" s="261" t="s">
        <v>1</v>
      </c>
      <c r="F229" s="262" t="s">
        <v>169</v>
      </c>
      <c r="G229" s="260"/>
      <c r="H229" s="263">
        <v>37.799999999999997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9" t="s">
        <v>167</v>
      </c>
      <c r="AU229" s="269" t="s">
        <v>90</v>
      </c>
      <c r="AV229" s="14" t="s">
        <v>165</v>
      </c>
      <c r="AW229" s="14" t="s">
        <v>34</v>
      </c>
      <c r="AX229" s="14" t="s">
        <v>88</v>
      </c>
      <c r="AY229" s="269" t="s">
        <v>159</v>
      </c>
    </row>
    <row r="230" s="2" customFormat="1" ht="33" customHeight="1">
      <c r="A230" s="37"/>
      <c r="B230" s="38"/>
      <c r="C230" s="233" t="s">
        <v>346</v>
      </c>
      <c r="D230" s="233" t="s">
        <v>161</v>
      </c>
      <c r="E230" s="234" t="s">
        <v>1081</v>
      </c>
      <c r="F230" s="235" t="s">
        <v>1082</v>
      </c>
      <c r="G230" s="236" t="s">
        <v>287</v>
      </c>
      <c r="H230" s="237">
        <v>5.5</v>
      </c>
      <c r="I230" s="238"/>
      <c r="J230" s="239">
        <f>ROUND(I230*H230,2)</f>
        <v>0</v>
      </c>
      <c r="K230" s="240"/>
      <c r="L230" s="43"/>
      <c r="M230" s="241" t="s">
        <v>1</v>
      </c>
      <c r="N230" s="242" t="s">
        <v>45</v>
      </c>
      <c r="O230" s="90"/>
      <c r="P230" s="243">
        <f>O230*H230</f>
        <v>0</v>
      </c>
      <c r="Q230" s="243">
        <v>0.00362</v>
      </c>
      <c r="R230" s="243">
        <f>Q230*H230</f>
        <v>0.019910000000000001</v>
      </c>
      <c r="S230" s="243">
        <v>0</v>
      </c>
      <c r="T230" s="24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5" t="s">
        <v>238</v>
      </c>
      <c r="AT230" s="245" t="s">
        <v>161</v>
      </c>
      <c r="AU230" s="245" t="s">
        <v>90</v>
      </c>
      <c r="AY230" s="16" t="s">
        <v>159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6" t="s">
        <v>88</v>
      </c>
      <c r="BK230" s="246">
        <f>ROUND(I230*H230,2)</f>
        <v>0</v>
      </c>
      <c r="BL230" s="16" t="s">
        <v>238</v>
      </c>
      <c r="BM230" s="245" t="s">
        <v>1083</v>
      </c>
    </row>
    <row r="231" s="2" customFormat="1" ht="55.5" customHeight="1">
      <c r="A231" s="37"/>
      <c r="B231" s="38"/>
      <c r="C231" s="233" t="s">
        <v>350</v>
      </c>
      <c r="D231" s="233" t="s">
        <v>161</v>
      </c>
      <c r="E231" s="234" t="s">
        <v>1084</v>
      </c>
      <c r="F231" s="235" t="s">
        <v>1085</v>
      </c>
      <c r="G231" s="236" t="s">
        <v>287</v>
      </c>
      <c r="H231" s="237">
        <v>123.8</v>
      </c>
      <c r="I231" s="238"/>
      <c r="J231" s="239">
        <f>ROUND(I231*H231,2)</f>
        <v>0</v>
      </c>
      <c r="K231" s="240"/>
      <c r="L231" s="43"/>
      <c r="M231" s="241" t="s">
        <v>1</v>
      </c>
      <c r="N231" s="242" t="s">
        <v>45</v>
      </c>
      <c r="O231" s="90"/>
      <c r="P231" s="243">
        <f>O231*H231</f>
        <v>0</v>
      </c>
      <c r="Q231" s="243">
        <v>0.00020000000000000001</v>
      </c>
      <c r="R231" s="243">
        <f>Q231*H231</f>
        <v>0.024760000000000001</v>
      </c>
      <c r="S231" s="243">
        <v>0</v>
      </c>
      <c r="T231" s="24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5" t="s">
        <v>238</v>
      </c>
      <c r="AT231" s="245" t="s">
        <v>161</v>
      </c>
      <c r="AU231" s="245" t="s">
        <v>90</v>
      </c>
      <c r="AY231" s="16" t="s">
        <v>159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6" t="s">
        <v>88</v>
      </c>
      <c r="BK231" s="246">
        <f>ROUND(I231*H231,2)</f>
        <v>0</v>
      </c>
      <c r="BL231" s="16" t="s">
        <v>238</v>
      </c>
      <c r="BM231" s="245" t="s">
        <v>1086</v>
      </c>
    </row>
    <row r="232" s="13" customFormat="1">
      <c r="A232" s="13"/>
      <c r="B232" s="247"/>
      <c r="C232" s="248"/>
      <c r="D232" s="249" t="s">
        <v>167</v>
      </c>
      <c r="E232" s="250" t="s">
        <v>1</v>
      </c>
      <c r="F232" s="251" t="s">
        <v>1087</v>
      </c>
      <c r="G232" s="248"/>
      <c r="H232" s="252">
        <v>123.8</v>
      </c>
      <c r="I232" s="253"/>
      <c r="J232" s="248"/>
      <c r="K232" s="248"/>
      <c r="L232" s="254"/>
      <c r="M232" s="255"/>
      <c r="N232" s="256"/>
      <c r="O232" s="256"/>
      <c r="P232" s="256"/>
      <c r="Q232" s="256"/>
      <c r="R232" s="256"/>
      <c r="S232" s="256"/>
      <c r="T232" s="25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8" t="s">
        <v>167</v>
      </c>
      <c r="AU232" s="258" t="s">
        <v>90</v>
      </c>
      <c r="AV232" s="13" t="s">
        <v>90</v>
      </c>
      <c r="AW232" s="13" t="s">
        <v>34</v>
      </c>
      <c r="AX232" s="13" t="s">
        <v>80</v>
      </c>
      <c r="AY232" s="258" t="s">
        <v>159</v>
      </c>
    </row>
    <row r="233" s="14" customFormat="1">
      <c r="A233" s="14"/>
      <c r="B233" s="259"/>
      <c r="C233" s="260"/>
      <c r="D233" s="249" t="s">
        <v>167</v>
      </c>
      <c r="E233" s="261" t="s">
        <v>1</v>
      </c>
      <c r="F233" s="262" t="s">
        <v>169</v>
      </c>
      <c r="G233" s="260"/>
      <c r="H233" s="263">
        <v>123.8</v>
      </c>
      <c r="I233" s="264"/>
      <c r="J233" s="260"/>
      <c r="K233" s="260"/>
      <c r="L233" s="265"/>
      <c r="M233" s="266"/>
      <c r="N233" s="267"/>
      <c r="O233" s="267"/>
      <c r="P233" s="267"/>
      <c r="Q233" s="267"/>
      <c r="R233" s="267"/>
      <c r="S233" s="267"/>
      <c r="T233" s="26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9" t="s">
        <v>167</v>
      </c>
      <c r="AU233" s="269" t="s">
        <v>90</v>
      </c>
      <c r="AV233" s="14" t="s">
        <v>165</v>
      </c>
      <c r="AW233" s="14" t="s">
        <v>34</v>
      </c>
      <c r="AX233" s="14" t="s">
        <v>88</v>
      </c>
      <c r="AY233" s="269" t="s">
        <v>159</v>
      </c>
    </row>
    <row r="234" s="2" customFormat="1" ht="55.5" customHeight="1">
      <c r="A234" s="37"/>
      <c r="B234" s="38"/>
      <c r="C234" s="233" t="s">
        <v>354</v>
      </c>
      <c r="D234" s="233" t="s">
        <v>161</v>
      </c>
      <c r="E234" s="234" t="s">
        <v>1088</v>
      </c>
      <c r="F234" s="235" t="s">
        <v>1089</v>
      </c>
      <c r="G234" s="236" t="s">
        <v>287</v>
      </c>
      <c r="H234" s="237">
        <v>94.700000000000003</v>
      </c>
      <c r="I234" s="238"/>
      <c r="J234" s="239">
        <f>ROUND(I234*H234,2)</f>
        <v>0</v>
      </c>
      <c r="K234" s="240"/>
      <c r="L234" s="43"/>
      <c r="M234" s="241" t="s">
        <v>1</v>
      </c>
      <c r="N234" s="242" t="s">
        <v>45</v>
      </c>
      <c r="O234" s="90"/>
      <c r="P234" s="243">
        <f>O234*H234</f>
        <v>0</v>
      </c>
      <c r="Q234" s="243">
        <v>0.00024000000000000001</v>
      </c>
      <c r="R234" s="243">
        <f>Q234*H234</f>
        <v>0.022728000000000002</v>
      </c>
      <c r="S234" s="243">
        <v>0</v>
      </c>
      <c r="T234" s="24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5" t="s">
        <v>238</v>
      </c>
      <c r="AT234" s="245" t="s">
        <v>161</v>
      </c>
      <c r="AU234" s="245" t="s">
        <v>90</v>
      </c>
      <c r="AY234" s="16" t="s">
        <v>159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6" t="s">
        <v>88</v>
      </c>
      <c r="BK234" s="246">
        <f>ROUND(I234*H234,2)</f>
        <v>0</v>
      </c>
      <c r="BL234" s="16" t="s">
        <v>238</v>
      </c>
      <c r="BM234" s="245" t="s">
        <v>1090</v>
      </c>
    </row>
    <row r="235" s="13" customFormat="1">
      <c r="A235" s="13"/>
      <c r="B235" s="247"/>
      <c r="C235" s="248"/>
      <c r="D235" s="249" t="s">
        <v>167</v>
      </c>
      <c r="E235" s="250" t="s">
        <v>1</v>
      </c>
      <c r="F235" s="251" t="s">
        <v>1091</v>
      </c>
      <c r="G235" s="248"/>
      <c r="H235" s="252">
        <v>94.700000000000003</v>
      </c>
      <c r="I235" s="253"/>
      <c r="J235" s="248"/>
      <c r="K235" s="248"/>
      <c r="L235" s="254"/>
      <c r="M235" s="255"/>
      <c r="N235" s="256"/>
      <c r="O235" s="256"/>
      <c r="P235" s="256"/>
      <c r="Q235" s="256"/>
      <c r="R235" s="256"/>
      <c r="S235" s="256"/>
      <c r="T235" s="25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8" t="s">
        <v>167</v>
      </c>
      <c r="AU235" s="258" t="s">
        <v>90</v>
      </c>
      <c r="AV235" s="13" t="s">
        <v>90</v>
      </c>
      <c r="AW235" s="13" t="s">
        <v>34</v>
      </c>
      <c r="AX235" s="13" t="s">
        <v>80</v>
      </c>
      <c r="AY235" s="258" t="s">
        <v>159</v>
      </c>
    </row>
    <row r="236" s="14" customFormat="1">
      <c r="A236" s="14"/>
      <c r="B236" s="259"/>
      <c r="C236" s="260"/>
      <c r="D236" s="249" t="s">
        <v>167</v>
      </c>
      <c r="E236" s="261" t="s">
        <v>1</v>
      </c>
      <c r="F236" s="262" t="s">
        <v>169</v>
      </c>
      <c r="G236" s="260"/>
      <c r="H236" s="263">
        <v>94.700000000000003</v>
      </c>
      <c r="I236" s="264"/>
      <c r="J236" s="260"/>
      <c r="K236" s="260"/>
      <c r="L236" s="265"/>
      <c r="M236" s="266"/>
      <c r="N236" s="267"/>
      <c r="O236" s="267"/>
      <c r="P236" s="267"/>
      <c r="Q236" s="267"/>
      <c r="R236" s="267"/>
      <c r="S236" s="267"/>
      <c r="T236" s="26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9" t="s">
        <v>167</v>
      </c>
      <c r="AU236" s="269" t="s">
        <v>90</v>
      </c>
      <c r="AV236" s="14" t="s">
        <v>165</v>
      </c>
      <c r="AW236" s="14" t="s">
        <v>34</v>
      </c>
      <c r="AX236" s="14" t="s">
        <v>88</v>
      </c>
      <c r="AY236" s="269" t="s">
        <v>159</v>
      </c>
    </row>
    <row r="237" s="2" customFormat="1" ht="55.5" customHeight="1">
      <c r="A237" s="37"/>
      <c r="B237" s="38"/>
      <c r="C237" s="233" t="s">
        <v>359</v>
      </c>
      <c r="D237" s="233" t="s">
        <v>161</v>
      </c>
      <c r="E237" s="234" t="s">
        <v>1092</v>
      </c>
      <c r="F237" s="235" t="s">
        <v>1093</v>
      </c>
      <c r="G237" s="236" t="s">
        <v>287</v>
      </c>
      <c r="H237" s="237">
        <v>5.5</v>
      </c>
      <c r="I237" s="238"/>
      <c r="J237" s="239">
        <f>ROUND(I237*H237,2)</f>
        <v>0</v>
      </c>
      <c r="K237" s="240"/>
      <c r="L237" s="43"/>
      <c r="M237" s="241" t="s">
        <v>1</v>
      </c>
      <c r="N237" s="242" t="s">
        <v>45</v>
      </c>
      <c r="O237" s="90"/>
      <c r="P237" s="243">
        <f>O237*H237</f>
        <v>0</v>
      </c>
      <c r="Q237" s="243">
        <v>0.00027</v>
      </c>
      <c r="R237" s="243">
        <f>Q237*H237</f>
        <v>0.001485</v>
      </c>
      <c r="S237" s="243">
        <v>0</v>
      </c>
      <c r="T237" s="24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45" t="s">
        <v>238</v>
      </c>
      <c r="AT237" s="245" t="s">
        <v>161</v>
      </c>
      <c r="AU237" s="245" t="s">
        <v>90</v>
      </c>
      <c r="AY237" s="16" t="s">
        <v>159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6" t="s">
        <v>88</v>
      </c>
      <c r="BK237" s="246">
        <f>ROUND(I237*H237,2)</f>
        <v>0</v>
      </c>
      <c r="BL237" s="16" t="s">
        <v>238</v>
      </c>
      <c r="BM237" s="245" t="s">
        <v>1094</v>
      </c>
    </row>
    <row r="238" s="2" customFormat="1" ht="24.15" customHeight="1">
      <c r="A238" s="37"/>
      <c r="B238" s="38"/>
      <c r="C238" s="233" t="s">
        <v>364</v>
      </c>
      <c r="D238" s="233" t="s">
        <v>161</v>
      </c>
      <c r="E238" s="234" t="s">
        <v>1095</v>
      </c>
      <c r="F238" s="235" t="s">
        <v>1096</v>
      </c>
      <c r="G238" s="236" t="s">
        <v>292</v>
      </c>
      <c r="H238" s="237">
        <v>2</v>
      </c>
      <c r="I238" s="238"/>
      <c r="J238" s="239">
        <f>ROUND(I238*H238,2)</f>
        <v>0</v>
      </c>
      <c r="K238" s="240"/>
      <c r="L238" s="43"/>
      <c r="M238" s="241" t="s">
        <v>1</v>
      </c>
      <c r="N238" s="242" t="s">
        <v>45</v>
      </c>
      <c r="O238" s="90"/>
      <c r="P238" s="243">
        <f>O238*H238</f>
        <v>0</v>
      </c>
      <c r="Q238" s="243">
        <v>0.00018000000000000001</v>
      </c>
      <c r="R238" s="243">
        <f>Q238*H238</f>
        <v>0.00036000000000000002</v>
      </c>
      <c r="S238" s="243">
        <v>0</v>
      </c>
      <c r="T238" s="24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5" t="s">
        <v>238</v>
      </c>
      <c r="AT238" s="245" t="s">
        <v>161</v>
      </c>
      <c r="AU238" s="245" t="s">
        <v>90</v>
      </c>
      <c r="AY238" s="16" t="s">
        <v>159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6" t="s">
        <v>88</v>
      </c>
      <c r="BK238" s="246">
        <f>ROUND(I238*H238,2)</f>
        <v>0</v>
      </c>
      <c r="BL238" s="16" t="s">
        <v>238</v>
      </c>
      <c r="BM238" s="245" t="s">
        <v>1097</v>
      </c>
    </row>
    <row r="239" s="2" customFormat="1" ht="24.15" customHeight="1">
      <c r="A239" s="37"/>
      <c r="B239" s="38"/>
      <c r="C239" s="233" t="s">
        <v>369</v>
      </c>
      <c r="D239" s="233" t="s">
        <v>161</v>
      </c>
      <c r="E239" s="234" t="s">
        <v>1098</v>
      </c>
      <c r="F239" s="235" t="s">
        <v>1099</v>
      </c>
      <c r="G239" s="236" t="s">
        <v>292</v>
      </c>
      <c r="H239" s="237">
        <v>1</v>
      </c>
      <c r="I239" s="238"/>
      <c r="J239" s="239">
        <f>ROUND(I239*H239,2)</f>
        <v>0</v>
      </c>
      <c r="K239" s="240"/>
      <c r="L239" s="43"/>
      <c r="M239" s="241" t="s">
        <v>1</v>
      </c>
      <c r="N239" s="242" t="s">
        <v>45</v>
      </c>
      <c r="O239" s="90"/>
      <c r="P239" s="243">
        <f>O239*H239</f>
        <v>0</v>
      </c>
      <c r="Q239" s="243">
        <v>0.00017000000000000001</v>
      </c>
      <c r="R239" s="243">
        <f>Q239*H239</f>
        <v>0.00017000000000000001</v>
      </c>
      <c r="S239" s="243">
        <v>0</v>
      </c>
      <c r="T239" s="24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5" t="s">
        <v>238</v>
      </c>
      <c r="AT239" s="245" t="s">
        <v>161</v>
      </c>
      <c r="AU239" s="245" t="s">
        <v>90</v>
      </c>
      <c r="AY239" s="16" t="s">
        <v>159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6" t="s">
        <v>88</v>
      </c>
      <c r="BK239" s="246">
        <f>ROUND(I239*H239,2)</f>
        <v>0</v>
      </c>
      <c r="BL239" s="16" t="s">
        <v>238</v>
      </c>
      <c r="BM239" s="245" t="s">
        <v>1100</v>
      </c>
    </row>
    <row r="240" s="2" customFormat="1" ht="24.15" customHeight="1">
      <c r="A240" s="37"/>
      <c r="B240" s="38"/>
      <c r="C240" s="233" t="s">
        <v>376</v>
      </c>
      <c r="D240" s="233" t="s">
        <v>161</v>
      </c>
      <c r="E240" s="234" t="s">
        <v>1101</v>
      </c>
      <c r="F240" s="235" t="s">
        <v>1102</v>
      </c>
      <c r="G240" s="236" t="s">
        <v>292</v>
      </c>
      <c r="H240" s="237">
        <v>1</v>
      </c>
      <c r="I240" s="238"/>
      <c r="J240" s="239">
        <f>ROUND(I240*H240,2)</f>
        <v>0</v>
      </c>
      <c r="K240" s="240"/>
      <c r="L240" s="43"/>
      <c r="M240" s="241" t="s">
        <v>1</v>
      </c>
      <c r="N240" s="242" t="s">
        <v>45</v>
      </c>
      <c r="O240" s="90"/>
      <c r="P240" s="243">
        <f>O240*H240</f>
        <v>0</v>
      </c>
      <c r="Q240" s="243">
        <v>0.00067000000000000002</v>
      </c>
      <c r="R240" s="243">
        <f>Q240*H240</f>
        <v>0.00067000000000000002</v>
      </c>
      <c r="S240" s="243">
        <v>0</v>
      </c>
      <c r="T240" s="24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5" t="s">
        <v>238</v>
      </c>
      <c r="AT240" s="245" t="s">
        <v>161</v>
      </c>
      <c r="AU240" s="245" t="s">
        <v>90</v>
      </c>
      <c r="AY240" s="16" t="s">
        <v>159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6" t="s">
        <v>88</v>
      </c>
      <c r="BK240" s="246">
        <f>ROUND(I240*H240,2)</f>
        <v>0</v>
      </c>
      <c r="BL240" s="16" t="s">
        <v>238</v>
      </c>
      <c r="BM240" s="245" t="s">
        <v>1103</v>
      </c>
    </row>
    <row r="241" s="2" customFormat="1" ht="16.5" customHeight="1">
      <c r="A241" s="37"/>
      <c r="B241" s="38"/>
      <c r="C241" s="233" t="s">
        <v>381</v>
      </c>
      <c r="D241" s="233" t="s">
        <v>161</v>
      </c>
      <c r="E241" s="234" t="s">
        <v>1104</v>
      </c>
      <c r="F241" s="235" t="s">
        <v>1105</v>
      </c>
      <c r="G241" s="236" t="s">
        <v>282</v>
      </c>
      <c r="H241" s="237">
        <v>1</v>
      </c>
      <c r="I241" s="238"/>
      <c r="J241" s="239">
        <f>ROUND(I241*H241,2)</f>
        <v>0</v>
      </c>
      <c r="K241" s="240"/>
      <c r="L241" s="43"/>
      <c r="M241" s="241" t="s">
        <v>1</v>
      </c>
      <c r="N241" s="242" t="s">
        <v>45</v>
      </c>
      <c r="O241" s="90"/>
      <c r="P241" s="243">
        <f>O241*H241</f>
        <v>0</v>
      </c>
      <c r="Q241" s="243">
        <v>0.002</v>
      </c>
      <c r="R241" s="243">
        <f>Q241*H241</f>
        <v>0.002</v>
      </c>
      <c r="S241" s="243">
        <v>0</v>
      </c>
      <c r="T241" s="24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5" t="s">
        <v>238</v>
      </c>
      <c r="AT241" s="245" t="s">
        <v>161</v>
      </c>
      <c r="AU241" s="245" t="s">
        <v>90</v>
      </c>
      <c r="AY241" s="16" t="s">
        <v>159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16" t="s">
        <v>88</v>
      </c>
      <c r="BK241" s="246">
        <f>ROUND(I241*H241,2)</f>
        <v>0</v>
      </c>
      <c r="BL241" s="16" t="s">
        <v>238</v>
      </c>
      <c r="BM241" s="245" t="s">
        <v>1106</v>
      </c>
    </row>
    <row r="242" s="2" customFormat="1" ht="37.8" customHeight="1">
      <c r="A242" s="37"/>
      <c r="B242" s="38"/>
      <c r="C242" s="233" t="s">
        <v>387</v>
      </c>
      <c r="D242" s="233" t="s">
        <v>161</v>
      </c>
      <c r="E242" s="234" t="s">
        <v>1107</v>
      </c>
      <c r="F242" s="235" t="s">
        <v>1108</v>
      </c>
      <c r="G242" s="236" t="s">
        <v>287</v>
      </c>
      <c r="H242" s="237">
        <v>224</v>
      </c>
      <c r="I242" s="238"/>
      <c r="J242" s="239">
        <f>ROUND(I242*H242,2)</f>
        <v>0</v>
      </c>
      <c r="K242" s="240"/>
      <c r="L242" s="43"/>
      <c r="M242" s="241" t="s">
        <v>1</v>
      </c>
      <c r="N242" s="242" t="s">
        <v>45</v>
      </c>
      <c r="O242" s="90"/>
      <c r="P242" s="243">
        <f>O242*H242</f>
        <v>0</v>
      </c>
      <c r="Q242" s="243">
        <v>0.00019000000000000001</v>
      </c>
      <c r="R242" s="243">
        <f>Q242*H242</f>
        <v>0.042560000000000001</v>
      </c>
      <c r="S242" s="243">
        <v>0</v>
      </c>
      <c r="T242" s="24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5" t="s">
        <v>238</v>
      </c>
      <c r="AT242" s="245" t="s">
        <v>161</v>
      </c>
      <c r="AU242" s="245" t="s">
        <v>90</v>
      </c>
      <c r="AY242" s="16" t="s">
        <v>159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6" t="s">
        <v>88</v>
      </c>
      <c r="BK242" s="246">
        <f>ROUND(I242*H242,2)</f>
        <v>0</v>
      </c>
      <c r="BL242" s="16" t="s">
        <v>238</v>
      </c>
      <c r="BM242" s="245" t="s">
        <v>1109</v>
      </c>
    </row>
    <row r="243" s="13" customFormat="1">
      <c r="A243" s="13"/>
      <c r="B243" s="247"/>
      <c r="C243" s="248"/>
      <c r="D243" s="249" t="s">
        <v>167</v>
      </c>
      <c r="E243" s="250" t="s">
        <v>1</v>
      </c>
      <c r="F243" s="251" t="s">
        <v>1110</v>
      </c>
      <c r="G243" s="248"/>
      <c r="H243" s="252">
        <v>224</v>
      </c>
      <c r="I243" s="253"/>
      <c r="J243" s="248"/>
      <c r="K243" s="248"/>
      <c r="L243" s="254"/>
      <c r="M243" s="255"/>
      <c r="N243" s="256"/>
      <c r="O243" s="256"/>
      <c r="P243" s="256"/>
      <c r="Q243" s="256"/>
      <c r="R243" s="256"/>
      <c r="S243" s="256"/>
      <c r="T243" s="25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8" t="s">
        <v>167</v>
      </c>
      <c r="AU243" s="258" t="s">
        <v>90</v>
      </c>
      <c r="AV243" s="13" t="s">
        <v>90</v>
      </c>
      <c r="AW243" s="13" t="s">
        <v>34</v>
      </c>
      <c r="AX243" s="13" t="s">
        <v>80</v>
      </c>
      <c r="AY243" s="258" t="s">
        <v>159</v>
      </c>
    </row>
    <row r="244" s="14" customFormat="1">
      <c r="A244" s="14"/>
      <c r="B244" s="259"/>
      <c r="C244" s="260"/>
      <c r="D244" s="249" t="s">
        <v>167</v>
      </c>
      <c r="E244" s="261" t="s">
        <v>1</v>
      </c>
      <c r="F244" s="262" t="s">
        <v>169</v>
      </c>
      <c r="G244" s="260"/>
      <c r="H244" s="263">
        <v>224</v>
      </c>
      <c r="I244" s="264"/>
      <c r="J244" s="260"/>
      <c r="K244" s="260"/>
      <c r="L244" s="265"/>
      <c r="M244" s="266"/>
      <c r="N244" s="267"/>
      <c r="O244" s="267"/>
      <c r="P244" s="267"/>
      <c r="Q244" s="267"/>
      <c r="R244" s="267"/>
      <c r="S244" s="267"/>
      <c r="T244" s="26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9" t="s">
        <v>167</v>
      </c>
      <c r="AU244" s="269" t="s">
        <v>90</v>
      </c>
      <c r="AV244" s="14" t="s">
        <v>165</v>
      </c>
      <c r="AW244" s="14" t="s">
        <v>34</v>
      </c>
      <c r="AX244" s="14" t="s">
        <v>88</v>
      </c>
      <c r="AY244" s="269" t="s">
        <v>159</v>
      </c>
    </row>
    <row r="245" s="2" customFormat="1" ht="37.8" customHeight="1">
      <c r="A245" s="37"/>
      <c r="B245" s="38"/>
      <c r="C245" s="233" t="s">
        <v>392</v>
      </c>
      <c r="D245" s="233" t="s">
        <v>161</v>
      </c>
      <c r="E245" s="234" t="s">
        <v>1111</v>
      </c>
      <c r="F245" s="235" t="s">
        <v>1112</v>
      </c>
      <c r="G245" s="236" t="s">
        <v>635</v>
      </c>
      <c r="H245" s="284"/>
      <c r="I245" s="238"/>
      <c r="J245" s="239">
        <f>ROUND(I245*H245,2)</f>
        <v>0</v>
      </c>
      <c r="K245" s="240"/>
      <c r="L245" s="43"/>
      <c r="M245" s="241" t="s">
        <v>1</v>
      </c>
      <c r="N245" s="242" t="s">
        <v>45</v>
      </c>
      <c r="O245" s="90"/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45" t="s">
        <v>238</v>
      </c>
      <c r="AT245" s="245" t="s">
        <v>161</v>
      </c>
      <c r="AU245" s="245" t="s">
        <v>90</v>
      </c>
      <c r="AY245" s="16" t="s">
        <v>159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6" t="s">
        <v>88</v>
      </c>
      <c r="BK245" s="246">
        <f>ROUND(I245*H245,2)</f>
        <v>0</v>
      </c>
      <c r="BL245" s="16" t="s">
        <v>238</v>
      </c>
      <c r="BM245" s="245" t="s">
        <v>1113</v>
      </c>
    </row>
    <row r="246" s="12" customFormat="1" ht="22.8" customHeight="1">
      <c r="A246" s="12"/>
      <c r="B246" s="217"/>
      <c r="C246" s="218"/>
      <c r="D246" s="219" t="s">
        <v>79</v>
      </c>
      <c r="E246" s="231" t="s">
        <v>1114</v>
      </c>
      <c r="F246" s="231" t="s">
        <v>1115</v>
      </c>
      <c r="G246" s="218"/>
      <c r="H246" s="218"/>
      <c r="I246" s="221"/>
      <c r="J246" s="232">
        <f>BK246</f>
        <v>0</v>
      </c>
      <c r="K246" s="218"/>
      <c r="L246" s="223"/>
      <c r="M246" s="224"/>
      <c r="N246" s="225"/>
      <c r="O246" s="225"/>
      <c r="P246" s="226">
        <f>SUM(P247:P248)</f>
        <v>0</v>
      </c>
      <c r="Q246" s="225"/>
      <c r="R246" s="226">
        <f>SUM(R247:R248)</f>
        <v>0.0035799999999999998</v>
      </c>
      <c r="S246" s="225"/>
      <c r="T246" s="227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8" t="s">
        <v>90</v>
      </c>
      <c r="AT246" s="229" t="s">
        <v>79</v>
      </c>
      <c r="AU246" s="229" t="s">
        <v>88</v>
      </c>
      <c r="AY246" s="228" t="s">
        <v>159</v>
      </c>
      <c r="BK246" s="230">
        <f>SUM(BK247:BK248)</f>
        <v>0</v>
      </c>
    </row>
    <row r="247" s="2" customFormat="1" ht="37.8" customHeight="1">
      <c r="A247" s="37"/>
      <c r="B247" s="38"/>
      <c r="C247" s="233" t="s">
        <v>397</v>
      </c>
      <c r="D247" s="233" t="s">
        <v>161</v>
      </c>
      <c r="E247" s="234" t="s">
        <v>1116</v>
      </c>
      <c r="F247" s="235" t="s">
        <v>1117</v>
      </c>
      <c r="G247" s="236" t="s">
        <v>282</v>
      </c>
      <c r="H247" s="237">
        <v>1</v>
      </c>
      <c r="I247" s="238"/>
      <c r="J247" s="239">
        <f>ROUND(I247*H247,2)</f>
        <v>0</v>
      </c>
      <c r="K247" s="240"/>
      <c r="L247" s="43"/>
      <c r="M247" s="241" t="s">
        <v>1</v>
      </c>
      <c r="N247" s="242" t="s">
        <v>45</v>
      </c>
      <c r="O247" s="90"/>
      <c r="P247" s="243">
        <f>O247*H247</f>
        <v>0</v>
      </c>
      <c r="Q247" s="243">
        <v>0.0035799999999999998</v>
      </c>
      <c r="R247" s="243">
        <f>Q247*H247</f>
        <v>0.0035799999999999998</v>
      </c>
      <c r="S247" s="243">
        <v>0</v>
      </c>
      <c r="T247" s="24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45" t="s">
        <v>238</v>
      </c>
      <c r="AT247" s="245" t="s">
        <v>161</v>
      </c>
      <c r="AU247" s="245" t="s">
        <v>90</v>
      </c>
      <c r="AY247" s="16" t="s">
        <v>159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6" t="s">
        <v>88</v>
      </c>
      <c r="BK247" s="246">
        <f>ROUND(I247*H247,2)</f>
        <v>0</v>
      </c>
      <c r="BL247" s="16" t="s">
        <v>238</v>
      </c>
      <c r="BM247" s="245" t="s">
        <v>1118</v>
      </c>
    </row>
    <row r="248" s="2" customFormat="1" ht="37.8" customHeight="1">
      <c r="A248" s="37"/>
      <c r="B248" s="38"/>
      <c r="C248" s="233" t="s">
        <v>402</v>
      </c>
      <c r="D248" s="233" t="s">
        <v>161</v>
      </c>
      <c r="E248" s="234" t="s">
        <v>1119</v>
      </c>
      <c r="F248" s="235" t="s">
        <v>1120</v>
      </c>
      <c r="G248" s="236" t="s">
        <v>635</v>
      </c>
      <c r="H248" s="284"/>
      <c r="I248" s="238"/>
      <c r="J248" s="239">
        <f>ROUND(I248*H248,2)</f>
        <v>0</v>
      </c>
      <c r="K248" s="240"/>
      <c r="L248" s="43"/>
      <c r="M248" s="241" t="s">
        <v>1</v>
      </c>
      <c r="N248" s="242" t="s">
        <v>45</v>
      </c>
      <c r="O248" s="90"/>
      <c r="P248" s="243">
        <f>O248*H248</f>
        <v>0</v>
      </c>
      <c r="Q248" s="243">
        <v>0</v>
      </c>
      <c r="R248" s="243">
        <f>Q248*H248</f>
        <v>0</v>
      </c>
      <c r="S248" s="243">
        <v>0</v>
      </c>
      <c r="T248" s="24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5" t="s">
        <v>238</v>
      </c>
      <c r="AT248" s="245" t="s">
        <v>161</v>
      </c>
      <c r="AU248" s="245" t="s">
        <v>90</v>
      </c>
      <c r="AY248" s="16" t="s">
        <v>159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6" t="s">
        <v>88</v>
      </c>
      <c r="BK248" s="246">
        <f>ROUND(I248*H248,2)</f>
        <v>0</v>
      </c>
      <c r="BL248" s="16" t="s">
        <v>238</v>
      </c>
      <c r="BM248" s="245" t="s">
        <v>1121</v>
      </c>
    </row>
    <row r="249" s="12" customFormat="1" ht="22.8" customHeight="1">
      <c r="A249" s="12"/>
      <c r="B249" s="217"/>
      <c r="C249" s="218"/>
      <c r="D249" s="219" t="s">
        <v>79</v>
      </c>
      <c r="E249" s="231" t="s">
        <v>1122</v>
      </c>
      <c r="F249" s="231" t="s">
        <v>1123</v>
      </c>
      <c r="G249" s="218"/>
      <c r="H249" s="218"/>
      <c r="I249" s="221"/>
      <c r="J249" s="232">
        <f>BK249</f>
        <v>0</v>
      </c>
      <c r="K249" s="218"/>
      <c r="L249" s="223"/>
      <c r="M249" s="224"/>
      <c r="N249" s="225"/>
      <c r="O249" s="225"/>
      <c r="P249" s="226">
        <f>SUM(P250:P259)</f>
        <v>0</v>
      </c>
      <c r="Q249" s="225"/>
      <c r="R249" s="226">
        <f>SUM(R250:R259)</f>
        <v>0.33742</v>
      </c>
      <c r="S249" s="225"/>
      <c r="T249" s="227">
        <f>SUM(T250:T259)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8" t="s">
        <v>90</v>
      </c>
      <c r="AT249" s="229" t="s">
        <v>79</v>
      </c>
      <c r="AU249" s="229" t="s">
        <v>88</v>
      </c>
      <c r="AY249" s="228" t="s">
        <v>159</v>
      </c>
      <c r="BK249" s="230">
        <f>SUM(BK250:BK259)</f>
        <v>0</v>
      </c>
    </row>
    <row r="250" s="2" customFormat="1" ht="44.25" customHeight="1">
      <c r="A250" s="37"/>
      <c r="B250" s="38"/>
      <c r="C250" s="233" t="s">
        <v>408</v>
      </c>
      <c r="D250" s="233" t="s">
        <v>161</v>
      </c>
      <c r="E250" s="234" t="s">
        <v>1124</v>
      </c>
      <c r="F250" s="235" t="s">
        <v>1125</v>
      </c>
      <c r="G250" s="236" t="s">
        <v>282</v>
      </c>
      <c r="H250" s="237">
        <v>1</v>
      </c>
      <c r="I250" s="238"/>
      <c r="J250" s="239">
        <f>ROUND(I250*H250,2)</f>
        <v>0</v>
      </c>
      <c r="K250" s="240"/>
      <c r="L250" s="43"/>
      <c r="M250" s="241" t="s">
        <v>1</v>
      </c>
      <c r="N250" s="242" t="s">
        <v>45</v>
      </c>
      <c r="O250" s="90"/>
      <c r="P250" s="243">
        <f>O250*H250</f>
        <v>0</v>
      </c>
      <c r="Q250" s="243">
        <v>0.036339999999999997</v>
      </c>
      <c r="R250" s="243">
        <f>Q250*H250</f>
        <v>0.036339999999999997</v>
      </c>
      <c r="S250" s="243">
        <v>0</v>
      </c>
      <c r="T250" s="24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5" t="s">
        <v>238</v>
      </c>
      <c r="AT250" s="245" t="s">
        <v>161</v>
      </c>
      <c r="AU250" s="245" t="s">
        <v>90</v>
      </c>
      <c r="AY250" s="16" t="s">
        <v>159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6" t="s">
        <v>88</v>
      </c>
      <c r="BK250" s="246">
        <f>ROUND(I250*H250,2)</f>
        <v>0</v>
      </c>
      <c r="BL250" s="16" t="s">
        <v>238</v>
      </c>
      <c r="BM250" s="245" t="s">
        <v>1126</v>
      </c>
    </row>
    <row r="251" s="2" customFormat="1" ht="44.25" customHeight="1">
      <c r="A251" s="37"/>
      <c r="B251" s="38"/>
      <c r="C251" s="233" t="s">
        <v>413</v>
      </c>
      <c r="D251" s="233" t="s">
        <v>161</v>
      </c>
      <c r="E251" s="234" t="s">
        <v>1127</v>
      </c>
      <c r="F251" s="235" t="s">
        <v>1128</v>
      </c>
      <c r="G251" s="236" t="s">
        <v>282</v>
      </c>
      <c r="H251" s="237">
        <v>1</v>
      </c>
      <c r="I251" s="238"/>
      <c r="J251" s="239">
        <f>ROUND(I251*H251,2)</f>
        <v>0</v>
      </c>
      <c r="K251" s="240"/>
      <c r="L251" s="43"/>
      <c r="M251" s="241" t="s">
        <v>1</v>
      </c>
      <c r="N251" s="242" t="s">
        <v>45</v>
      </c>
      <c r="O251" s="90"/>
      <c r="P251" s="243">
        <f>O251*H251</f>
        <v>0</v>
      </c>
      <c r="Q251" s="243">
        <v>0.30108000000000001</v>
      </c>
      <c r="R251" s="243">
        <f>Q251*H251</f>
        <v>0.30108000000000001</v>
      </c>
      <c r="S251" s="243">
        <v>0</v>
      </c>
      <c r="T251" s="24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5" t="s">
        <v>238</v>
      </c>
      <c r="AT251" s="245" t="s">
        <v>161</v>
      </c>
      <c r="AU251" s="245" t="s">
        <v>90</v>
      </c>
      <c r="AY251" s="16" t="s">
        <v>159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6" t="s">
        <v>88</v>
      </c>
      <c r="BK251" s="246">
        <f>ROUND(I251*H251,2)</f>
        <v>0</v>
      </c>
      <c r="BL251" s="16" t="s">
        <v>238</v>
      </c>
      <c r="BM251" s="245" t="s">
        <v>1129</v>
      </c>
    </row>
    <row r="252" s="2" customFormat="1" ht="24.15" customHeight="1">
      <c r="A252" s="37"/>
      <c r="B252" s="38"/>
      <c r="C252" s="233" t="s">
        <v>418</v>
      </c>
      <c r="D252" s="233" t="s">
        <v>640</v>
      </c>
      <c r="E252" s="234" t="s">
        <v>1130</v>
      </c>
      <c r="F252" s="235" t="s">
        <v>1131</v>
      </c>
      <c r="G252" s="236" t="s">
        <v>1132</v>
      </c>
      <c r="H252" s="237">
        <v>9</v>
      </c>
      <c r="I252" s="238"/>
      <c r="J252" s="239">
        <f>ROUND(I252*H252,2)</f>
        <v>0</v>
      </c>
      <c r="K252" s="240"/>
      <c r="L252" s="43"/>
      <c r="M252" s="241" t="s">
        <v>1</v>
      </c>
      <c r="N252" s="242" t="s">
        <v>45</v>
      </c>
      <c r="O252" s="90"/>
      <c r="P252" s="243">
        <f>O252*H252</f>
        <v>0</v>
      </c>
      <c r="Q252" s="243">
        <v>0</v>
      </c>
      <c r="R252" s="243">
        <f>Q252*H252</f>
        <v>0</v>
      </c>
      <c r="S252" s="243">
        <v>0</v>
      </c>
      <c r="T252" s="24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45" t="s">
        <v>238</v>
      </c>
      <c r="AT252" s="245" t="s">
        <v>161</v>
      </c>
      <c r="AU252" s="245" t="s">
        <v>90</v>
      </c>
      <c r="AY252" s="16" t="s">
        <v>159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6" t="s">
        <v>88</v>
      </c>
      <c r="BK252" s="246">
        <f>ROUND(I252*H252,2)</f>
        <v>0</v>
      </c>
      <c r="BL252" s="16" t="s">
        <v>238</v>
      </c>
      <c r="BM252" s="245" t="s">
        <v>1133</v>
      </c>
    </row>
    <row r="253" s="2" customFormat="1" ht="24.15" customHeight="1">
      <c r="A253" s="37"/>
      <c r="B253" s="38"/>
      <c r="C253" s="233" t="s">
        <v>424</v>
      </c>
      <c r="D253" s="233" t="s">
        <v>640</v>
      </c>
      <c r="E253" s="234" t="s">
        <v>1134</v>
      </c>
      <c r="F253" s="235" t="s">
        <v>1135</v>
      </c>
      <c r="G253" s="236" t="s">
        <v>1132</v>
      </c>
      <c r="H253" s="237">
        <v>8</v>
      </c>
      <c r="I253" s="238"/>
      <c r="J253" s="239">
        <f>ROUND(I253*H253,2)</f>
        <v>0</v>
      </c>
      <c r="K253" s="240"/>
      <c r="L253" s="43"/>
      <c r="M253" s="241" t="s">
        <v>1</v>
      </c>
      <c r="N253" s="242" t="s">
        <v>45</v>
      </c>
      <c r="O253" s="90"/>
      <c r="P253" s="243">
        <f>O253*H253</f>
        <v>0</v>
      </c>
      <c r="Q253" s="243">
        <v>0</v>
      </c>
      <c r="R253" s="243">
        <f>Q253*H253</f>
        <v>0</v>
      </c>
      <c r="S253" s="243">
        <v>0</v>
      </c>
      <c r="T253" s="24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45" t="s">
        <v>238</v>
      </c>
      <c r="AT253" s="245" t="s">
        <v>161</v>
      </c>
      <c r="AU253" s="245" t="s">
        <v>90</v>
      </c>
      <c r="AY253" s="16" t="s">
        <v>159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6" t="s">
        <v>88</v>
      </c>
      <c r="BK253" s="246">
        <f>ROUND(I253*H253,2)</f>
        <v>0</v>
      </c>
      <c r="BL253" s="16" t="s">
        <v>238</v>
      </c>
      <c r="BM253" s="245" t="s">
        <v>1136</v>
      </c>
    </row>
    <row r="254" s="2" customFormat="1" ht="24.15" customHeight="1">
      <c r="A254" s="37"/>
      <c r="B254" s="38"/>
      <c r="C254" s="233" t="s">
        <v>430</v>
      </c>
      <c r="D254" s="233" t="s">
        <v>640</v>
      </c>
      <c r="E254" s="234" t="s">
        <v>1137</v>
      </c>
      <c r="F254" s="235" t="s">
        <v>1138</v>
      </c>
      <c r="G254" s="236" t="s">
        <v>1132</v>
      </c>
      <c r="H254" s="237">
        <v>8</v>
      </c>
      <c r="I254" s="238"/>
      <c r="J254" s="239">
        <f>ROUND(I254*H254,2)</f>
        <v>0</v>
      </c>
      <c r="K254" s="240"/>
      <c r="L254" s="43"/>
      <c r="M254" s="241" t="s">
        <v>1</v>
      </c>
      <c r="N254" s="242" t="s">
        <v>45</v>
      </c>
      <c r="O254" s="90"/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5" t="s">
        <v>238</v>
      </c>
      <c r="AT254" s="245" t="s">
        <v>161</v>
      </c>
      <c r="AU254" s="245" t="s">
        <v>90</v>
      </c>
      <c r="AY254" s="16" t="s">
        <v>159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6" t="s">
        <v>88</v>
      </c>
      <c r="BK254" s="246">
        <f>ROUND(I254*H254,2)</f>
        <v>0</v>
      </c>
      <c r="BL254" s="16" t="s">
        <v>238</v>
      </c>
      <c r="BM254" s="245" t="s">
        <v>1139</v>
      </c>
    </row>
    <row r="255" s="2" customFormat="1" ht="24.15" customHeight="1">
      <c r="A255" s="37"/>
      <c r="B255" s="38"/>
      <c r="C255" s="233" t="s">
        <v>435</v>
      </c>
      <c r="D255" s="233" t="s">
        <v>640</v>
      </c>
      <c r="E255" s="234" t="s">
        <v>1140</v>
      </c>
      <c r="F255" s="235" t="s">
        <v>1141</v>
      </c>
      <c r="G255" s="236" t="s">
        <v>1132</v>
      </c>
      <c r="H255" s="237">
        <v>7</v>
      </c>
      <c r="I255" s="238"/>
      <c r="J255" s="239">
        <f>ROUND(I255*H255,2)</f>
        <v>0</v>
      </c>
      <c r="K255" s="240"/>
      <c r="L255" s="43"/>
      <c r="M255" s="241" t="s">
        <v>1</v>
      </c>
      <c r="N255" s="242" t="s">
        <v>45</v>
      </c>
      <c r="O255" s="90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45" t="s">
        <v>238</v>
      </c>
      <c r="AT255" s="245" t="s">
        <v>161</v>
      </c>
      <c r="AU255" s="245" t="s">
        <v>90</v>
      </c>
      <c r="AY255" s="16" t="s">
        <v>159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6" t="s">
        <v>88</v>
      </c>
      <c r="BK255" s="246">
        <f>ROUND(I255*H255,2)</f>
        <v>0</v>
      </c>
      <c r="BL255" s="16" t="s">
        <v>238</v>
      </c>
      <c r="BM255" s="245" t="s">
        <v>1142</v>
      </c>
    </row>
    <row r="256" s="2" customFormat="1" ht="33" customHeight="1">
      <c r="A256" s="37"/>
      <c r="B256" s="38"/>
      <c r="C256" s="233" t="s">
        <v>440</v>
      </c>
      <c r="D256" s="233" t="s">
        <v>640</v>
      </c>
      <c r="E256" s="234" t="s">
        <v>1143</v>
      </c>
      <c r="F256" s="235" t="s">
        <v>1144</v>
      </c>
      <c r="G256" s="236" t="s">
        <v>1132</v>
      </c>
      <c r="H256" s="237">
        <v>2</v>
      </c>
      <c r="I256" s="238"/>
      <c r="J256" s="239">
        <f>ROUND(I256*H256,2)</f>
        <v>0</v>
      </c>
      <c r="K256" s="240"/>
      <c r="L256" s="43"/>
      <c r="M256" s="241" t="s">
        <v>1</v>
      </c>
      <c r="N256" s="242" t="s">
        <v>45</v>
      </c>
      <c r="O256" s="90"/>
      <c r="P256" s="243">
        <f>O256*H256</f>
        <v>0</v>
      </c>
      <c r="Q256" s="243">
        <v>0</v>
      </c>
      <c r="R256" s="243">
        <f>Q256*H256</f>
        <v>0</v>
      </c>
      <c r="S256" s="243">
        <v>0</v>
      </c>
      <c r="T256" s="24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45" t="s">
        <v>238</v>
      </c>
      <c r="AT256" s="245" t="s">
        <v>161</v>
      </c>
      <c r="AU256" s="245" t="s">
        <v>90</v>
      </c>
      <c r="AY256" s="16" t="s">
        <v>159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16" t="s">
        <v>88</v>
      </c>
      <c r="BK256" s="246">
        <f>ROUND(I256*H256,2)</f>
        <v>0</v>
      </c>
      <c r="BL256" s="16" t="s">
        <v>238</v>
      </c>
      <c r="BM256" s="245" t="s">
        <v>1145</v>
      </c>
    </row>
    <row r="257" s="2" customFormat="1">
      <c r="A257" s="37"/>
      <c r="B257" s="38"/>
      <c r="C257" s="39"/>
      <c r="D257" s="249" t="s">
        <v>271</v>
      </c>
      <c r="E257" s="39"/>
      <c r="F257" s="270" t="s">
        <v>1146</v>
      </c>
      <c r="G257" s="39"/>
      <c r="H257" s="39"/>
      <c r="I257" s="200"/>
      <c r="J257" s="39"/>
      <c r="K257" s="39"/>
      <c r="L257" s="43"/>
      <c r="M257" s="271"/>
      <c r="N257" s="272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271</v>
      </c>
      <c r="AU257" s="16" t="s">
        <v>90</v>
      </c>
    </row>
    <row r="258" s="2" customFormat="1" ht="16.5" customHeight="1">
      <c r="A258" s="37"/>
      <c r="B258" s="38"/>
      <c r="C258" s="233" t="s">
        <v>445</v>
      </c>
      <c r="D258" s="233" t="s">
        <v>640</v>
      </c>
      <c r="E258" s="234" t="s">
        <v>1147</v>
      </c>
      <c r="F258" s="235" t="s">
        <v>1148</v>
      </c>
      <c r="G258" s="236" t="s">
        <v>1132</v>
      </c>
      <c r="H258" s="237">
        <v>1</v>
      </c>
      <c r="I258" s="238"/>
      <c r="J258" s="239">
        <f>ROUND(I258*H258,2)</f>
        <v>0</v>
      </c>
      <c r="K258" s="240"/>
      <c r="L258" s="43"/>
      <c r="M258" s="241" t="s">
        <v>1</v>
      </c>
      <c r="N258" s="242" t="s">
        <v>45</v>
      </c>
      <c r="O258" s="90"/>
      <c r="P258" s="243">
        <f>O258*H258</f>
        <v>0</v>
      </c>
      <c r="Q258" s="243">
        <v>0</v>
      </c>
      <c r="R258" s="243">
        <f>Q258*H258</f>
        <v>0</v>
      </c>
      <c r="S258" s="243">
        <v>0</v>
      </c>
      <c r="T258" s="24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45" t="s">
        <v>238</v>
      </c>
      <c r="AT258" s="245" t="s">
        <v>161</v>
      </c>
      <c r="AU258" s="245" t="s">
        <v>90</v>
      </c>
      <c r="AY258" s="16" t="s">
        <v>159</v>
      </c>
      <c r="BE258" s="246">
        <f>IF(N258="základní",J258,0)</f>
        <v>0</v>
      </c>
      <c r="BF258" s="246">
        <f>IF(N258="snížená",J258,0)</f>
        <v>0</v>
      </c>
      <c r="BG258" s="246">
        <f>IF(N258="zákl. přenesená",J258,0)</f>
        <v>0</v>
      </c>
      <c r="BH258" s="246">
        <f>IF(N258="sníž. přenesená",J258,0)</f>
        <v>0</v>
      </c>
      <c r="BI258" s="246">
        <f>IF(N258="nulová",J258,0)</f>
        <v>0</v>
      </c>
      <c r="BJ258" s="16" t="s">
        <v>88</v>
      </c>
      <c r="BK258" s="246">
        <f>ROUND(I258*H258,2)</f>
        <v>0</v>
      </c>
      <c r="BL258" s="16" t="s">
        <v>238</v>
      </c>
      <c r="BM258" s="245" t="s">
        <v>1149</v>
      </c>
    </row>
    <row r="259" s="2" customFormat="1" ht="37.8" customHeight="1">
      <c r="A259" s="37"/>
      <c r="B259" s="38"/>
      <c r="C259" s="233" t="s">
        <v>451</v>
      </c>
      <c r="D259" s="233" t="s">
        <v>161</v>
      </c>
      <c r="E259" s="234" t="s">
        <v>1150</v>
      </c>
      <c r="F259" s="235" t="s">
        <v>1151</v>
      </c>
      <c r="G259" s="236" t="s">
        <v>635</v>
      </c>
      <c r="H259" s="284"/>
      <c r="I259" s="238"/>
      <c r="J259" s="239">
        <f>ROUND(I259*H259,2)</f>
        <v>0</v>
      </c>
      <c r="K259" s="240"/>
      <c r="L259" s="43"/>
      <c r="M259" s="241" t="s">
        <v>1</v>
      </c>
      <c r="N259" s="242" t="s">
        <v>45</v>
      </c>
      <c r="O259" s="90"/>
      <c r="P259" s="243">
        <f>O259*H259</f>
        <v>0</v>
      </c>
      <c r="Q259" s="243">
        <v>0</v>
      </c>
      <c r="R259" s="243">
        <f>Q259*H259</f>
        <v>0</v>
      </c>
      <c r="S259" s="243">
        <v>0</v>
      </c>
      <c r="T259" s="24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5" t="s">
        <v>238</v>
      </c>
      <c r="AT259" s="245" t="s">
        <v>161</v>
      </c>
      <c r="AU259" s="245" t="s">
        <v>90</v>
      </c>
      <c r="AY259" s="16" t="s">
        <v>159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6" t="s">
        <v>88</v>
      </c>
      <c r="BK259" s="246">
        <f>ROUND(I259*H259,2)</f>
        <v>0</v>
      </c>
      <c r="BL259" s="16" t="s">
        <v>238</v>
      </c>
      <c r="BM259" s="245" t="s">
        <v>1152</v>
      </c>
    </row>
    <row r="260" s="12" customFormat="1" ht="22.8" customHeight="1">
      <c r="A260" s="12"/>
      <c r="B260" s="217"/>
      <c r="C260" s="218"/>
      <c r="D260" s="219" t="s">
        <v>79</v>
      </c>
      <c r="E260" s="231" t="s">
        <v>1153</v>
      </c>
      <c r="F260" s="231" t="s">
        <v>1154</v>
      </c>
      <c r="G260" s="218"/>
      <c r="H260" s="218"/>
      <c r="I260" s="221"/>
      <c r="J260" s="232">
        <f>BK260</f>
        <v>0</v>
      </c>
      <c r="K260" s="218"/>
      <c r="L260" s="223"/>
      <c r="M260" s="224"/>
      <c r="N260" s="225"/>
      <c r="O260" s="225"/>
      <c r="P260" s="226">
        <f>SUM(P261:P265)</f>
        <v>0</v>
      </c>
      <c r="Q260" s="225"/>
      <c r="R260" s="226">
        <f>SUM(R261:R265)</f>
        <v>0</v>
      </c>
      <c r="S260" s="225"/>
      <c r="T260" s="227">
        <f>SUM(T261:T265)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8" t="s">
        <v>90</v>
      </c>
      <c r="AT260" s="229" t="s">
        <v>79</v>
      </c>
      <c r="AU260" s="229" t="s">
        <v>88</v>
      </c>
      <c r="AY260" s="228" t="s">
        <v>159</v>
      </c>
      <c r="BK260" s="230">
        <f>SUM(BK261:BK265)</f>
        <v>0</v>
      </c>
    </row>
    <row r="261" s="2" customFormat="1" ht="24.15" customHeight="1">
      <c r="A261" s="37"/>
      <c r="B261" s="38"/>
      <c r="C261" s="233" t="s">
        <v>456</v>
      </c>
      <c r="D261" s="233" t="s">
        <v>640</v>
      </c>
      <c r="E261" s="234" t="s">
        <v>1155</v>
      </c>
      <c r="F261" s="235" t="s">
        <v>1156</v>
      </c>
      <c r="G261" s="236" t="s">
        <v>282</v>
      </c>
      <c r="H261" s="237">
        <v>7</v>
      </c>
      <c r="I261" s="238"/>
      <c r="J261" s="239">
        <f>ROUND(I261*H261,2)</f>
        <v>0</v>
      </c>
      <c r="K261" s="240"/>
      <c r="L261" s="43"/>
      <c r="M261" s="241" t="s">
        <v>1</v>
      </c>
      <c r="N261" s="242" t="s">
        <v>45</v>
      </c>
      <c r="O261" s="90"/>
      <c r="P261" s="243">
        <f>O261*H261</f>
        <v>0</v>
      </c>
      <c r="Q261" s="243">
        <v>0</v>
      </c>
      <c r="R261" s="243">
        <f>Q261*H261</f>
        <v>0</v>
      </c>
      <c r="S261" s="243">
        <v>0</v>
      </c>
      <c r="T261" s="24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5" t="s">
        <v>238</v>
      </c>
      <c r="AT261" s="245" t="s">
        <v>161</v>
      </c>
      <c r="AU261" s="245" t="s">
        <v>90</v>
      </c>
      <c r="AY261" s="16" t="s">
        <v>159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6" t="s">
        <v>88</v>
      </c>
      <c r="BK261" s="246">
        <f>ROUND(I261*H261,2)</f>
        <v>0</v>
      </c>
      <c r="BL261" s="16" t="s">
        <v>238</v>
      </c>
      <c r="BM261" s="245" t="s">
        <v>1157</v>
      </c>
    </row>
    <row r="262" s="2" customFormat="1" ht="24.15" customHeight="1">
      <c r="A262" s="37"/>
      <c r="B262" s="38"/>
      <c r="C262" s="233" t="s">
        <v>461</v>
      </c>
      <c r="D262" s="233" t="s">
        <v>640</v>
      </c>
      <c r="E262" s="234" t="s">
        <v>1158</v>
      </c>
      <c r="F262" s="235" t="s">
        <v>1159</v>
      </c>
      <c r="G262" s="236" t="s">
        <v>282</v>
      </c>
      <c r="H262" s="237">
        <v>1</v>
      </c>
      <c r="I262" s="238"/>
      <c r="J262" s="239">
        <f>ROUND(I262*H262,2)</f>
        <v>0</v>
      </c>
      <c r="K262" s="240"/>
      <c r="L262" s="43"/>
      <c r="M262" s="241" t="s">
        <v>1</v>
      </c>
      <c r="N262" s="242" t="s">
        <v>45</v>
      </c>
      <c r="O262" s="90"/>
      <c r="P262" s="243">
        <f>O262*H262</f>
        <v>0</v>
      </c>
      <c r="Q262" s="243">
        <v>0</v>
      </c>
      <c r="R262" s="243">
        <f>Q262*H262</f>
        <v>0</v>
      </c>
      <c r="S262" s="243">
        <v>0</v>
      </c>
      <c r="T262" s="24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5" t="s">
        <v>238</v>
      </c>
      <c r="AT262" s="245" t="s">
        <v>161</v>
      </c>
      <c r="AU262" s="245" t="s">
        <v>90</v>
      </c>
      <c r="AY262" s="16" t="s">
        <v>159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6" t="s">
        <v>88</v>
      </c>
      <c r="BK262" s="246">
        <f>ROUND(I262*H262,2)</f>
        <v>0</v>
      </c>
      <c r="BL262" s="16" t="s">
        <v>238</v>
      </c>
      <c r="BM262" s="245" t="s">
        <v>1160</v>
      </c>
    </row>
    <row r="263" s="2" customFormat="1" ht="24.15" customHeight="1">
      <c r="A263" s="37"/>
      <c r="B263" s="38"/>
      <c r="C263" s="233" t="s">
        <v>466</v>
      </c>
      <c r="D263" s="233" t="s">
        <v>640</v>
      </c>
      <c r="E263" s="234" t="s">
        <v>1161</v>
      </c>
      <c r="F263" s="235" t="s">
        <v>1162</v>
      </c>
      <c r="G263" s="236" t="s">
        <v>282</v>
      </c>
      <c r="H263" s="237">
        <v>3</v>
      </c>
      <c r="I263" s="238"/>
      <c r="J263" s="239">
        <f>ROUND(I263*H263,2)</f>
        <v>0</v>
      </c>
      <c r="K263" s="240"/>
      <c r="L263" s="43"/>
      <c r="M263" s="241" t="s">
        <v>1</v>
      </c>
      <c r="N263" s="242" t="s">
        <v>45</v>
      </c>
      <c r="O263" s="90"/>
      <c r="P263" s="243">
        <f>O263*H263</f>
        <v>0</v>
      </c>
      <c r="Q263" s="243">
        <v>0</v>
      </c>
      <c r="R263" s="243">
        <f>Q263*H263</f>
        <v>0</v>
      </c>
      <c r="S263" s="243">
        <v>0</v>
      </c>
      <c r="T263" s="24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5" t="s">
        <v>238</v>
      </c>
      <c r="AT263" s="245" t="s">
        <v>161</v>
      </c>
      <c r="AU263" s="245" t="s">
        <v>90</v>
      </c>
      <c r="AY263" s="16" t="s">
        <v>159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6" t="s">
        <v>88</v>
      </c>
      <c r="BK263" s="246">
        <f>ROUND(I263*H263,2)</f>
        <v>0</v>
      </c>
      <c r="BL263" s="16" t="s">
        <v>238</v>
      </c>
      <c r="BM263" s="245" t="s">
        <v>1163</v>
      </c>
    </row>
    <row r="264" s="2" customFormat="1" ht="24.15" customHeight="1">
      <c r="A264" s="37"/>
      <c r="B264" s="38"/>
      <c r="C264" s="233" t="s">
        <v>471</v>
      </c>
      <c r="D264" s="233" t="s">
        <v>640</v>
      </c>
      <c r="E264" s="234" t="s">
        <v>1164</v>
      </c>
      <c r="F264" s="235" t="s">
        <v>1165</v>
      </c>
      <c r="G264" s="236" t="s">
        <v>282</v>
      </c>
      <c r="H264" s="237">
        <v>3</v>
      </c>
      <c r="I264" s="238"/>
      <c r="J264" s="239">
        <f>ROUND(I264*H264,2)</f>
        <v>0</v>
      </c>
      <c r="K264" s="240"/>
      <c r="L264" s="43"/>
      <c r="M264" s="241" t="s">
        <v>1</v>
      </c>
      <c r="N264" s="242" t="s">
        <v>45</v>
      </c>
      <c r="O264" s="90"/>
      <c r="P264" s="243">
        <f>O264*H264</f>
        <v>0</v>
      </c>
      <c r="Q264" s="243">
        <v>0</v>
      </c>
      <c r="R264" s="243">
        <f>Q264*H264</f>
        <v>0</v>
      </c>
      <c r="S264" s="243">
        <v>0</v>
      </c>
      <c r="T264" s="24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45" t="s">
        <v>238</v>
      </c>
      <c r="AT264" s="245" t="s">
        <v>161</v>
      </c>
      <c r="AU264" s="245" t="s">
        <v>90</v>
      </c>
      <c r="AY264" s="16" t="s">
        <v>159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6" t="s">
        <v>88</v>
      </c>
      <c r="BK264" s="246">
        <f>ROUND(I264*H264,2)</f>
        <v>0</v>
      </c>
      <c r="BL264" s="16" t="s">
        <v>238</v>
      </c>
      <c r="BM264" s="245" t="s">
        <v>1166</v>
      </c>
    </row>
    <row r="265" s="2" customFormat="1" ht="44.25" customHeight="1">
      <c r="A265" s="37"/>
      <c r="B265" s="38"/>
      <c r="C265" s="233" t="s">
        <v>474</v>
      </c>
      <c r="D265" s="233" t="s">
        <v>161</v>
      </c>
      <c r="E265" s="234" t="s">
        <v>1167</v>
      </c>
      <c r="F265" s="235" t="s">
        <v>1168</v>
      </c>
      <c r="G265" s="236" t="s">
        <v>635</v>
      </c>
      <c r="H265" s="284"/>
      <c r="I265" s="238"/>
      <c r="J265" s="239">
        <f>ROUND(I265*H265,2)</f>
        <v>0</v>
      </c>
      <c r="K265" s="240"/>
      <c r="L265" s="43"/>
      <c r="M265" s="288" t="s">
        <v>1</v>
      </c>
      <c r="N265" s="289" t="s">
        <v>45</v>
      </c>
      <c r="O265" s="290"/>
      <c r="P265" s="291">
        <f>O265*H265</f>
        <v>0</v>
      </c>
      <c r="Q265" s="291">
        <v>0</v>
      </c>
      <c r="R265" s="291">
        <f>Q265*H265</f>
        <v>0</v>
      </c>
      <c r="S265" s="291">
        <v>0</v>
      </c>
      <c r="T265" s="29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5" t="s">
        <v>238</v>
      </c>
      <c r="AT265" s="245" t="s">
        <v>161</v>
      </c>
      <c r="AU265" s="245" t="s">
        <v>90</v>
      </c>
      <c r="AY265" s="16" t="s">
        <v>159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6" t="s">
        <v>88</v>
      </c>
      <c r="BK265" s="246">
        <f>ROUND(I265*H265,2)</f>
        <v>0</v>
      </c>
      <c r="BL265" s="16" t="s">
        <v>238</v>
      </c>
      <c r="BM265" s="245" t="s">
        <v>1169</v>
      </c>
    </row>
    <row r="266" s="2" customFormat="1" ht="6.96" customHeight="1">
      <c r="A266" s="37"/>
      <c r="B266" s="65"/>
      <c r="C266" s="66"/>
      <c r="D266" s="66"/>
      <c r="E266" s="66"/>
      <c r="F266" s="66"/>
      <c r="G266" s="66"/>
      <c r="H266" s="66"/>
      <c r="I266" s="66"/>
      <c r="J266" s="66"/>
      <c r="K266" s="66"/>
      <c r="L266" s="43"/>
      <c r="M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</row>
  </sheetData>
  <sheetProtection sheet="1" autoFilter="0" formatColumns="0" formatRows="0" objects="1" scenarios="1" spinCount="100000" saltValue="f8uuHou26jghsXXoDeCm+iZ43tDNAR2t27gePf57kg3zlK3TpMdtOFE1R5EW1R+oRvGGEjGay+wRzREwMm2PWg==" hashValue="k09lb3X3Piy09benK85Zzn80Vnn11dePTrjymLqV2EPaFLmOJP+bJew+9i4dBGHelRCTnAO7MgPGciYdguaktA==" algorithmName="SHA-512" password="CC35"/>
  <autoFilter ref="C135:K265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sportovního areálu FK TJ Lahošť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1170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26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39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142" t="s">
        <v>104</v>
      </c>
      <c r="E30" s="37"/>
      <c r="F30" s="37"/>
      <c r="G30" s="37"/>
      <c r="H30" s="37"/>
      <c r="I30" s="37"/>
      <c r="J30" s="149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105</v>
      </c>
      <c r="E31" s="37"/>
      <c r="F31" s="37"/>
      <c r="G31" s="37"/>
      <c r="H31" s="37"/>
      <c r="I31" s="37"/>
      <c r="J31" s="149">
        <f>J107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8"/>
      <c r="E33" s="148"/>
      <c r="F33" s="148"/>
      <c r="G33" s="148"/>
      <c r="H33" s="148"/>
      <c r="I33" s="148"/>
      <c r="J33" s="148"/>
      <c r="K33" s="148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39" t="s">
        <v>45</v>
      </c>
      <c r="F35" s="155">
        <f>ROUND((SUM(BE107:BE114) + SUM(BE134:BE226)),  2)</f>
        <v>0</v>
      </c>
      <c r="G35" s="37"/>
      <c r="H35" s="37"/>
      <c r="I35" s="156">
        <v>0.20999999999999999</v>
      </c>
      <c r="J35" s="155">
        <f>ROUND(((SUM(BE107:BE114) + SUM(BE134:BE226))*I35),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46</v>
      </c>
      <c r="F36" s="155">
        <f>ROUND((SUM(BF107:BF114) + SUM(BF134:BF226)),  2)</f>
        <v>0</v>
      </c>
      <c r="G36" s="37"/>
      <c r="H36" s="37"/>
      <c r="I36" s="156">
        <v>0.14999999999999999</v>
      </c>
      <c r="J36" s="155">
        <f>ROUND(((SUM(BF107:BF114) + SUM(BF134:BF226))*I36),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5">
        <f>ROUND((SUM(BG107:BG114) + SUM(BG134:BG226)),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48</v>
      </c>
      <c r="F38" s="155">
        <f>ROUND((SUM(BH107:BH114) + SUM(BH134:BH226)),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49</v>
      </c>
      <c r="F39" s="155">
        <f>ROUND((SUM(BI107:BI114) + SUM(BI134:BI226)),  2)</f>
        <v>0</v>
      </c>
      <c r="G39" s="37"/>
      <c r="H39" s="37"/>
      <c r="I39" s="156">
        <v>0</v>
      </c>
      <c r="J39" s="155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5" t="str">
        <f>E7</f>
        <v>Rekonstrukce sportovního areálu FK TJ Lahošť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1026c - Elektroinstalace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Lahošť</v>
      </c>
      <c r="G89" s="39"/>
      <c r="H89" s="39"/>
      <c r="I89" s="31" t="s">
        <v>23</v>
      </c>
      <c r="J89" s="78" t="str">
        <f>IF(J12="","",J12)</f>
        <v>2. 7. 2024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9"/>
      <c r="E91" s="39"/>
      <c r="F91" s="26" t="str">
        <f>E15</f>
        <v>Obec Lahošť, Švermova 22, 417 25 Lahošť</v>
      </c>
      <c r="G91" s="39"/>
      <c r="H91" s="39"/>
      <c r="I91" s="31" t="s">
        <v>32</v>
      </c>
      <c r="J91" s="35" t="str">
        <f>E21</f>
        <v>Jaroslav Plavec, Masarykova 112/11, Duchcov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Jitka Dvorščáková, Průběžná 3370, 43401 Most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6" t="s">
        <v>107</v>
      </c>
      <c r="D94" s="177"/>
      <c r="E94" s="177"/>
      <c r="F94" s="177"/>
      <c r="G94" s="177"/>
      <c r="H94" s="177"/>
      <c r="I94" s="177"/>
      <c r="J94" s="178" t="s">
        <v>108</v>
      </c>
      <c r="K94" s="17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9" t="s">
        <v>109</v>
      </c>
      <c r="D96" s="39"/>
      <c r="E96" s="39"/>
      <c r="F96" s="39"/>
      <c r="G96" s="39"/>
      <c r="H96" s="39"/>
      <c r="I96" s="39"/>
      <c r="J96" s="109">
        <f>J134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80"/>
      <c r="C97" s="181"/>
      <c r="D97" s="182" t="s">
        <v>1171</v>
      </c>
      <c r="E97" s="183"/>
      <c r="F97" s="183"/>
      <c r="G97" s="183"/>
      <c r="H97" s="183"/>
      <c r="I97" s="183"/>
      <c r="J97" s="184">
        <f>J135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1172</v>
      </c>
      <c r="E98" s="189"/>
      <c r="F98" s="189"/>
      <c r="G98" s="189"/>
      <c r="H98" s="189"/>
      <c r="I98" s="189"/>
      <c r="J98" s="190">
        <f>J136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1173</v>
      </c>
      <c r="E99" s="189"/>
      <c r="F99" s="189"/>
      <c r="G99" s="189"/>
      <c r="H99" s="189"/>
      <c r="I99" s="189"/>
      <c r="J99" s="190">
        <f>J141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1174</v>
      </c>
      <c r="E100" s="189"/>
      <c r="F100" s="189"/>
      <c r="G100" s="189"/>
      <c r="H100" s="189"/>
      <c r="I100" s="189"/>
      <c r="J100" s="190">
        <f>J159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1175</v>
      </c>
      <c r="E101" s="189"/>
      <c r="F101" s="189"/>
      <c r="G101" s="189"/>
      <c r="H101" s="189"/>
      <c r="I101" s="189"/>
      <c r="J101" s="190">
        <f>J167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1176</v>
      </c>
      <c r="E102" s="189"/>
      <c r="F102" s="189"/>
      <c r="G102" s="189"/>
      <c r="H102" s="189"/>
      <c r="I102" s="189"/>
      <c r="J102" s="190">
        <f>J197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1177</v>
      </c>
      <c r="E103" s="189"/>
      <c r="F103" s="189"/>
      <c r="G103" s="189"/>
      <c r="H103" s="189"/>
      <c r="I103" s="189"/>
      <c r="J103" s="190">
        <f>J209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1178</v>
      </c>
      <c r="E104" s="189"/>
      <c r="F104" s="189"/>
      <c r="G104" s="189"/>
      <c r="H104" s="189"/>
      <c r="I104" s="189"/>
      <c r="J104" s="190">
        <f>J222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9.28" customHeight="1">
      <c r="A107" s="37"/>
      <c r="B107" s="38"/>
      <c r="C107" s="179" t="s">
        <v>135</v>
      </c>
      <c r="D107" s="39"/>
      <c r="E107" s="39"/>
      <c r="F107" s="39"/>
      <c r="G107" s="39"/>
      <c r="H107" s="39"/>
      <c r="I107" s="39"/>
      <c r="J107" s="192">
        <f>ROUND(J108 + J109 + J110 + J111 + J112 + J113,2)</f>
        <v>0</v>
      </c>
      <c r="K107" s="39"/>
      <c r="L107" s="62"/>
      <c r="N107" s="193" t="s">
        <v>44</v>
      </c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8" customHeight="1">
      <c r="A108" s="37"/>
      <c r="B108" s="38"/>
      <c r="C108" s="39"/>
      <c r="D108" s="194" t="s">
        <v>160</v>
      </c>
      <c r="E108" s="195"/>
      <c r="F108" s="195"/>
      <c r="G108" s="39"/>
      <c r="H108" s="39"/>
      <c r="I108" s="39"/>
      <c r="J108" s="196">
        <v>0</v>
      </c>
      <c r="K108" s="39"/>
      <c r="L108" s="197"/>
      <c r="M108" s="198"/>
      <c r="N108" s="199" t="s">
        <v>45</v>
      </c>
      <c r="O108" s="198"/>
      <c r="P108" s="198"/>
      <c r="Q108" s="198"/>
      <c r="R108" s="198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  <c r="AF108" s="198"/>
      <c r="AG108" s="198"/>
      <c r="AH108" s="198"/>
      <c r="AI108" s="198"/>
      <c r="AJ108" s="198"/>
      <c r="AK108" s="198"/>
      <c r="AL108" s="198"/>
      <c r="AM108" s="198"/>
      <c r="AN108" s="198"/>
      <c r="AO108" s="198"/>
      <c r="AP108" s="198"/>
      <c r="AQ108" s="198"/>
      <c r="AR108" s="198"/>
      <c r="AS108" s="198"/>
      <c r="AT108" s="198"/>
      <c r="AU108" s="198"/>
      <c r="AV108" s="198"/>
      <c r="AW108" s="198"/>
      <c r="AX108" s="198"/>
      <c r="AY108" s="201" t="s">
        <v>98</v>
      </c>
      <c r="AZ108" s="198"/>
      <c r="BA108" s="198"/>
      <c r="BB108" s="198"/>
      <c r="BC108" s="198"/>
      <c r="BD108" s="198"/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01" t="s">
        <v>88</v>
      </c>
      <c r="BK108" s="198"/>
      <c r="BL108" s="198"/>
      <c r="BM108" s="198"/>
    </row>
    <row r="109" s="2" customFormat="1" ht="18" customHeight="1">
      <c r="A109" s="37"/>
      <c r="B109" s="38"/>
      <c r="C109" s="39"/>
      <c r="D109" s="194" t="s">
        <v>1179</v>
      </c>
      <c r="E109" s="195"/>
      <c r="F109" s="195"/>
      <c r="G109" s="39"/>
      <c r="H109" s="39"/>
      <c r="I109" s="39"/>
      <c r="J109" s="196">
        <v>0</v>
      </c>
      <c r="K109" s="39"/>
      <c r="L109" s="197"/>
      <c r="M109" s="198"/>
      <c r="N109" s="199" t="s">
        <v>45</v>
      </c>
      <c r="O109" s="198"/>
      <c r="P109" s="198"/>
      <c r="Q109" s="198"/>
      <c r="R109" s="198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/>
      <c r="AF109" s="198"/>
      <c r="AG109" s="198"/>
      <c r="AH109" s="198"/>
      <c r="AI109" s="198"/>
      <c r="AJ109" s="198"/>
      <c r="AK109" s="198"/>
      <c r="AL109" s="198"/>
      <c r="AM109" s="198"/>
      <c r="AN109" s="198"/>
      <c r="AO109" s="198"/>
      <c r="AP109" s="198"/>
      <c r="AQ109" s="198"/>
      <c r="AR109" s="198"/>
      <c r="AS109" s="198"/>
      <c r="AT109" s="198"/>
      <c r="AU109" s="198"/>
      <c r="AV109" s="198"/>
      <c r="AW109" s="198"/>
      <c r="AX109" s="198"/>
      <c r="AY109" s="201" t="s">
        <v>98</v>
      </c>
      <c r="AZ109" s="198"/>
      <c r="BA109" s="198"/>
      <c r="BB109" s="198"/>
      <c r="BC109" s="198"/>
      <c r="BD109" s="198"/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01" t="s">
        <v>88</v>
      </c>
      <c r="BK109" s="198"/>
      <c r="BL109" s="198"/>
      <c r="BM109" s="198"/>
    </row>
    <row r="110" s="2" customFormat="1" ht="18" customHeight="1">
      <c r="A110" s="37"/>
      <c r="B110" s="38"/>
      <c r="C110" s="39"/>
      <c r="D110" s="194" t="s">
        <v>1180</v>
      </c>
      <c r="E110" s="195"/>
      <c r="F110" s="195"/>
      <c r="G110" s="39"/>
      <c r="H110" s="39"/>
      <c r="I110" s="39"/>
      <c r="J110" s="196">
        <v>0</v>
      </c>
      <c r="K110" s="39"/>
      <c r="L110" s="197"/>
      <c r="M110" s="198"/>
      <c r="N110" s="199" t="s">
        <v>45</v>
      </c>
      <c r="O110" s="198"/>
      <c r="P110" s="198"/>
      <c r="Q110" s="198"/>
      <c r="R110" s="198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/>
      <c r="AF110" s="198"/>
      <c r="AG110" s="198"/>
      <c r="AH110" s="198"/>
      <c r="AI110" s="198"/>
      <c r="AJ110" s="198"/>
      <c r="AK110" s="198"/>
      <c r="AL110" s="198"/>
      <c r="AM110" s="198"/>
      <c r="AN110" s="198"/>
      <c r="AO110" s="198"/>
      <c r="AP110" s="198"/>
      <c r="AQ110" s="198"/>
      <c r="AR110" s="198"/>
      <c r="AS110" s="198"/>
      <c r="AT110" s="198"/>
      <c r="AU110" s="198"/>
      <c r="AV110" s="198"/>
      <c r="AW110" s="198"/>
      <c r="AX110" s="198"/>
      <c r="AY110" s="201" t="s">
        <v>98</v>
      </c>
      <c r="AZ110" s="198"/>
      <c r="BA110" s="198"/>
      <c r="BB110" s="198"/>
      <c r="BC110" s="198"/>
      <c r="BD110" s="198"/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01" t="s">
        <v>88</v>
      </c>
      <c r="BK110" s="198"/>
      <c r="BL110" s="198"/>
      <c r="BM110" s="198"/>
    </row>
    <row r="111" s="2" customFormat="1" ht="18" customHeight="1">
      <c r="A111" s="37"/>
      <c r="B111" s="38"/>
      <c r="C111" s="39"/>
      <c r="D111" s="194" t="s">
        <v>579</v>
      </c>
      <c r="E111" s="195"/>
      <c r="F111" s="195"/>
      <c r="G111" s="39"/>
      <c r="H111" s="39"/>
      <c r="I111" s="39"/>
      <c r="J111" s="196">
        <v>0</v>
      </c>
      <c r="K111" s="39"/>
      <c r="L111" s="197"/>
      <c r="M111" s="198"/>
      <c r="N111" s="199" t="s">
        <v>45</v>
      </c>
      <c r="O111" s="198"/>
      <c r="P111" s="198"/>
      <c r="Q111" s="198"/>
      <c r="R111" s="198"/>
      <c r="S111" s="200"/>
      <c r="T111" s="200"/>
      <c r="U111" s="200"/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/>
      <c r="AF111" s="198"/>
      <c r="AG111" s="198"/>
      <c r="AH111" s="198"/>
      <c r="AI111" s="198"/>
      <c r="AJ111" s="198"/>
      <c r="AK111" s="198"/>
      <c r="AL111" s="198"/>
      <c r="AM111" s="198"/>
      <c r="AN111" s="198"/>
      <c r="AO111" s="198"/>
      <c r="AP111" s="198"/>
      <c r="AQ111" s="198"/>
      <c r="AR111" s="198"/>
      <c r="AS111" s="198"/>
      <c r="AT111" s="198"/>
      <c r="AU111" s="198"/>
      <c r="AV111" s="198"/>
      <c r="AW111" s="198"/>
      <c r="AX111" s="198"/>
      <c r="AY111" s="201" t="s">
        <v>98</v>
      </c>
      <c r="AZ111" s="198"/>
      <c r="BA111" s="198"/>
      <c r="BB111" s="198"/>
      <c r="BC111" s="198"/>
      <c r="BD111" s="198"/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01" t="s">
        <v>88</v>
      </c>
      <c r="BK111" s="198"/>
      <c r="BL111" s="198"/>
      <c r="BM111" s="198"/>
    </row>
    <row r="112" s="2" customFormat="1" ht="18" customHeight="1">
      <c r="A112" s="37"/>
      <c r="B112" s="38"/>
      <c r="C112" s="39"/>
      <c r="D112" s="194" t="s">
        <v>140</v>
      </c>
      <c r="E112" s="195"/>
      <c r="F112" s="195"/>
      <c r="G112" s="39"/>
      <c r="H112" s="39"/>
      <c r="I112" s="39"/>
      <c r="J112" s="196">
        <v>0</v>
      </c>
      <c r="K112" s="39"/>
      <c r="L112" s="197"/>
      <c r="M112" s="198"/>
      <c r="N112" s="199" t="s">
        <v>45</v>
      </c>
      <c r="O112" s="198"/>
      <c r="P112" s="198"/>
      <c r="Q112" s="198"/>
      <c r="R112" s="198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/>
      <c r="AF112" s="198"/>
      <c r="AG112" s="198"/>
      <c r="AH112" s="198"/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201" t="s">
        <v>98</v>
      </c>
      <c r="AZ112" s="198"/>
      <c r="BA112" s="198"/>
      <c r="BB112" s="198"/>
      <c r="BC112" s="198"/>
      <c r="BD112" s="198"/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01" t="s">
        <v>88</v>
      </c>
      <c r="BK112" s="198"/>
      <c r="BL112" s="198"/>
      <c r="BM112" s="198"/>
    </row>
    <row r="113" s="2" customFormat="1" ht="18" customHeight="1">
      <c r="A113" s="37"/>
      <c r="B113" s="38"/>
      <c r="C113" s="39"/>
      <c r="D113" s="195" t="s">
        <v>141</v>
      </c>
      <c r="E113" s="39"/>
      <c r="F113" s="39"/>
      <c r="G113" s="39"/>
      <c r="H113" s="39"/>
      <c r="I113" s="39"/>
      <c r="J113" s="196">
        <f>ROUND(J30*T113,2)</f>
        <v>0</v>
      </c>
      <c r="K113" s="39"/>
      <c r="L113" s="197"/>
      <c r="M113" s="198"/>
      <c r="N113" s="199" t="s">
        <v>45</v>
      </c>
      <c r="O113" s="198"/>
      <c r="P113" s="198"/>
      <c r="Q113" s="198"/>
      <c r="R113" s="198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201" t="s">
        <v>142</v>
      </c>
      <c r="AZ113" s="198"/>
      <c r="BA113" s="198"/>
      <c r="BB113" s="198"/>
      <c r="BC113" s="198"/>
      <c r="BD113" s="198"/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01" t="s">
        <v>88</v>
      </c>
      <c r="BK113" s="198"/>
      <c r="BL113" s="198"/>
      <c r="BM113" s="198"/>
    </row>
    <row r="114" s="2" customForma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9.28" customHeight="1">
      <c r="A115" s="37"/>
      <c r="B115" s="38"/>
      <c r="C115" s="203" t="s">
        <v>143</v>
      </c>
      <c r="D115" s="177"/>
      <c r="E115" s="177"/>
      <c r="F115" s="177"/>
      <c r="G115" s="177"/>
      <c r="H115" s="177"/>
      <c r="I115" s="177"/>
      <c r="J115" s="204">
        <f>ROUND(J96+J107,2)</f>
        <v>0</v>
      </c>
      <c r="K115" s="177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144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16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175" t="str">
        <f>E7</f>
        <v>Rekonstrukce sportovního areálu FK TJ Lahošť</v>
      </c>
      <c r="F124" s="31"/>
      <c r="G124" s="31"/>
      <c r="H124" s="31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102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75" t="str">
        <f>E9</f>
        <v>1026c - Elektroinstalace</v>
      </c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21</v>
      </c>
      <c r="D128" s="39"/>
      <c r="E128" s="39"/>
      <c r="F128" s="26" t="str">
        <f>F12</f>
        <v>Lahošť</v>
      </c>
      <c r="G128" s="39"/>
      <c r="H128" s="39"/>
      <c r="I128" s="31" t="s">
        <v>23</v>
      </c>
      <c r="J128" s="78" t="str">
        <f>IF(J12="","",J12)</f>
        <v>2. 7. 2024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40.05" customHeight="1">
      <c r="A130" s="37"/>
      <c r="B130" s="38"/>
      <c r="C130" s="31" t="s">
        <v>25</v>
      </c>
      <c r="D130" s="39"/>
      <c r="E130" s="39"/>
      <c r="F130" s="26" t="str">
        <f>E15</f>
        <v>Obec Lahošť, Švermova 22, 417 25 Lahošť</v>
      </c>
      <c r="G130" s="39"/>
      <c r="H130" s="39"/>
      <c r="I130" s="31" t="s">
        <v>32</v>
      </c>
      <c r="J130" s="35" t="str">
        <f>E21</f>
        <v>Jaroslav Plavec, Masarykova 112/11, Duchcov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40.05" customHeight="1">
      <c r="A131" s="37"/>
      <c r="B131" s="38"/>
      <c r="C131" s="31" t="s">
        <v>30</v>
      </c>
      <c r="D131" s="39"/>
      <c r="E131" s="39"/>
      <c r="F131" s="26" t="str">
        <f>IF(E18="","",E18)</f>
        <v>Vyplň údaj</v>
      </c>
      <c r="G131" s="39"/>
      <c r="H131" s="39"/>
      <c r="I131" s="31" t="s">
        <v>35</v>
      </c>
      <c r="J131" s="35" t="str">
        <f>E24</f>
        <v>Jitka Dvorščáková, Průběžná 3370, 43401 Most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205"/>
      <c r="B133" s="206"/>
      <c r="C133" s="207" t="s">
        <v>145</v>
      </c>
      <c r="D133" s="208" t="s">
        <v>65</v>
      </c>
      <c r="E133" s="208" t="s">
        <v>61</v>
      </c>
      <c r="F133" s="208" t="s">
        <v>62</v>
      </c>
      <c r="G133" s="208" t="s">
        <v>146</v>
      </c>
      <c r="H133" s="208" t="s">
        <v>147</v>
      </c>
      <c r="I133" s="208" t="s">
        <v>148</v>
      </c>
      <c r="J133" s="209" t="s">
        <v>108</v>
      </c>
      <c r="K133" s="210" t="s">
        <v>149</v>
      </c>
      <c r="L133" s="211"/>
      <c r="M133" s="99" t="s">
        <v>1</v>
      </c>
      <c r="N133" s="100" t="s">
        <v>44</v>
      </c>
      <c r="O133" s="100" t="s">
        <v>150</v>
      </c>
      <c r="P133" s="100" t="s">
        <v>151</v>
      </c>
      <c r="Q133" s="100" t="s">
        <v>152</v>
      </c>
      <c r="R133" s="100" t="s">
        <v>153</v>
      </c>
      <c r="S133" s="100" t="s">
        <v>154</v>
      </c>
      <c r="T133" s="101" t="s">
        <v>155</v>
      </c>
      <c r="U133" s="205"/>
      <c r="V133" s="205"/>
      <c r="W133" s="205"/>
      <c r="X133" s="205"/>
      <c r="Y133" s="205"/>
      <c r="Z133" s="205"/>
      <c r="AA133" s="205"/>
      <c r="AB133" s="205"/>
      <c r="AC133" s="205"/>
      <c r="AD133" s="205"/>
      <c r="AE133" s="205"/>
    </row>
    <row r="134" s="2" customFormat="1" ht="22.8" customHeight="1">
      <c r="A134" s="37"/>
      <c r="B134" s="38"/>
      <c r="C134" s="106" t="s">
        <v>156</v>
      </c>
      <c r="D134" s="39"/>
      <c r="E134" s="39"/>
      <c r="F134" s="39"/>
      <c r="G134" s="39"/>
      <c r="H134" s="39"/>
      <c r="I134" s="39"/>
      <c r="J134" s="212">
        <f>BK134</f>
        <v>0</v>
      </c>
      <c r="K134" s="39"/>
      <c r="L134" s="43"/>
      <c r="M134" s="102"/>
      <c r="N134" s="213"/>
      <c r="O134" s="103"/>
      <c r="P134" s="214">
        <f>P135</f>
        <v>0</v>
      </c>
      <c r="Q134" s="103"/>
      <c r="R134" s="214">
        <f>R135</f>
        <v>0</v>
      </c>
      <c r="S134" s="103"/>
      <c r="T134" s="215">
        <f>T135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79</v>
      </c>
      <c r="AU134" s="16" t="s">
        <v>110</v>
      </c>
      <c r="BK134" s="216">
        <f>BK135</f>
        <v>0</v>
      </c>
    </row>
    <row r="135" s="12" customFormat="1" ht="25.92" customHeight="1">
      <c r="A135" s="12"/>
      <c r="B135" s="217"/>
      <c r="C135" s="218"/>
      <c r="D135" s="219" t="s">
        <v>79</v>
      </c>
      <c r="E135" s="220" t="s">
        <v>157</v>
      </c>
      <c r="F135" s="220" t="s">
        <v>157</v>
      </c>
      <c r="G135" s="218"/>
      <c r="H135" s="218"/>
      <c r="I135" s="221"/>
      <c r="J135" s="222">
        <f>BK135</f>
        <v>0</v>
      </c>
      <c r="K135" s="218"/>
      <c r="L135" s="223"/>
      <c r="M135" s="224"/>
      <c r="N135" s="225"/>
      <c r="O135" s="225"/>
      <c r="P135" s="226">
        <f>P136+P141+P159+P167+P197+P209+P222</f>
        <v>0</v>
      </c>
      <c r="Q135" s="225"/>
      <c r="R135" s="226">
        <f>R136+R141+R159+R167+R197+R209+R222</f>
        <v>0</v>
      </c>
      <c r="S135" s="225"/>
      <c r="T135" s="227">
        <f>T136+T141+T159+T167+T197+T209+T222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8" t="s">
        <v>88</v>
      </c>
      <c r="AT135" s="229" t="s">
        <v>79</v>
      </c>
      <c r="AU135" s="229" t="s">
        <v>80</v>
      </c>
      <c r="AY135" s="228" t="s">
        <v>159</v>
      </c>
      <c r="BK135" s="230">
        <f>BK136+BK141+BK159+BK167+BK197+BK209+BK222</f>
        <v>0</v>
      </c>
    </row>
    <row r="136" s="12" customFormat="1" ht="22.8" customHeight="1">
      <c r="A136" s="12"/>
      <c r="B136" s="217"/>
      <c r="C136" s="218"/>
      <c r="D136" s="219" t="s">
        <v>79</v>
      </c>
      <c r="E136" s="231" t="s">
        <v>1181</v>
      </c>
      <c r="F136" s="231" t="s">
        <v>1182</v>
      </c>
      <c r="G136" s="218"/>
      <c r="H136" s="218"/>
      <c r="I136" s="221"/>
      <c r="J136" s="232">
        <f>BK136</f>
        <v>0</v>
      </c>
      <c r="K136" s="218"/>
      <c r="L136" s="223"/>
      <c r="M136" s="224"/>
      <c r="N136" s="225"/>
      <c r="O136" s="225"/>
      <c r="P136" s="226">
        <f>SUM(P137:P140)</f>
        <v>0</v>
      </c>
      <c r="Q136" s="225"/>
      <c r="R136" s="226">
        <f>SUM(R137:R140)</f>
        <v>0</v>
      </c>
      <c r="S136" s="225"/>
      <c r="T136" s="227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8" t="s">
        <v>88</v>
      </c>
      <c r="AT136" s="229" t="s">
        <v>79</v>
      </c>
      <c r="AU136" s="229" t="s">
        <v>88</v>
      </c>
      <c r="AY136" s="228" t="s">
        <v>159</v>
      </c>
      <c r="BK136" s="230">
        <f>SUM(BK137:BK140)</f>
        <v>0</v>
      </c>
    </row>
    <row r="137" s="2" customFormat="1" ht="24.9" customHeight="1">
      <c r="A137" s="37"/>
      <c r="B137" s="38"/>
      <c r="C137" s="273" t="s">
        <v>88</v>
      </c>
      <c r="D137" s="273" t="s">
        <v>403</v>
      </c>
      <c r="E137" s="274" t="s">
        <v>1183</v>
      </c>
      <c r="F137" s="275" t="s">
        <v>1184</v>
      </c>
      <c r="G137" s="276" t="s">
        <v>1185</v>
      </c>
      <c r="H137" s="277">
        <v>1</v>
      </c>
      <c r="I137" s="278"/>
      <c r="J137" s="279">
        <f>ROUND(I137*H137,2)</f>
        <v>0</v>
      </c>
      <c r="K137" s="280"/>
      <c r="L137" s="281"/>
      <c r="M137" s="282" t="s">
        <v>1</v>
      </c>
      <c r="N137" s="283" t="s">
        <v>45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198</v>
      </c>
      <c r="AT137" s="245" t="s">
        <v>403</v>
      </c>
      <c r="AU137" s="245" t="s">
        <v>90</v>
      </c>
      <c r="AY137" s="16" t="s">
        <v>159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88</v>
      </c>
      <c r="BK137" s="246">
        <f>ROUND(I137*H137,2)</f>
        <v>0</v>
      </c>
      <c r="BL137" s="16" t="s">
        <v>165</v>
      </c>
      <c r="BM137" s="245" t="s">
        <v>1186</v>
      </c>
    </row>
    <row r="138" s="2" customFormat="1" ht="16.5" customHeight="1">
      <c r="A138" s="37"/>
      <c r="B138" s="38"/>
      <c r="C138" s="273" t="s">
        <v>90</v>
      </c>
      <c r="D138" s="273" t="s">
        <v>403</v>
      </c>
      <c r="E138" s="274" t="s">
        <v>1187</v>
      </c>
      <c r="F138" s="275" t="s">
        <v>1188</v>
      </c>
      <c r="G138" s="276" t="s">
        <v>1185</v>
      </c>
      <c r="H138" s="277">
        <v>1</v>
      </c>
      <c r="I138" s="278"/>
      <c r="J138" s="279">
        <f>ROUND(I138*H138,2)</f>
        <v>0</v>
      </c>
      <c r="K138" s="280"/>
      <c r="L138" s="281"/>
      <c r="M138" s="282" t="s">
        <v>1</v>
      </c>
      <c r="N138" s="283" t="s">
        <v>45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198</v>
      </c>
      <c r="AT138" s="245" t="s">
        <v>403</v>
      </c>
      <c r="AU138" s="245" t="s">
        <v>90</v>
      </c>
      <c r="AY138" s="16" t="s">
        <v>159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88</v>
      </c>
      <c r="BK138" s="246">
        <f>ROUND(I138*H138,2)</f>
        <v>0</v>
      </c>
      <c r="BL138" s="16" t="s">
        <v>165</v>
      </c>
      <c r="BM138" s="245" t="s">
        <v>1189</v>
      </c>
    </row>
    <row r="139" s="2" customFormat="1" ht="16.5" customHeight="1">
      <c r="A139" s="37"/>
      <c r="B139" s="38"/>
      <c r="C139" s="273" t="s">
        <v>175</v>
      </c>
      <c r="D139" s="273" t="s">
        <v>403</v>
      </c>
      <c r="E139" s="274" t="s">
        <v>1190</v>
      </c>
      <c r="F139" s="275" t="s">
        <v>1191</v>
      </c>
      <c r="G139" s="276" t="s">
        <v>1185</v>
      </c>
      <c r="H139" s="277">
        <v>1</v>
      </c>
      <c r="I139" s="278"/>
      <c r="J139" s="279">
        <f>ROUND(I139*H139,2)</f>
        <v>0</v>
      </c>
      <c r="K139" s="280"/>
      <c r="L139" s="281"/>
      <c r="M139" s="282" t="s">
        <v>1</v>
      </c>
      <c r="N139" s="283" t="s">
        <v>45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198</v>
      </c>
      <c r="AT139" s="245" t="s">
        <v>403</v>
      </c>
      <c r="AU139" s="245" t="s">
        <v>90</v>
      </c>
      <c r="AY139" s="16" t="s">
        <v>159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88</v>
      </c>
      <c r="BK139" s="246">
        <f>ROUND(I139*H139,2)</f>
        <v>0</v>
      </c>
      <c r="BL139" s="16" t="s">
        <v>165</v>
      </c>
      <c r="BM139" s="245" t="s">
        <v>1192</v>
      </c>
    </row>
    <row r="140" s="2" customFormat="1" ht="16.5" customHeight="1">
      <c r="A140" s="37"/>
      <c r="B140" s="38"/>
      <c r="C140" s="273" t="s">
        <v>165</v>
      </c>
      <c r="D140" s="273" t="s">
        <v>403</v>
      </c>
      <c r="E140" s="274" t="s">
        <v>1193</v>
      </c>
      <c r="F140" s="275" t="s">
        <v>1194</v>
      </c>
      <c r="G140" s="276" t="s">
        <v>1185</v>
      </c>
      <c r="H140" s="277">
        <v>1</v>
      </c>
      <c r="I140" s="278"/>
      <c r="J140" s="279">
        <f>ROUND(I140*H140,2)</f>
        <v>0</v>
      </c>
      <c r="K140" s="280"/>
      <c r="L140" s="281"/>
      <c r="M140" s="282" t="s">
        <v>1</v>
      </c>
      <c r="N140" s="283" t="s">
        <v>45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198</v>
      </c>
      <c r="AT140" s="245" t="s">
        <v>403</v>
      </c>
      <c r="AU140" s="245" t="s">
        <v>90</v>
      </c>
      <c r="AY140" s="16" t="s">
        <v>159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88</v>
      </c>
      <c r="BK140" s="246">
        <f>ROUND(I140*H140,2)</f>
        <v>0</v>
      </c>
      <c r="BL140" s="16" t="s">
        <v>165</v>
      </c>
      <c r="BM140" s="245" t="s">
        <v>1195</v>
      </c>
    </row>
    <row r="141" s="12" customFormat="1" ht="22.8" customHeight="1">
      <c r="A141" s="12"/>
      <c r="B141" s="217"/>
      <c r="C141" s="218"/>
      <c r="D141" s="219" t="s">
        <v>79</v>
      </c>
      <c r="E141" s="231" t="s">
        <v>1196</v>
      </c>
      <c r="F141" s="231" t="s">
        <v>1197</v>
      </c>
      <c r="G141" s="218"/>
      <c r="H141" s="218"/>
      <c r="I141" s="221"/>
      <c r="J141" s="232">
        <f>BK141</f>
        <v>0</v>
      </c>
      <c r="K141" s="218"/>
      <c r="L141" s="223"/>
      <c r="M141" s="224"/>
      <c r="N141" s="225"/>
      <c r="O141" s="225"/>
      <c r="P141" s="226">
        <f>SUM(P142:P158)</f>
        <v>0</v>
      </c>
      <c r="Q141" s="225"/>
      <c r="R141" s="226">
        <f>SUM(R142:R158)</f>
        <v>0</v>
      </c>
      <c r="S141" s="225"/>
      <c r="T141" s="227">
        <f>SUM(T142:T158)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8" t="s">
        <v>88</v>
      </c>
      <c r="AT141" s="229" t="s">
        <v>79</v>
      </c>
      <c r="AU141" s="229" t="s">
        <v>88</v>
      </c>
      <c r="AY141" s="228" t="s">
        <v>159</v>
      </c>
      <c r="BK141" s="230">
        <f>SUM(BK142:BK158)</f>
        <v>0</v>
      </c>
    </row>
    <row r="142" s="2" customFormat="1" ht="24.9" customHeight="1">
      <c r="A142" s="37"/>
      <c r="B142" s="38"/>
      <c r="C142" s="273" t="s">
        <v>184</v>
      </c>
      <c r="D142" s="273" t="s">
        <v>403</v>
      </c>
      <c r="E142" s="274" t="s">
        <v>1198</v>
      </c>
      <c r="F142" s="275" t="s">
        <v>1199</v>
      </c>
      <c r="G142" s="276" t="s">
        <v>1185</v>
      </c>
      <c r="H142" s="277">
        <v>1</v>
      </c>
      <c r="I142" s="278"/>
      <c r="J142" s="279">
        <f>ROUND(I142*H142,2)</f>
        <v>0</v>
      </c>
      <c r="K142" s="280"/>
      <c r="L142" s="281"/>
      <c r="M142" s="282" t="s">
        <v>1</v>
      </c>
      <c r="N142" s="283" t="s">
        <v>45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198</v>
      </c>
      <c r="AT142" s="245" t="s">
        <v>403</v>
      </c>
      <c r="AU142" s="245" t="s">
        <v>90</v>
      </c>
      <c r="AY142" s="16" t="s">
        <v>159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88</v>
      </c>
      <c r="BK142" s="246">
        <f>ROUND(I142*H142,2)</f>
        <v>0</v>
      </c>
      <c r="BL142" s="16" t="s">
        <v>165</v>
      </c>
      <c r="BM142" s="245" t="s">
        <v>1200</v>
      </c>
    </row>
    <row r="143" s="2" customFormat="1" ht="16.5" customHeight="1">
      <c r="A143" s="37"/>
      <c r="B143" s="38"/>
      <c r="C143" s="273" t="s">
        <v>189</v>
      </c>
      <c r="D143" s="273" t="s">
        <v>403</v>
      </c>
      <c r="E143" s="274" t="s">
        <v>1201</v>
      </c>
      <c r="F143" s="275" t="s">
        <v>1202</v>
      </c>
      <c r="G143" s="276" t="s">
        <v>1185</v>
      </c>
      <c r="H143" s="277">
        <v>1</v>
      </c>
      <c r="I143" s="278"/>
      <c r="J143" s="279">
        <f>ROUND(I143*H143,2)</f>
        <v>0</v>
      </c>
      <c r="K143" s="280"/>
      <c r="L143" s="281"/>
      <c r="M143" s="282" t="s">
        <v>1</v>
      </c>
      <c r="N143" s="283" t="s">
        <v>45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198</v>
      </c>
      <c r="AT143" s="245" t="s">
        <v>403</v>
      </c>
      <c r="AU143" s="245" t="s">
        <v>90</v>
      </c>
      <c r="AY143" s="16" t="s">
        <v>159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88</v>
      </c>
      <c r="BK143" s="246">
        <f>ROUND(I143*H143,2)</f>
        <v>0</v>
      </c>
      <c r="BL143" s="16" t="s">
        <v>165</v>
      </c>
      <c r="BM143" s="245" t="s">
        <v>1203</v>
      </c>
    </row>
    <row r="144" s="2" customFormat="1" ht="21.75" customHeight="1">
      <c r="A144" s="37"/>
      <c r="B144" s="38"/>
      <c r="C144" s="273" t="s">
        <v>194</v>
      </c>
      <c r="D144" s="273" t="s">
        <v>403</v>
      </c>
      <c r="E144" s="274" t="s">
        <v>1204</v>
      </c>
      <c r="F144" s="275" t="s">
        <v>1205</v>
      </c>
      <c r="G144" s="276" t="s">
        <v>1185</v>
      </c>
      <c r="H144" s="277">
        <v>1</v>
      </c>
      <c r="I144" s="278"/>
      <c r="J144" s="279">
        <f>ROUND(I144*H144,2)</f>
        <v>0</v>
      </c>
      <c r="K144" s="280"/>
      <c r="L144" s="281"/>
      <c r="M144" s="282" t="s">
        <v>1</v>
      </c>
      <c r="N144" s="283" t="s">
        <v>45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198</v>
      </c>
      <c r="AT144" s="245" t="s">
        <v>403</v>
      </c>
      <c r="AU144" s="245" t="s">
        <v>90</v>
      </c>
      <c r="AY144" s="16" t="s">
        <v>159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88</v>
      </c>
      <c r="BK144" s="246">
        <f>ROUND(I144*H144,2)</f>
        <v>0</v>
      </c>
      <c r="BL144" s="16" t="s">
        <v>165</v>
      </c>
      <c r="BM144" s="245" t="s">
        <v>1206</v>
      </c>
    </row>
    <row r="145" s="2" customFormat="1" ht="16.5" customHeight="1">
      <c r="A145" s="37"/>
      <c r="B145" s="38"/>
      <c r="C145" s="273" t="s">
        <v>198</v>
      </c>
      <c r="D145" s="273" t="s">
        <v>403</v>
      </c>
      <c r="E145" s="274" t="s">
        <v>1207</v>
      </c>
      <c r="F145" s="275" t="s">
        <v>1208</v>
      </c>
      <c r="G145" s="276" t="s">
        <v>1185</v>
      </c>
      <c r="H145" s="277">
        <v>1</v>
      </c>
      <c r="I145" s="278"/>
      <c r="J145" s="279">
        <f>ROUND(I145*H145,2)</f>
        <v>0</v>
      </c>
      <c r="K145" s="280"/>
      <c r="L145" s="281"/>
      <c r="M145" s="282" t="s">
        <v>1</v>
      </c>
      <c r="N145" s="283" t="s">
        <v>45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198</v>
      </c>
      <c r="AT145" s="245" t="s">
        <v>403</v>
      </c>
      <c r="AU145" s="245" t="s">
        <v>90</v>
      </c>
      <c r="AY145" s="16" t="s">
        <v>159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88</v>
      </c>
      <c r="BK145" s="246">
        <f>ROUND(I145*H145,2)</f>
        <v>0</v>
      </c>
      <c r="BL145" s="16" t="s">
        <v>165</v>
      </c>
      <c r="BM145" s="245" t="s">
        <v>1209</v>
      </c>
    </row>
    <row r="146" s="2" customFormat="1" ht="16.5" customHeight="1">
      <c r="A146" s="37"/>
      <c r="B146" s="38"/>
      <c r="C146" s="273" t="s">
        <v>204</v>
      </c>
      <c r="D146" s="273" t="s">
        <v>403</v>
      </c>
      <c r="E146" s="274" t="s">
        <v>1210</v>
      </c>
      <c r="F146" s="275" t="s">
        <v>1211</v>
      </c>
      <c r="G146" s="276" t="s">
        <v>1185</v>
      </c>
      <c r="H146" s="277">
        <v>4</v>
      </c>
      <c r="I146" s="278"/>
      <c r="J146" s="279">
        <f>ROUND(I146*H146,2)</f>
        <v>0</v>
      </c>
      <c r="K146" s="280"/>
      <c r="L146" s="281"/>
      <c r="M146" s="282" t="s">
        <v>1</v>
      </c>
      <c r="N146" s="283" t="s">
        <v>45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198</v>
      </c>
      <c r="AT146" s="245" t="s">
        <v>403</v>
      </c>
      <c r="AU146" s="245" t="s">
        <v>90</v>
      </c>
      <c r="AY146" s="16" t="s">
        <v>159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88</v>
      </c>
      <c r="BK146" s="246">
        <f>ROUND(I146*H146,2)</f>
        <v>0</v>
      </c>
      <c r="BL146" s="16" t="s">
        <v>165</v>
      </c>
      <c r="BM146" s="245" t="s">
        <v>1212</v>
      </c>
    </row>
    <row r="147" s="2" customFormat="1" ht="16.5" customHeight="1">
      <c r="A147" s="37"/>
      <c r="B147" s="38"/>
      <c r="C147" s="273" t="s">
        <v>209</v>
      </c>
      <c r="D147" s="273" t="s">
        <v>403</v>
      </c>
      <c r="E147" s="274" t="s">
        <v>1213</v>
      </c>
      <c r="F147" s="275" t="s">
        <v>1214</v>
      </c>
      <c r="G147" s="276" t="s">
        <v>1185</v>
      </c>
      <c r="H147" s="277">
        <v>4</v>
      </c>
      <c r="I147" s="278"/>
      <c r="J147" s="279">
        <f>ROUND(I147*H147,2)</f>
        <v>0</v>
      </c>
      <c r="K147" s="280"/>
      <c r="L147" s="281"/>
      <c r="M147" s="282" t="s">
        <v>1</v>
      </c>
      <c r="N147" s="283" t="s">
        <v>45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198</v>
      </c>
      <c r="AT147" s="245" t="s">
        <v>403</v>
      </c>
      <c r="AU147" s="245" t="s">
        <v>90</v>
      </c>
      <c r="AY147" s="16" t="s">
        <v>159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88</v>
      </c>
      <c r="BK147" s="246">
        <f>ROUND(I147*H147,2)</f>
        <v>0</v>
      </c>
      <c r="BL147" s="16" t="s">
        <v>165</v>
      </c>
      <c r="BM147" s="245" t="s">
        <v>1215</v>
      </c>
    </row>
    <row r="148" s="2" customFormat="1" ht="16.5" customHeight="1">
      <c r="A148" s="37"/>
      <c r="B148" s="38"/>
      <c r="C148" s="273" t="s">
        <v>215</v>
      </c>
      <c r="D148" s="273" t="s">
        <v>403</v>
      </c>
      <c r="E148" s="274" t="s">
        <v>1216</v>
      </c>
      <c r="F148" s="275" t="s">
        <v>1217</v>
      </c>
      <c r="G148" s="276" t="s">
        <v>1185</v>
      </c>
      <c r="H148" s="277">
        <v>4</v>
      </c>
      <c r="I148" s="278"/>
      <c r="J148" s="279">
        <f>ROUND(I148*H148,2)</f>
        <v>0</v>
      </c>
      <c r="K148" s="280"/>
      <c r="L148" s="281"/>
      <c r="M148" s="282" t="s">
        <v>1</v>
      </c>
      <c r="N148" s="283" t="s">
        <v>45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198</v>
      </c>
      <c r="AT148" s="245" t="s">
        <v>403</v>
      </c>
      <c r="AU148" s="245" t="s">
        <v>90</v>
      </c>
      <c r="AY148" s="16" t="s">
        <v>159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88</v>
      </c>
      <c r="BK148" s="246">
        <f>ROUND(I148*H148,2)</f>
        <v>0</v>
      </c>
      <c r="BL148" s="16" t="s">
        <v>165</v>
      </c>
      <c r="BM148" s="245" t="s">
        <v>1218</v>
      </c>
    </row>
    <row r="149" s="2" customFormat="1" ht="16.5" customHeight="1">
      <c r="A149" s="37"/>
      <c r="B149" s="38"/>
      <c r="C149" s="273" t="s">
        <v>220</v>
      </c>
      <c r="D149" s="273" t="s">
        <v>403</v>
      </c>
      <c r="E149" s="274" t="s">
        <v>1219</v>
      </c>
      <c r="F149" s="275" t="s">
        <v>1220</v>
      </c>
      <c r="G149" s="276" t="s">
        <v>1185</v>
      </c>
      <c r="H149" s="277">
        <v>14</v>
      </c>
      <c r="I149" s="278"/>
      <c r="J149" s="279">
        <f>ROUND(I149*H149,2)</f>
        <v>0</v>
      </c>
      <c r="K149" s="280"/>
      <c r="L149" s="281"/>
      <c r="M149" s="282" t="s">
        <v>1</v>
      </c>
      <c r="N149" s="283" t="s">
        <v>45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198</v>
      </c>
      <c r="AT149" s="245" t="s">
        <v>403</v>
      </c>
      <c r="AU149" s="245" t="s">
        <v>90</v>
      </c>
      <c r="AY149" s="16" t="s">
        <v>159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88</v>
      </c>
      <c r="BK149" s="246">
        <f>ROUND(I149*H149,2)</f>
        <v>0</v>
      </c>
      <c r="BL149" s="16" t="s">
        <v>165</v>
      </c>
      <c r="BM149" s="245" t="s">
        <v>1221</v>
      </c>
    </row>
    <row r="150" s="2" customFormat="1" ht="16.5" customHeight="1">
      <c r="A150" s="37"/>
      <c r="B150" s="38"/>
      <c r="C150" s="273" t="s">
        <v>225</v>
      </c>
      <c r="D150" s="273" t="s">
        <v>403</v>
      </c>
      <c r="E150" s="274" t="s">
        <v>1222</v>
      </c>
      <c r="F150" s="275" t="s">
        <v>1223</v>
      </c>
      <c r="G150" s="276" t="s">
        <v>1185</v>
      </c>
      <c r="H150" s="277">
        <v>25</v>
      </c>
      <c r="I150" s="278"/>
      <c r="J150" s="279">
        <f>ROUND(I150*H150,2)</f>
        <v>0</v>
      </c>
      <c r="K150" s="280"/>
      <c r="L150" s="281"/>
      <c r="M150" s="282" t="s">
        <v>1</v>
      </c>
      <c r="N150" s="283" t="s">
        <v>45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198</v>
      </c>
      <c r="AT150" s="245" t="s">
        <v>403</v>
      </c>
      <c r="AU150" s="245" t="s">
        <v>90</v>
      </c>
      <c r="AY150" s="16" t="s">
        <v>159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88</v>
      </c>
      <c r="BK150" s="246">
        <f>ROUND(I150*H150,2)</f>
        <v>0</v>
      </c>
      <c r="BL150" s="16" t="s">
        <v>165</v>
      </c>
      <c r="BM150" s="245" t="s">
        <v>1224</v>
      </c>
    </row>
    <row r="151" s="2" customFormat="1" ht="16.5" customHeight="1">
      <c r="A151" s="37"/>
      <c r="B151" s="38"/>
      <c r="C151" s="273" t="s">
        <v>229</v>
      </c>
      <c r="D151" s="273" t="s">
        <v>403</v>
      </c>
      <c r="E151" s="274" t="s">
        <v>1225</v>
      </c>
      <c r="F151" s="275" t="s">
        <v>1226</v>
      </c>
      <c r="G151" s="276" t="s">
        <v>1185</v>
      </c>
      <c r="H151" s="277">
        <v>1</v>
      </c>
      <c r="I151" s="278"/>
      <c r="J151" s="279">
        <f>ROUND(I151*H151,2)</f>
        <v>0</v>
      </c>
      <c r="K151" s="280"/>
      <c r="L151" s="281"/>
      <c r="M151" s="282" t="s">
        <v>1</v>
      </c>
      <c r="N151" s="283" t="s">
        <v>45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198</v>
      </c>
      <c r="AT151" s="245" t="s">
        <v>403</v>
      </c>
      <c r="AU151" s="245" t="s">
        <v>90</v>
      </c>
      <c r="AY151" s="16" t="s">
        <v>159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88</v>
      </c>
      <c r="BK151" s="246">
        <f>ROUND(I151*H151,2)</f>
        <v>0</v>
      </c>
      <c r="BL151" s="16" t="s">
        <v>165</v>
      </c>
      <c r="BM151" s="245" t="s">
        <v>1227</v>
      </c>
    </row>
    <row r="152" s="2" customFormat="1" ht="16.5" customHeight="1">
      <c r="A152" s="37"/>
      <c r="B152" s="38"/>
      <c r="C152" s="273" t="s">
        <v>8</v>
      </c>
      <c r="D152" s="273" t="s">
        <v>403</v>
      </c>
      <c r="E152" s="274" t="s">
        <v>1228</v>
      </c>
      <c r="F152" s="275" t="s">
        <v>1229</v>
      </c>
      <c r="G152" s="276" t="s">
        <v>1185</v>
      </c>
      <c r="H152" s="277">
        <v>2</v>
      </c>
      <c r="I152" s="278"/>
      <c r="J152" s="279">
        <f>ROUND(I152*H152,2)</f>
        <v>0</v>
      </c>
      <c r="K152" s="280"/>
      <c r="L152" s="281"/>
      <c r="M152" s="282" t="s">
        <v>1</v>
      </c>
      <c r="N152" s="283" t="s">
        <v>45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198</v>
      </c>
      <c r="AT152" s="245" t="s">
        <v>403</v>
      </c>
      <c r="AU152" s="245" t="s">
        <v>90</v>
      </c>
      <c r="AY152" s="16" t="s">
        <v>159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88</v>
      </c>
      <c r="BK152" s="246">
        <f>ROUND(I152*H152,2)</f>
        <v>0</v>
      </c>
      <c r="BL152" s="16" t="s">
        <v>165</v>
      </c>
      <c r="BM152" s="245" t="s">
        <v>1230</v>
      </c>
    </row>
    <row r="153" s="2" customFormat="1" ht="16.5" customHeight="1">
      <c r="A153" s="37"/>
      <c r="B153" s="38"/>
      <c r="C153" s="273" t="s">
        <v>238</v>
      </c>
      <c r="D153" s="273" t="s">
        <v>403</v>
      </c>
      <c r="E153" s="274" t="s">
        <v>1231</v>
      </c>
      <c r="F153" s="275" t="s">
        <v>1232</v>
      </c>
      <c r="G153" s="276" t="s">
        <v>1185</v>
      </c>
      <c r="H153" s="277">
        <v>1</v>
      </c>
      <c r="I153" s="278"/>
      <c r="J153" s="279">
        <f>ROUND(I153*H153,2)</f>
        <v>0</v>
      </c>
      <c r="K153" s="280"/>
      <c r="L153" s="281"/>
      <c r="M153" s="282" t="s">
        <v>1</v>
      </c>
      <c r="N153" s="283" t="s">
        <v>45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198</v>
      </c>
      <c r="AT153" s="245" t="s">
        <v>403</v>
      </c>
      <c r="AU153" s="245" t="s">
        <v>90</v>
      </c>
      <c r="AY153" s="16" t="s">
        <v>159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88</v>
      </c>
      <c r="BK153" s="246">
        <f>ROUND(I153*H153,2)</f>
        <v>0</v>
      </c>
      <c r="BL153" s="16" t="s">
        <v>165</v>
      </c>
      <c r="BM153" s="245" t="s">
        <v>1233</v>
      </c>
    </row>
    <row r="154" s="2" customFormat="1" ht="16.5" customHeight="1">
      <c r="A154" s="37"/>
      <c r="B154" s="38"/>
      <c r="C154" s="273" t="s">
        <v>243</v>
      </c>
      <c r="D154" s="273" t="s">
        <v>403</v>
      </c>
      <c r="E154" s="274" t="s">
        <v>1234</v>
      </c>
      <c r="F154" s="275" t="s">
        <v>1235</v>
      </c>
      <c r="G154" s="276" t="s">
        <v>1185</v>
      </c>
      <c r="H154" s="277">
        <v>2</v>
      </c>
      <c r="I154" s="278"/>
      <c r="J154" s="279">
        <f>ROUND(I154*H154,2)</f>
        <v>0</v>
      </c>
      <c r="K154" s="280"/>
      <c r="L154" s="281"/>
      <c r="M154" s="282" t="s">
        <v>1</v>
      </c>
      <c r="N154" s="283" t="s">
        <v>45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198</v>
      </c>
      <c r="AT154" s="245" t="s">
        <v>403</v>
      </c>
      <c r="AU154" s="245" t="s">
        <v>90</v>
      </c>
      <c r="AY154" s="16" t="s">
        <v>159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88</v>
      </c>
      <c r="BK154" s="246">
        <f>ROUND(I154*H154,2)</f>
        <v>0</v>
      </c>
      <c r="BL154" s="16" t="s">
        <v>165</v>
      </c>
      <c r="BM154" s="245" t="s">
        <v>1236</v>
      </c>
    </row>
    <row r="155" s="2" customFormat="1" ht="16.5" customHeight="1">
      <c r="A155" s="37"/>
      <c r="B155" s="38"/>
      <c r="C155" s="273" t="s">
        <v>247</v>
      </c>
      <c r="D155" s="273" t="s">
        <v>403</v>
      </c>
      <c r="E155" s="274" t="s">
        <v>1237</v>
      </c>
      <c r="F155" s="275" t="s">
        <v>1238</v>
      </c>
      <c r="G155" s="276" t="s">
        <v>1185</v>
      </c>
      <c r="H155" s="277">
        <v>1</v>
      </c>
      <c r="I155" s="278"/>
      <c r="J155" s="279">
        <f>ROUND(I155*H155,2)</f>
        <v>0</v>
      </c>
      <c r="K155" s="280"/>
      <c r="L155" s="281"/>
      <c r="M155" s="282" t="s">
        <v>1</v>
      </c>
      <c r="N155" s="283" t="s">
        <v>45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198</v>
      </c>
      <c r="AT155" s="245" t="s">
        <v>403</v>
      </c>
      <c r="AU155" s="245" t="s">
        <v>90</v>
      </c>
      <c r="AY155" s="16" t="s">
        <v>159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88</v>
      </c>
      <c r="BK155" s="246">
        <f>ROUND(I155*H155,2)</f>
        <v>0</v>
      </c>
      <c r="BL155" s="16" t="s">
        <v>165</v>
      </c>
      <c r="BM155" s="245" t="s">
        <v>1239</v>
      </c>
    </row>
    <row r="156" s="2" customFormat="1" ht="16.5" customHeight="1">
      <c r="A156" s="37"/>
      <c r="B156" s="38"/>
      <c r="C156" s="273" t="s">
        <v>252</v>
      </c>
      <c r="D156" s="273" t="s">
        <v>403</v>
      </c>
      <c r="E156" s="274" t="s">
        <v>1240</v>
      </c>
      <c r="F156" s="275" t="s">
        <v>1241</v>
      </c>
      <c r="G156" s="276" t="s">
        <v>1185</v>
      </c>
      <c r="H156" s="277">
        <v>2</v>
      </c>
      <c r="I156" s="278"/>
      <c r="J156" s="279">
        <f>ROUND(I156*H156,2)</f>
        <v>0</v>
      </c>
      <c r="K156" s="280"/>
      <c r="L156" s="281"/>
      <c r="M156" s="282" t="s">
        <v>1</v>
      </c>
      <c r="N156" s="283" t="s">
        <v>45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198</v>
      </c>
      <c r="AT156" s="245" t="s">
        <v>403</v>
      </c>
      <c r="AU156" s="245" t="s">
        <v>90</v>
      </c>
      <c r="AY156" s="16" t="s">
        <v>159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88</v>
      </c>
      <c r="BK156" s="246">
        <f>ROUND(I156*H156,2)</f>
        <v>0</v>
      </c>
      <c r="BL156" s="16" t="s">
        <v>165</v>
      </c>
      <c r="BM156" s="245" t="s">
        <v>1242</v>
      </c>
    </row>
    <row r="157" s="2" customFormat="1" ht="16.5" customHeight="1">
      <c r="A157" s="37"/>
      <c r="B157" s="38"/>
      <c r="C157" s="273" t="s">
        <v>257</v>
      </c>
      <c r="D157" s="273" t="s">
        <v>403</v>
      </c>
      <c r="E157" s="274" t="s">
        <v>1243</v>
      </c>
      <c r="F157" s="275" t="s">
        <v>1244</v>
      </c>
      <c r="G157" s="276" t="s">
        <v>974</v>
      </c>
      <c r="H157" s="277">
        <v>1</v>
      </c>
      <c r="I157" s="278"/>
      <c r="J157" s="279">
        <f>ROUND(I157*H157,2)</f>
        <v>0</v>
      </c>
      <c r="K157" s="280"/>
      <c r="L157" s="281"/>
      <c r="M157" s="282" t="s">
        <v>1</v>
      </c>
      <c r="N157" s="283" t="s">
        <v>45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198</v>
      </c>
      <c r="AT157" s="245" t="s">
        <v>403</v>
      </c>
      <c r="AU157" s="245" t="s">
        <v>90</v>
      </c>
      <c r="AY157" s="16" t="s">
        <v>159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88</v>
      </c>
      <c r="BK157" s="246">
        <f>ROUND(I157*H157,2)</f>
        <v>0</v>
      </c>
      <c r="BL157" s="16" t="s">
        <v>165</v>
      </c>
      <c r="BM157" s="245" t="s">
        <v>1245</v>
      </c>
    </row>
    <row r="158" s="2" customFormat="1" ht="16.5" customHeight="1">
      <c r="A158" s="37"/>
      <c r="B158" s="38"/>
      <c r="C158" s="273" t="s">
        <v>7</v>
      </c>
      <c r="D158" s="273" t="s">
        <v>403</v>
      </c>
      <c r="E158" s="274" t="s">
        <v>1246</v>
      </c>
      <c r="F158" s="275" t="s">
        <v>1247</v>
      </c>
      <c r="G158" s="276" t="s">
        <v>974</v>
      </c>
      <c r="H158" s="277">
        <v>1</v>
      </c>
      <c r="I158" s="278"/>
      <c r="J158" s="279">
        <f>ROUND(I158*H158,2)</f>
        <v>0</v>
      </c>
      <c r="K158" s="280"/>
      <c r="L158" s="281"/>
      <c r="M158" s="282" t="s">
        <v>1</v>
      </c>
      <c r="N158" s="283" t="s">
        <v>45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198</v>
      </c>
      <c r="AT158" s="245" t="s">
        <v>403</v>
      </c>
      <c r="AU158" s="245" t="s">
        <v>90</v>
      </c>
      <c r="AY158" s="16" t="s">
        <v>159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88</v>
      </c>
      <c r="BK158" s="246">
        <f>ROUND(I158*H158,2)</f>
        <v>0</v>
      </c>
      <c r="BL158" s="16" t="s">
        <v>165</v>
      </c>
      <c r="BM158" s="245" t="s">
        <v>1248</v>
      </c>
    </row>
    <row r="159" s="12" customFormat="1" ht="22.8" customHeight="1">
      <c r="A159" s="12"/>
      <c r="B159" s="217"/>
      <c r="C159" s="218"/>
      <c r="D159" s="219" t="s">
        <v>79</v>
      </c>
      <c r="E159" s="231" t="s">
        <v>1249</v>
      </c>
      <c r="F159" s="231" t="s">
        <v>1250</v>
      </c>
      <c r="G159" s="218"/>
      <c r="H159" s="218"/>
      <c r="I159" s="221"/>
      <c r="J159" s="232">
        <f>BK159</f>
        <v>0</v>
      </c>
      <c r="K159" s="218"/>
      <c r="L159" s="223"/>
      <c r="M159" s="224"/>
      <c r="N159" s="225"/>
      <c r="O159" s="225"/>
      <c r="P159" s="226">
        <f>SUM(P160:P166)</f>
        <v>0</v>
      </c>
      <c r="Q159" s="225"/>
      <c r="R159" s="226">
        <f>SUM(R160:R166)</f>
        <v>0</v>
      </c>
      <c r="S159" s="225"/>
      <c r="T159" s="227">
        <f>SUM(T160:T166)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8" t="s">
        <v>88</v>
      </c>
      <c r="AT159" s="229" t="s">
        <v>79</v>
      </c>
      <c r="AU159" s="229" t="s">
        <v>88</v>
      </c>
      <c r="AY159" s="228" t="s">
        <v>159</v>
      </c>
      <c r="BK159" s="230">
        <f>SUM(BK160:BK166)</f>
        <v>0</v>
      </c>
    </row>
    <row r="160" s="2" customFormat="1" ht="24.9" customHeight="1">
      <c r="A160" s="37"/>
      <c r="B160" s="38"/>
      <c r="C160" s="273" t="s">
        <v>267</v>
      </c>
      <c r="D160" s="273" t="s">
        <v>403</v>
      </c>
      <c r="E160" s="274" t="s">
        <v>1251</v>
      </c>
      <c r="F160" s="275" t="s">
        <v>1252</v>
      </c>
      <c r="G160" s="276" t="s">
        <v>1185</v>
      </c>
      <c r="H160" s="277">
        <v>25</v>
      </c>
      <c r="I160" s="278"/>
      <c r="J160" s="279">
        <f>ROUND(I160*H160,2)</f>
        <v>0</v>
      </c>
      <c r="K160" s="280"/>
      <c r="L160" s="281"/>
      <c r="M160" s="282" t="s">
        <v>1</v>
      </c>
      <c r="N160" s="283" t="s">
        <v>45</v>
      </c>
      <c r="O160" s="90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198</v>
      </c>
      <c r="AT160" s="245" t="s">
        <v>403</v>
      </c>
      <c r="AU160" s="245" t="s">
        <v>90</v>
      </c>
      <c r="AY160" s="16" t="s">
        <v>159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88</v>
      </c>
      <c r="BK160" s="246">
        <f>ROUND(I160*H160,2)</f>
        <v>0</v>
      </c>
      <c r="BL160" s="16" t="s">
        <v>165</v>
      </c>
      <c r="BM160" s="245" t="s">
        <v>1253</v>
      </c>
    </row>
    <row r="161" s="2" customFormat="1" ht="16.5" customHeight="1">
      <c r="A161" s="37"/>
      <c r="B161" s="38"/>
      <c r="C161" s="273" t="s">
        <v>274</v>
      </c>
      <c r="D161" s="273" t="s">
        <v>403</v>
      </c>
      <c r="E161" s="274" t="s">
        <v>1254</v>
      </c>
      <c r="F161" s="275" t="s">
        <v>1255</v>
      </c>
      <c r="G161" s="276" t="s">
        <v>1185</v>
      </c>
      <c r="H161" s="277">
        <v>13</v>
      </c>
      <c r="I161" s="278"/>
      <c r="J161" s="279">
        <f>ROUND(I161*H161,2)</f>
        <v>0</v>
      </c>
      <c r="K161" s="280"/>
      <c r="L161" s="281"/>
      <c r="M161" s="282" t="s">
        <v>1</v>
      </c>
      <c r="N161" s="283" t="s">
        <v>45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198</v>
      </c>
      <c r="AT161" s="245" t="s">
        <v>403</v>
      </c>
      <c r="AU161" s="245" t="s">
        <v>90</v>
      </c>
      <c r="AY161" s="16" t="s">
        <v>159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88</v>
      </c>
      <c r="BK161" s="246">
        <f>ROUND(I161*H161,2)</f>
        <v>0</v>
      </c>
      <c r="BL161" s="16" t="s">
        <v>165</v>
      </c>
      <c r="BM161" s="245" t="s">
        <v>1256</v>
      </c>
    </row>
    <row r="162" s="2" customFormat="1" ht="16.5" customHeight="1">
      <c r="A162" s="37"/>
      <c r="B162" s="38"/>
      <c r="C162" s="273" t="s">
        <v>279</v>
      </c>
      <c r="D162" s="273" t="s">
        <v>403</v>
      </c>
      <c r="E162" s="274" t="s">
        <v>1257</v>
      </c>
      <c r="F162" s="275" t="s">
        <v>1258</v>
      </c>
      <c r="G162" s="276" t="s">
        <v>1185</v>
      </c>
      <c r="H162" s="277">
        <v>12</v>
      </c>
      <c r="I162" s="278"/>
      <c r="J162" s="279">
        <f>ROUND(I162*H162,2)</f>
        <v>0</v>
      </c>
      <c r="K162" s="280"/>
      <c r="L162" s="281"/>
      <c r="M162" s="282" t="s">
        <v>1</v>
      </c>
      <c r="N162" s="283" t="s">
        <v>45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198</v>
      </c>
      <c r="AT162" s="245" t="s">
        <v>403</v>
      </c>
      <c r="AU162" s="245" t="s">
        <v>90</v>
      </c>
      <c r="AY162" s="16" t="s">
        <v>159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88</v>
      </c>
      <c r="BK162" s="246">
        <f>ROUND(I162*H162,2)</f>
        <v>0</v>
      </c>
      <c r="BL162" s="16" t="s">
        <v>165</v>
      </c>
      <c r="BM162" s="245" t="s">
        <v>1259</v>
      </c>
    </row>
    <row r="163" s="2" customFormat="1" ht="16.5" customHeight="1">
      <c r="A163" s="37"/>
      <c r="B163" s="38"/>
      <c r="C163" s="273" t="s">
        <v>284</v>
      </c>
      <c r="D163" s="273" t="s">
        <v>403</v>
      </c>
      <c r="E163" s="274" t="s">
        <v>1260</v>
      </c>
      <c r="F163" s="275" t="s">
        <v>1261</v>
      </c>
      <c r="G163" s="276" t="s">
        <v>1185</v>
      </c>
      <c r="H163" s="277">
        <v>11</v>
      </c>
      <c r="I163" s="278"/>
      <c r="J163" s="279">
        <f>ROUND(I163*H163,2)</f>
        <v>0</v>
      </c>
      <c r="K163" s="280"/>
      <c r="L163" s="281"/>
      <c r="M163" s="282" t="s">
        <v>1</v>
      </c>
      <c r="N163" s="283" t="s">
        <v>45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198</v>
      </c>
      <c r="AT163" s="245" t="s">
        <v>403</v>
      </c>
      <c r="AU163" s="245" t="s">
        <v>90</v>
      </c>
      <c r="AY163" s="16" t="s">
        <v>159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88</v>
      </c>
      <c r="BK163" s="246">
        <f>ROUND(I163*H163,2)</f>
        <v>0</v>
      </c>
      <c r="BL163" s="16" t="s">
        <v>165</v>
      </c>
      <c r="BM163" s="245" t="s">
        <v>1262</v>
      </c>
    </row>
    <row r="164" s="2" customFormat="1" ht="16.5" customHeight="1">
      <c r="A164" s="37"/>
      <c r="B164" s="38"/>
      <c r="C164" s="273" t="s">
        <v>289</v>
      </c>
      <c r="D164" s="273" t="s">
        <v>403</v>
      </c>
      <c r="E164" s="274" t="s">
        <v>1263</v>
      </c>
      <c r="F164" s="275" t="s">
        <v>1264</v>
      </c>
      <c r="G164" s="276" t="s">
        <v>1185</v>
      </c>
      <c r="H164" s="277">
        <v>2</v>
      </c>
      <c r="I164" s="278"/>
      <c r="J164" s="279">
        <f>ROUND(I164*H164,2)</f>
        <v>0</v>
      </c>
      <c r="K164" s="280"/>
      <c r="L164" s="281"/>
      <c r="M164" s="282" t="s">
        <v>1</v>
      </c>
      <c r="N164" s="283" t="s">
        <v>45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198</v>
      </c>
      <c r="AT164" s="245" t="s">
        <v>403</v>
      </c>
      <c r="AU164" s="245" t="s">
        <v>90</v>
      </c>
      <c r="AY164" s="16" t="s">
        <v>159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88</v>
      </c>
      <c r="BK164" s="246">
        <f>ROUND(I164*H164,2)</f>
        <v>0</v>
      </c>
      <c r="BL164" s="16" t="s">
        <v>165</v>
      </c>
      <c r="BM164" s="245" t="s">
        <v>1265</v>
      </c>
    </row>
    <row r="165" s="2" customFormat="1" ht="24.15" customHeight="1">
      <c r="A165" s="37"/>
      <c r="B165" s="38"/>
      <c r="C165" s="273" t="s">
        <v>294</v>
      </c>
      <c r="D165" s="273" t="s">
        <v>403</v>
      </c>
      <c r="E165" s="274" t="s">
        <v>1266</v>
      </c>
      <c r="F165" s="275" t="s">
        <v>1267</v>
      </c>
      <c r="G165" s="276" t="s">
        <v>1185</v>
      </c>
      <c r="H165" s="277">
        <v>3</v>
      </c>
      <c r="I165" s="278"/>
      <c r="J165" s="279">
        <f>ROUND(I165*H165,2)</f>
        <v>0</v>
      </c>
      <c r="K165" s="280"/>
      <c r="L165" s="281"/>
      <c r="M165" s="282" t="s">
        <v>1</v>
      </c>
      <c r="N165" s="283" t="s">
        <v>45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198</v>
      </c>
      <c r="AT165" s="245" t="s">
        <v>403</v>
      </c>
      <c r="AU165" s="245" t="s">
        <v>90</v>
      </c>
      <c r="AY165" s="16" t="s">
        <v>159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88</v>
      </c>
      <c r="BK165" s="246">
        <f>ROUND(I165*H165,2)</f>
        <v>0</v>
      </c>
      <c r="BL165" s="16" t="s">
        <v>165</v>
      </c>
      <c r="BM165" s="245" t="s">
        <v>1268</v>
      </c>
    </row>
    <row r="166" s="2" customFormat="1" ht="24.15" customHeight="1">
      <c r="A166" s="37"/>
      <c r="B166" s="38"/>
      <c r="C166" s="273" t="s">
        <v>298</v>
      </c>
      <c r="D166" s="273" t="s">
        <v>403</v>
      </c>
      <c r="E166" s="274" t="s">
        <v>1269</v>
      </c>
      <c r="F166" s="275" t="s">
        <v>1270</v>
      </c>
      <c r="G166" s="276" t="s">
        <v>1185</v>
      </c>
      <c r="H166" s="277">
        <v>1</v>
      </c>
      <c r="I166" s="278"/>
      <c r="J166" s="279">
        <f>ROUND(I166*H166,2)</f>
        <v>0</v>
      </c>
      <c r="K166" s="280"/>
      <c r="L166" s="281"/>
      <c r="M166" s="282" t="s">
        <v>1</v>
      </c>
      <c r="N166" s="283" t="s">
        <v>45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198</v>
      </c>
      <c r="AT166" s="245" t="s">
        <v>403</v>
      </c>
      <c r="AU166" s="245" t="s">
        <v>90</v>
      </c>
      <c r="AY166" s="16" t="s">
        <v>159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88</v>
      </c>
      <c r="BK166" s="246">
        <f>ROUND(I166*H166,2)</f>
        <v>0</v>
      </c>
      <c r="BL166" s="16" t="s">
        <v>165</v>
      </c>
      <c r="BM166" s="245" t="s">
        <v>1271</v>
      </c>
    </row>
    <row r="167" s="12" customFormat="1" ht="22.8" customHeight="1">
      <c r="A167" s="12"/>
      <c r="B167" s="217"/>
      <c r="C167" s="218"/>
      <c r="D167" s="219" t="s">
        <v>79</v>
      </c>
      <c r="E167" s="231" t="s">
        <v>1272</v>
      </c>
      <c r="F167" s="231" t="s">
        <v>1273</v>
      </c>
      <c r="G167" s="218"/>
      <c r="H167" s="218"/>
      <c r="I167" s="221"/>
      <c r="J167" s="232">
        <f>BK167</f>
        <v>0</v>
      </c>
      <c r="K167" s="218"/>
      <c r="L167" s="223"/>
      <c r="M167" s="224"/>
      <c r="N167" s="225"/>
      <c r="O167" s="225"/>
      <c r="P167" s="226">
        <f>SUM(P168:P196)</f>
        <v>0</v>
      </c>
      <c r="Q167" s="225"/>
      <c r="R167" s="226">
        <f>SUM(R168:R196)</f>
        <v>0</v>
      </c>
      <c r="S167" s="225"/>
      <c r="T167" s="227">
        <f>SUM(T168:T196)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8" t="s">
        <v>88</v>
      </c>
      <c r="AT167" s="229" t="s">
        <v>79</v>
      </c>
      <c r="AU167" s="229" t="s">
        <v>88</v>
      </c>
      <c r="AY167" s="228" t="s">
        <v>159</v>
      </c>
      <c r="BK167" s="230">
        <f>SUM(BK168:BK196)</f>
        <v>0</v>
      </c>
    </row>
    <row r="168" s="2" customFormat="1" ht="24.9" customHeight="1">
      <c r="A168" s="37"/>
      <c r="B168" s="38"/>
      <c r="C168" s="273" t="s">
        <v>302</v>
      </c>
      <c r="D168" s="273" t="s">
        <v>403</v>
      </c>
      <c r="E168" s="274" t="s">
        <v>1274</v>
      </c>
      <c r="F168" s="275" t="s">
        <v>1275</v>
      </c>
      <c r="G168" s="276" t="s">
        <v>1185</v>
      </c>
      <c r="H168" s="277">
        <v>19</v>
      </c>
      <c r="I168" s="278"/>
      <c r="J168" s="279">
        <f>ROUND(I168*H168,2)</f>
        <v>0</v>
      </c>
      <c r="K168" s="280"/>
      <c r="L168" s="281"/>
      <c r="M168" s="282" t="s">
        <v>1</v>
      </c>
      <c r="N168" s="283" t="s">
        <v>45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198</v>
      </c>
      <c r="AT168" s="245" t="s">
        <v>403</v>
      </c>
      <c r="AU168" s="245" t="s">
        <v>90</v>
      </c>
      <c r="AY168" s="16" t="s">
        <v>159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88</v>
      </c>
      <c r="BK168" s="246">
        <f>ROUND(I168*H168,2)</f>
        <v>0</v>
      </c>
      <c r="BL168" s="16" t="s">
        <v>165</v>
      </c>
      <c r="BM168" s="245" t="s">
        <v>1276</v>
      </c>
    </row>
    <row r="169" s="2" customFormat="1" ht="16.5" customHeight="1">
      <c r="A169" s="37"/>
      <c r="B169" s="38"/>
      <c r="C169" s="273" t="s">
        <v>306</v>
      </c>
      <c r="D169" s="273" t="s">
        <v>403</v>
      </c>
      <c r="E169" s="274" t="s">
        <v>1277</v>
      </c>
      <c r="F169" s="275" t="s">
        <v>1278</v>
      </c>
      <c r="G169" s="276" t="s">
        <v>1185</v>
      </c>
      <c r="H169" s="277">
        <v>3</v>
      </c>
      <c r="I169" s="278"/>
      <c r="J169" s="279">
        <f>ROUND(I169*H169,2)</f>
        <v>0</v>
      </c>
      <c r="K169" s="280"/>
      <c r="L169" s="281"/>
      <c r="M169" s="282" t="s">
        <v>1</v>
      </c>
      <c r="N169" s="283" t="s">
        <v>45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198</v>
      </c>
      <c r="AT169" s="245" t="s">
        <v>403</v>
      </c>
      <c r="AU169" s="245" t="s">
        <v>90</v>
      </c>
      <c r="AY169" s="16" t="s">
        <v>159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88</v>
      </c>
      <c r="BK169" s="246">
        <f>ROUND(I169*H169,2)</f>
        <v>0</v>
      </c>
      <c r="BL169" s="16" t="s">
        <v>165</v>
      </c>
      <c r="BM169" s="245" t="s">
        <v>1279</v>
      </c>
    </row>
    <row r="170" s="2" customFormat="1" ht="16.5" customHeight="1">
      <c r="A170" s="37"/>
      <c r="B170" s="38"/>
      <c r="C170" s="273" t="s">
        <v>310</v>
      </c>
      <c r="D170" s="273" t="s">
        <v>403</v>
      </c>
      <c r="E170" s="274" t="s">
        <v>1280</v>
      </c>
      <c r="F170" s="275" t="s">
        <v>1281</v>
      </c>
      <c r="G170" s="276" t="s">
        <v>1185</v>
      </c>
      <c r="H170" s="277">
        <v>8</v>
      </c>
      <c r="I170" s="278"/>
      <c r="J170" s="279">
        <f>ROUND(I170*H170,2)</f>
        <v>0</v>
      </c>
      <c r="K170" s="280"/>
      <c r="L170" s="281"/>
      <c r="M170" s="282" t="s">
        <v>1</v>
      </c>
      <c r="N170" s="283" t="s">
        <v>45</v>
      </c>
      <c r="O170" s="90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198</v>
      </c>
      <c r="AT170" s="245" t="s">
        <v>403</v>
      </c>
      <c r="AU170" s="245" t="s">
        <v>90</v>
      </c>
      <c r="AY170" s="16" t="s">
        <v>159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88</v>
      </c>
      <c r="BK170" s="246">
        <f>ROUND(I170*H170,2)</f>
        <v>0</v>
      </c>
      <c r="BL170" s="16" t="s">
        <v>165</v>
      </c>
      <c r="BM170" s="245" t="s">
        <v>1282</v>
      </c>
    </row>
    <row r="171" s="2" customFormat="1" ht="16.5" customHeight="1">
      <c r="A171" s="37"/>
      <c r="B171" s="38"/>
      <c r="C171" s="273" t="s">
        <v>314</v>
      </c>
      <c r="D171" s="273" t="s">
        <v>403</v>
      </c>
      <c r="E171" s="274" t="s">
        <v>1283</v>
      </c>
      <c r="F171" s="275" t="s">
        <v>1284</v>
      </c>
      <c r="G171" s="276" t="s">
        <v>1185</v>
      </c>
      <c r="H171" s="277">
        <v>5</v>
      </c>
      <c r="I171" s="278"/>
      <c r="J171" s="279">
        <f>ROUND(I171*H171,2)</f>
        <v>0</v>
      </c>
      <c r="K171" s="280"/>
      <c r="L171" s="281"/>
      <c r="M171" s="282" t="s">
        <v>1</v>
      </c>
      <c r="N171" s="283" t="s">
        <v>45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198</v>
      </c>
      <c r="AT171" s="245" t="s">
        <v>403</v>
      </c>
      <c r="AU171" s="245" t="s">
        <v>90</v>
      </c>
      <c r="AY171" s="16" t="s">
        <v>159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88</v>
      </c>
      <c r="BK171" s="246">
        <f>ROUND(I171*H171,2)</f>
        <v>0</v>
      </c>
      <c r="BL171" s="16" t="s">
        <v>165</v>
      </c>
      <c r="BM171" s="245" t="s">
        <v>1285</v>
      </c>
    </row>
    <row r="172" s="2" customFormat="1" ht="16.5" customHeight="1">
      <c r="A172" s="37"/>
      <c r="B172" s="38"/>
      <c r="C172" s="273" t="s">
        <v>318</v>
      </c>
      <c r="D172" s="273" t="s">
        <v>403</v>
      </c>
      <c r="E172" s="274" t="s">
        <v>1286</v>
      </c>
      <c r="F172" s="275" t="s">
        <v>1287</v>
      </c>
      <c r="G172" s="276" t="s">
        <v>1185</v>
      </c>
      <c r="H172" s="277">
        <v>1</v>
      </c>
      <c r="I172" s="278"/>
      <c r="J172" s="279">
        <f>ROUND(I172*H172,2)</f>
        <v>0</v>
      </c>
      <c r="K172" s="280"/>
      <c r="L172" s="281"/>
      <c r="M172" s="282" t="s">
        <v>1</v>
      </c>
      <c r="N172" s="283" t="s">
        <v>45</v>
      </c>
      <c r="O172" s="90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198</v>
      </c>
      <c r="AT172" s="245" t="s">
        <v>403</v>
      </c>
      <c r="AU172" s="245" t="s">
        <v>90</v>
      </c>
      <c r="AY172" s="16" t="s">
        <v>159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88</v>
      </c>
      <c r="BK172" s="246">
        <f>ROUND(I172*H172,2)</f>
        <v>0</v>
      </c>
      <c r="BL172" s="16" t="s">
        <v>165</v>
      </c>
      <c r="BM172" s="245" t="s">
        <v>1288</v>
      </c>
    </row>
    <row r="173" s="2" customFormat="1" ht="16.5" customHeight="1">
      <c r="A173" s="37"/>
      <c r="B173" s="38"/>
      <c r="C173" s="273" t="s">
        <v>320</v>
      </c>
      <c r="D173" s="273" t="s">
        <v>403</v>
      </c>
      <c r="E173" s="274" t="s">
        <v>1289</v>
      </c>
      <c r="F173" s="275" t="s">
        <v>1290</v>
      </c>
      <c r="G173" s="276" t="s">
        <v>1185</v>
      </c>
      <c r="H173" s="277">
        <v>4</v>
      </c>
      <c r="I173" s="278"/>
      <c r="J173" s="279">
        <f>ROUND(I173*H173,2)</f>
        <v>0</v>
      </c>
      <c r="K173" s="280"/>
      <c r="L173" s="281"/>
      <c r="M173" s="282" t="s">
        <v>1</v>
      </c>
      <c r="N173" s="283" t="s">
        <v>45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198</v>
      </c>
      <c r="AT173" s="245" t="s">
        <v>403</v>
      </c>
      <c r="AU173" s="245" t="s">
        <v>90</v>
      </c>
      <c r="AY173" s="16" t="s">
        <v>159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88</v>
      </c>
      <c r="BK173" s="246">
        <f>ROUND(I173*H173,2)</f>
        <v>0</v>
      </c>
      <c r="BL173" s="16" t="s">
        <v>165</v>
      </c>
      <c r="BM173" s="245" t="s">
        <v>1291</v>
      </c>
    </row>
    <row r="174" s="2" customFormat="1" ht="16.5" customHeight="1">
      <c r="A174" s="37"/>
      <c r="B174" s="38"/>
      <c r="C174" s="273" t="s">
        <v>322</v>
      </c>
      <c r="D174" s="273" t="s">
        <v>403</v>
      </c>
      <c r="E174" s="274" t="s">
        <v>1292</v>
      </c>
      <c r="F174" s="275" t="s">
        <v>1293</v>
      </c>
      <c r="G174" s="276" t="s">
        <v>1185</v>
      </c>
      <c r="H174" s="277">
        <v>44</v>
      </c>
      <c r="I174" s="278"/>
      <c r="J174" s="279">
        <f>ROUND(I174*H174,2)</f>
        <v>0</v>
      </c>
      <c r="K174" s="280"/>
      <c r="L174" s="281"/>
      <c r="M174" s="282" t="s">
        <v>1</v>
      </c>
      <c r="N174" s="283" t="s">
        <v>45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198</v>
      </c>
      <c r="AT174" s="245" t="s">
        <v>403</v>
      </c>
      <c r="AU174" s="245" t="s">
        <v>90</v>
      </c>
      <c r="AY174" s="16" t="s">
        <v>159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88</v>
      </c>
      <c r="BK174" s="246">
        <f>ROUND(I174*H174,2)</f>
        <v>0</v>
      </c>
      <c r="BL174" s="16" t="s">
        <v>165</v>
      </c>
      <c r="BM174" s="245" t="s">
        <v>1294</v>
      </c>
    </row>
    <row r="175" s="2" customFormat="1" ht="16.5" customHeight="1">
      <c r="A175" s="37"/>
      <c r="B175" s="38"/>
      <c r="C175" s="273" t="s">
        <v>326</v>
      </c>
      <c r="D175" s="273" t="s">
        <v>403</v>
      </c>
      <c r="E175" s="274" t="s">
        <v>1295</v>
      </c>
      <c r="F175" s="275" t="s">
        <v>1296</v>
      </c>
      <c r="G175" s="276" t="s">
        <v>1185</v>
      </c>
      <c r="H175" s="277">
        <v>2</v>
      </c>
      <c r="I175" s="278"/>
      <c r="J175" s="279">
        <f>ROUND(I175*H175,2)</f>
        <v>0</v>
      </c>
      <c r="K175" s="280"/>
      <c r="L175" s="281"/>
      <c r="M175" s="282" t="s">
        <v>1</v>
      </c>
      <c r="N175" s="283" t="s">
        <v>45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198</v>
      </c>
      <c r="AT175" s="245" t="s">
        <v>403</v>
      </c>
      <c r="AU175" s="245" t="s">
        <v>90</v>
      </c>
      <c r="AY175" s="16" t="s">
        <v>159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88</v>
      </c>
      <c r="BK175" s="246">
        <f>ROUND(I175*H175,2)</f>
        <v>0</v>
      </c>
      <c r="BL175" s="16" t="s">
        <v>165</v>
      </c>
      <c r="BM175" s="245" t="s">
        <v>1297</v>
      </c>
    </row>
    <row r="176" s="2" customFormat="1" ht="16.5" customHeight="1">
      <c r="A176" s="37"/>
      <c r="B176" s="38"/>
      <c r="C176" s="273" t="s">
        <v>330</v>
      </c>
      <c r="D176" s="273" t="s">
        <v>403</v>
      </c>
      <c r="E176" s="274" t="s">
        <v>1298</v>
      </c>
      <c r="F176" s="275" t="s">
        <v>1299</v>
      </c>
      <c r="G176" s="276" t="s">
        <v>1185</v>
      </c>
      <c r="H176" s="277">
        <v>1</v>
      </c>
      <c r="I176" s="278"/>
      <c r="J176" s="279">
        <f>ROUND(I176*H176,2)</f>
        <v>0</v>
      </c>
      <c r="K176" s="280"/>
      <c r="L176" s="281"/>
      <c r="M176" s="282" t="s">
        <v>1</v>
      </c>
      <c r="N176" s="283" t="s">
        <v>45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198</v>
      </c>
      <c r="AT176" s="245" t="s">
        <v>403</v>
      </c>
      <c r="AU176" s="245" t="s">
        <v>90</v>
      </c>
      <c r="AY176" s="16" t="s">
        <v>159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88</v>
      </c>
      <c r="BK176" s="246">
        <f>ROUND(I176*H176,2)</f>
        <v>0</v>
      </c>
      <c r="BL176" s="16" t="s">
        <v>165</v>
      </c>
      <c r="BM176" s="245" t="s">
        <v>1300</v>
      </c>
    </row>
    <row r="177" s="2" customFormat="1" ht="16.5" customHeight="1">
      <c r="A177" s="37"/>
      <c r="B177" s="38"/>
      <c r="C177" s="273" t="s">
        <v>335</v>
      </c>
      <c r="D177" s="273" t="s">
        <v>403</v>
      </c>
      <c r="E177" s="274" t="s">
        <v>1301</v>
      </c>
      <c r="F177" s="275" t="s">
        <v>1302</v>
      </c>
      <c r="G177" s="276" t="s">
        <v>1185</v>
      </c>
      <c r="H177" s="277">
        <v>6</v>
      </c>
      <c r="I177" s="278"/>
      <c r="J177" s="279">
        <f>ROUND(I177*H177,2)</f>
        <v>0</v>
      </c>
      <c r="K177" s="280"/>
      <c r="L177" s="281"/>
      <c r="M177" s="282" t="s">
        <v>1</v>
      </c>
      <c r="N177" s="283" t="s">
        <v>45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198</v>
      </c>
      <c r="AT177" s="245" t="s">
        <v>403</v>
      </c>
      <c r="AU177" s="245" t="s">
        <v>90</v>
      </c>
      <c r="AY177" s="16" t="s">
        <v>159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88</v>
      </c>
      <c r="BK177" s="246">
        <f>ROUND(I177*H177,2)</f>
        <v>0</v>
      </c>
      <c r="BL177" s="16" t="s">
        <v>165</v>
      </c>
      <c r="BM177" s="245" t="s">
        <v>1303</v>
      </c>
    </row>
    <row r="178" s="2" customFormat="1" ht="16.5" customHeight="1">
      <c r="A178" s="37"/>
      <c r="B178" s="38"/>
      <c r="C178" s="273" t="s">
        <v>341</v>
      </c>
      <c r="D178" s="273" t="s">
        <v>403</v>
      </c>
      <c r="E178" s="274" t="s">
        <v>1304</v>
      </c>
      <c r="F178" s="275" t="s">
        <v>1305</v>
      </c>
      <c r="G178" s="276" t="s">
        <v>1185</v>
      </c>
      <c r="H178" s="277">
        <v>1</v>
      </c>
      <c r="I178" s="278"/>
      <c r="J178" s="279">
        <f>ROUND(I178*H178,2)</f>
        <v>0</v>
      </c>
      <c r="K178" s="280"/>
      <c r="L178" s="281"/>
      <c r="M178" s="282" t="s">
        <v>1</v>
      </c>
      <c r="N178" s="283" t="s">
        <v>45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198</v>
      </c>
      <c r="AT178" s="245" t="s">
        <v>403</v>
      </c>
      <c r="AU178" s="245" t="s">
        <v>90</v>
      </c>
      <c r="AY178" s="16" t="s">
        <v>159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88</v>
      </c>
      <c r="BK178" s="246">
        <f>ROUND(I178*H178,2)</f>
        <v>0</v>
      </c>
      <c r="BL178" s="16" t="s">
        <v>165</v>
      </c>
      <c r="BM178" s="245" t="s">
        <v>1306</v>
      </c>
    </row>
    <row r="179" s="2" customFormat="1" ht="16.5" customHeight="1">
      <c r="A179" s="37"/>
      <c r="B179" s="38"/>
      <c r="C179" s="273" t="s">
        <v>346</v>
      </c>
      <c r="D179" s="273" t="s">
        <v>403</v>
      </c>
      <c r="E179" s="274" t="s">
        <v>1307</v>
      </c>
      <c r="F179" s="275" t="s">
        <v>1308</v>
      </c>
      <c r="G179" s="276" t="s">
        <v>1185</v>
      </c>
      <c r="H179" s="277">
        <v>5</v>
      </c>
      <c r="I179" s="278"/>
      <c r="J179" s="279">
        <f>ROUND(I179*H179,2)</f>
        <v>0</v>
      </c>
      <c r="K179" s="280"/>
      <c r="L179" s="281"/>
      <c r="M179" s="282" t="s">
        <v>1</v>
      </c>
      <c r="N179" s="283" t="s">
        <v>45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198</v>
      </c>
      <c r="AT179" s="245" t="s">
        <v>403</v>
      </c>
      <c r="AU179" s="245" t="s">
        <v>90</v>
      </c>
      <c r="AY179" s="16" t="s">
        <v>159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88</v>
      </c>
      <c r="BK179" s="246">
        <f>ROUND(I179*H179,2)</f>
        <v>0</v>
      </c>
      <c r="BL179" s="16" t="s">
        <v>165</v>
      </c>
      <c r="BM179" s="245" t="s">
        <v>1309</v>
      </c>
    </row>
    <row r="180" s="2" customFormat="1" ht="16.5" customHeight="1">
      <c r="A180" s="37"/>
      <c r="B180" s="38"/>
      <c r="C180" s="273" t="s">
        <v>350</v>
      </c>
      <c r="D180" s="273" t="s">
        <v>403</v>
      </c>
      <c r="E180" s="274" t="s">
        <v>1310</v>
      </c>
      <c r="F180" s="275" t="s">
        <v>1311</v>
      </c>
      <c r="G180" s="276" t="s">
        <v>1185</v>
      </c>
      <c r="H180" s="277">
        <v>1</v>
      </c>
      <c r="I180" s="278"/>
      <c r="J180" s="279">
        <f>ROUND(I180*H180,2)</f>
        <v>0</v>
      </c>
      <c r="K180" s="280"/>
      <c r="L180" s="281"/>
      <c r="M180" s="282" t="s">
        <v>1</v>
      </c>
      <c r="N180" s="283" t="s">
        <v>45</v>
      </c>
      <c r="O180" s="90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198</v>
      </c>
      <c r="AT180" s="245" t="s">
        <v>403</v>
      </c>
      <c r="AU180" s="245" t="s">
        <v>90</v>
      </c>
      <c r="AY180" s="16" t="s">
        <v>159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88</v>
      </c>
      <c r="BK180" s="246">
        <f>ROUND(I180*H180,2)</f>
        <v>0</v>
      </c>
      <c r="BL180" s="16" t="s">
        <v>165</v>
      </c>
      <c r="BM180" s="245" t="s">
        <v>1312</v>
      </c>
    </row>
    <row r="181" s="2" customFormat="1" ht="16.5" customHeight="1">
      <c r="A181" s="37"/>
      <c r="B181" s="38"/>
      <c r="C181" s="273" t="s">
        <v>354</v>
      </c>
      <c r="D181" s="273" t="s">
        <v>403</v>
      </c>
      <c r="E181" s="274" t="s">
        <v>1313</v>
      </c>
      <c r="F181" s="275" t="s">
        <v>1314</v>
      </c>
      <c r="G181" s="276" t="s">
        <v>1185</v>
      </c>
      <c r="H181" s="277">
        <v>3</v>
      </c>
      <c r="I181" s="278"/>
      <c r="J181" s="279">
        <f>ROUND(I181*H181,2)</f>
        <v>0</v>
      </c>
      <c r="K181" s="280"/>
      <c r="L181" s="281"/>
      <c r="M181" s="282" t="s">
        <v>1</v>
      </c>
      <c r="N181" s="283" t="s">
        <v>45</v>
      </c>
      <c r="O181" s="90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198</v>
      </c>
      <c r="AT181" s="245" t="s">
        <v>403</v>
      </c>
      <c r="AU181" s="245" t="s">
        <v>90</v>
      </c>
      <c r="AY181" s="16" t="s">
        <v>159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88</v>
      </c>
      <c r="BK181" s="246">
        <f>ROUND(I181*H181,2)</f>
        <v>0</v>
      </c>
      <c r="BL181" s="16" t="s">
        <v>165</v>
      </c>
      <c r="BM181" s="245" t="s">
        <v>1315</v>
      </c>
    </row>
    <row r="182" s="2" customFormat="1" ht="16.5" customHeight="1">
      <c r="A182" s="37"/>
      <c r="B182" s="38"/>
      <c r="C182" s="273" t="s">
        <v>359</v>
      </c>
      <c r="D182" s="273" t="s">
        <v>403</v>
      </c>
      <c r="E182" s="274" t="s">
        <v>1316</v>
      </c>
      <c r="F182" s="275" t="s">
        <v>1317</v>
      </c>
      <c r="G182" s="276" t="s">
        <v>1185</v>
      </c>
      <c r="H182" s="277">
        <v>2</v>
      </c>
      <c r="I182" s="278"/>
      <c r="J182" s="279">
        <f>ROUND(I182*H182,2)</f>
        <v>0</v>
      </c>
      <c r="K182" s="280"/>
      <c r="L182" s="281"/>
      <c r="M182" s="282" t="s">
        <v>1</v>
      </c>
      <c r="N182" s="283" t="s">
        <v>45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198</v>
      </c>
      <c r="AT182" s="245" t="s">
        <v>403</v>
      </c>
      <c r="AU182" s="245" t="s">
        <v>90</v>
      </c>
      <c r="AY182" s="16" t="s">
        <v>159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88</v>
      </c>
      <c r="BK182" s="246">
        <f>ROUND(I182*H182,2)</f>
        <v>0</v>
      </c>
      <c r="BL182" s="16" t="s">
        <v>165</v>
      </c>
      <c r="BM182" s="245" t="s">
        <v>1318</v>
      </c>
    </row>
    <row r="183" s="2" customFormat="1" ht="16.5" customHeight="1">
      <c r="A183" s="37"/>
      <c r="B183" s="38"/>
      <c r="C183" s="273" t="s">
        <v>364</v>
      </c>
      <c r="D183" s="273" t="s">
        <v>403</v>
      </c>
      <c r="E183" s="274" t="s">
        <v>1319</v>
      </c>
      <c r="F183" s="275" t="s">
        <v>1320</v>
      </c>
      <c r="G183" s="276" t="s">
        <v>1185</v>
      </c>
      <c r="H183" s="277">
        <v>2</v>
      </c>
      <c r="I183" s="278"/>
      <c r="J183" s="279">
        <f>ROUND(I183*H183,2)</f>
        <v>0</v>
      </c>
      <c r="K183" s="280"/>
      <c r="L183" s="281"/>
      <c r="M183" s="282" t="s">
        <v>1</v>
      </c>
      <c r="N183" s="283" t="s">
        <v>45</v>
      </c>
      <c r="O183" s="90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198</v>
      </c>
      <c r="AT183" s="245" t="s">
        <v>403</v>
      </c>
      <c r="AU183" s="245" t="s">
        <v>90</v>
      </c>
      <c r="AY183" s="16" t="s">
        <v>159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88</v>
      </c>
      <c r="BK183" s="246">
        <f>ROUND(I183*H183,2)</f>
        <v>0</v>
      </c>
      <c r="BL183" s="16" t="s">
        <v>165</v>
      </c>
      <c r="BM183" s="245" t="s">
        <v>1321</v>
      </c>
    </row>
    <row r="184" s="2" customFormat="1" ht="16.5" customHeight="1">
      <c r="A184" s="37"/>
      <c r="B184" s="38"/>
      <c r="C184" s="273" t="s">
        <v>369</v>
      </c>
      <c r="D184" s="273" t="s">
        <v>403</v>
      </c>
      <c r="E184" s="274" t="s">
        <v>1322</v>
      </c>
      <c r="F184" s="275" t="s">
        <v>1323</v>
      </c>
      <c r="G184" s="276" t="s">
        <v>1185</v>
      </c>
      <c r="H184" s="277">
        <v>2</v>
      </c>
      <c r="I184" s="278"/>
      <c r="J184" s="279">
        <f>ROUND(I184*H184,2)</f>
        <v>0</v>
      </c>
      <c r="K184" s="280"/>
      <c r="L184" s="281"/>
      <c r="M184" s="282" t="s">
        <v>1</v>
      </c>
      <c r="N184" s="283" t="s">
        <v>45</v>
      </c>
      <c r="O184" s="90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198</v>
      </c>
      <c r="AT184" s="245" t="s">
        <v>403</v>
      </c>
      <c r="AU184" s="245" t="s">
        <v>90</v>
      </c>
      <c r="AY184" s="16" t="s">
        <v>159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88</v>
      </c>
      <c r="BK184" s="246">
        <f>ROUND(I184*H184,2)</f>
        <v>0</v>
      </c>
      <c r="BL184" s="16" t="s">
        <v>165</v>
      </c>
      <c r="BM184" s="245" t="s">
        <v>1324</v>
      </c>
    </row>
    <row r="185" s="2" customFormat="1" ht="16.5" customHeight="1">
      <c r="A185" s="37"/>
      <c r="B185" s="38"/>
      <c r="C185" s="273" t="s">
        <v>376</v>
      </c>
      <c r="D185" s="273" t="s">
        <v>403</v>
      </c>
      <c r="E185" s="274" t="s">
        <v>1325</v>
      </c>
      <c r="F185" s="275" t="s">
        <v>1326</v>
      </c>
      <c r="G185" s="276" t="s">
        <v>1185</v>
      </c>
      <c r="H185" s="277">
        <v>2</v>
      </c>
      <c r="I185" s="278"/>
      <c r="J185" s="279">
        <f>ROUND(I185*H185,2)</f>
        <v>0</v>
      </c>
      <c r="K185" s="280"/>
      <c r="L185" s="281"/>
      <c r="M185" s="282" t="s">
        <v>1</v>
      </c>
      <c r="N185" s="283" t="s">
        <v>45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198</v>
      </c>
      <c r="AT185" s="245" t="s">
        <v>403</v>
      </c>
      <c r="AU185" s="245" t="s">
        <v>90</v>
      </c>
      <c r="AY185" s="16" t="s">
        <v>159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88</v>
      </c>
      <c r="BK185" s="246">
        <f>ROUND(I185*H185,2)</f>
        <v>0</v>
      </c>
      <c r="BL185" s="16" t="s">
        <v>165</v>
      </c>
      <c r="BM185" s="245" t="s">
        <v>1327</v>
      </c>
    </row>
    <row r="186" s="2" customFormat="1" ht="16.5" customHeight="1">
      <c r="A186" s="37"/>
      <c r="B186" s="38"/>
      <c r="C186" s="273" t="s">
        <v>381</v>
      </c>
      <c r="D186" s="273" t="s">
        <v>403</v>
      </c>
      <c r="E186" s="274" t="s">
        <v>1328</v>
      </c>
      <c r="F186" s="275" t="s">
        <v>1329</v>
      </c>
      <c r="G186" s="276" t="s">
        <v>1185</v>
      </c>
      <c r="H186" s="277">
        <v>2</v>
      </c>
      <c r="I186" s="278"/>
      <c r="J186" s="279">
        <f>ROUND(I186*H186,2)</f>
        <v>0</v>
      </c>
      <c r="K186" s="280"/>
      <c r="L186" s="281"/>
      <c r="M186" s="282" t="s">
        <v>1</v>
      </c>
      <c r="N186" s="283" t="s">
        <v>45</v>
      </c>
      <c r="O186" s="90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198</v>
      </c>
      <c r="AT186" s="245" t="s">
        <v>403</v>
      </c>
      <c r="AU186" s="245" t="s">
        <v>90</v>
      </c>
      <c r="AY186" s="16" t="s">
        <v>159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88</v>
      </c>
      <c r="BK186" s="246">
        <f>ROUND(I186*H186,2)</f>
        <v>0</v>
      </c>
      <c r="BL186" s="16" t="s">
        <v>165</v>
      </c>
      <c r="BM186" s="245" t="s">
        <v>1330</v>
      </c>
    </row>
    <row r="187" s="2" customFormat="1" ht="16.5" customHeight="1">
      <c r="A187" s="37"/>
      <c r="B187" s="38"/>
      <c r="C187" s="273" t="s">
        <v>387</v>
      </c>
      <c r="D187" s="273" t="s">
        <v>403</v>
      </c>
      <c r="E187" s="274" t="s">
        <v>1331</v>
      </c>
      <c r="F187" s="275" t="s">
        <v>1332</v>
      </c>
      <c r="G187" s="276" t="s">
        <v>1185</v>
      </c>
      <c r="H187" s="277">
        <v>1</v>
      </c>
      <c r="I187" s="278"/>
      <c r="J187" s="279">
        <f>ROUND(I187*H187,2)</f>
        <v>0</v>
      </c>
      <c r="K187" s="280"/>
      <c r="L187" s="281"/>
      <c r="M187" s="282" t="s">
        <v>1</v>
      </c>
      <c r="N187" s="283" t="s">
        <v>45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198</v>
      </c>
      <c r="AT187" s="245" t="s">
        <v>403</v>
      </c>
      <c r="AU187" s="245" t="s">
        <v>90</v>
      </c>
      <c r="AY187" s="16" t="s">
        <v>159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88</v>
      </c>
      <c r="BK187" s="246">
        <f>ROUND(I187*H187,2)</f>
        <v>0</v>
      </c>
      <c r="BL187" s="16" t="s">
        <v>165</v>
      </c>
      <c r="BM187" s="245" t="s">
        <v>1333</v>
      </c>
    </row>
    <row r="188" s="2" customFormat="1" ht="16.5" customHeight="1">
      <c r="A188" s="37"/>
      <c r="B188" s="38"/>
      <c r="C188" s="273" t="s">
        <v>392</v>
      </c>
      <c r="D188" s="273" t="s">
        <v>403</v>
      </c>
      <c r="E188" s="274" t="s">
        <v>1334</v>
      </c>
      <c r="F188" s="275" t="s">
        <v>1335</v>
      </c>
      <c r="G188" s="276" t="s">
        <v>1185</v>
      </c>
      <c r="H188" s="277">
        <v>1</v>
      </c>
      <c r="I188" s="278"/>
      <c r="J188" s="279">
        <f>ROUND(I188*H188,2)</f>
        <v>0</v>
      </c>
      <c r="K188" s="280"/>
      <c r="L188" s="281"/>
      <c r="M188" s="282" t="s">
        <v>1</v>
      </c>
      <c r="N188" s="283" t="s">
        <v>45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198</v>
      </c>
      <c r="AT188" s="245" t="s">
        <v>403</v>
      </c>
      <c r="AU188" s="245" t="s">
        <v>90</v>
      </c>
      <c r="AY188" s="16" t="s">
        <v>159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88</v>
      </c>
      <c r="BK188" s="246">
        <f>ROUND(I188*H188,2)</f>
        <v>0</v>
      </c>
      <c r="BL188" s="16" t="s">
        <v>165</v>
      </c>
      <c r="BM188" s="245" t="s">
        <v>1336</v>
      </c>
    </row>
    <row r="189" s="2" customFormat="1" ht="21.75" customHeight="1">
      <c r="A189" s="37"/>
      <c r="B189" s="38"/>
      <c r="C189" s="273" t="s">
        <v>397</v>
      </c>
      <c r="D189" s="273" t="s">
        <v>403</v>
      </c>
      <c r="E189" s="274" t="s">
        <v>1337</v>
      </c>
      <c r="F189" s="275" t="s">
        <v>1338</v>
      </c>
      <c r="G189" s="276" t="s">
        <v>1185</v>
      </c>
      <c r="H189" s="277">
        <v>27</v>
      </c>
      <c r="I189" s="278"/>
      <c r="J189" s="279">
        <f>ROUND(I189*H189,2)</f>
        <v>0</v>
      </c>
      <c r="K189" s="280"/>
      <c r="L189" s="281"/>
      <c r="M189" s="282" t="s">
        <v>1</v>
      </c>
      <c r="N189" s="283" t="s">
        <v>45</v>
      </c>
      <c r="O189" s="90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198</v>
      </c>
      <c r="AT189" s="245" t="s">
        <v>403</v>
      </c>
      <c r="AU189" s="245" t="s">
        <v>90</v>
      </c>
      <c r="AY189" s="16" t="s">
        <v>159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88</v>
      </c>
      <c r="BK189" s="246">
        <f>ROUND(I189*H189,2)</f>
        <v>0</v>
      </c>
      <c r="BL189" s="16" t="s">
        <v>165</v>
      </c>
      <c r="BM189" s="245" t="s">
        <v>1339</v>
      </c>
    </row>
    <row r="190" s="2" customFormat="1" ht="16.5" customHeight="1">
      <c r="A190" s="37"/>
      <c r="B190" s="38"/>
      <c r="C190" s="273" t="s">
        <v>402</v>
      </c>
      <c r="D190" s="273" t="s">
        <v>403</v>
      </c>
      <c r="E190" s="274" t="s">
        <v>1340</v>
      </c>
      <c r="F190" s="275" t="s">
        <v>1341</v>
      </c>
      <c r="G190" s="276" t="s">
        <v>1185</v>
      </c>
      <c r="H190" s="277">
        <v>1</v>
      </c>
      <c r="I190" s="278"/>
      <c r="J190" s="279">
        <f>ROUND(I190*H190,2)</f>
        <v>0</v>
      </c>
      <c r="K190" s="280"/>
      <c r="L190" s="281"/>
      <c r="M190" s="282" t="s">
        <v>1</v>
      </c>
      <c r="N190" s="283" t="s">
        <v>45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198</v>
      </c>
      <c r="AT190" s="245" t="s">
        <v>403</v>
      </c>
      <c r="AU190" s="245" t="s">
        <v>90</v>
      </c>
      <c r="AY190" s="16" t="s">
        <v>159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88</v>
      </c>
      <c r="BK190" s="246">
        <f>ROUND(I190*H190,2)</f>
        <v>0</v>
      </c>
      <c r="BL190" s="16" t="s">
        <v>165</v>
      </c>
      <c r="BM190" s="245" t="s">
        <v>1342</v>
      </c>
    </row>
    <row r="191" s="2" customFormat="1" ht="16.5" customHeight="1">
      <c r="A191" s="37"/>
      <c r="B191" s="38"/>
      <c r="C191" s="273" t="s">
        <v>408</v>
      </c>
      <c r="D191" s="273" t="s">
        <v>403</v>
      </c>
      <c r="E191" s="274" t="s">
        <v>1343</v>
      </c>
      <c r="F191" s="275" t="s">
        <v>1344</v>
      </c>
      <c r="G191" s="276" t="s">
        <v>1185</v>
      </c>
      <c r="H191" s="277">
        <v>113</v>
      </c>
      <c r="I191" s="278"/>
      <c r="J191" s="279">
        <f>ROUND(I191*H191,2)</f>
        <v>0</v>
      </c>
      <c r="K191" s="280"/>
      <c r="L191" s="281"/>
      <c r="M191" s="282" t="s">
        <v>1</v>
      </c>
      <c r="N191" s="283" t="s">
        <v>45</v>
      </c>
      <c r="O191" s="90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198</v>
      </c>
      <c r="AT191" s="245" t="s">
        <v>403</v>
      </c>
      <c r="AU191" s="245" t="s">
        <v>90</v>
      </c>
      <c r="AY191" s="16" t="s">
        <v>159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88</v>
      </c>
      <c r="BK191" s="246">
        <f>ROUND(I191*H191,2)</f>
        <v>0</v>
      </c>
      <c r="BL191" s="16" t="s">
        <v>165</v>
      </c>
      <c r="BM191" s="245" t="s">
        <v>1345</v>
      </c>
    </row>
    <row r="192" s="2" customFormat="1" ht="16.5" customHeight="1">
      <c r="A192" s="37"/>
      <c r="B192" s="38"/>
      <c r="C192" s="273" t="s">
        <v>413</v>
      </c>
      <c r="D192" s="273" t="s">
        <v>403</v>
      </c>
      <c r="E192" s="274" t="s">
        <v>1346</v>
      </c>
      <c r="F192" s="275" t="s">
        <v>1347</v>
      </c>
      <c r="G192" s="276" t="s">
        <v>1185</v>
      </c>
      <c r="H192" s="277">
        <v>120</v>
      </c>
      <c r="I192" s="278"/>
      <c r="J192" s="279">
        <f>ROUND(I192*H192,2)</f>
        <v>0</v>
      </c>
      <c r="K192" s="280"/>
      <c r="L192" s="281"/>
      <c r="M192" s="282" t="s">
        <v>1</v>
      </c>
      <c r="N192" s="283" t="s">
        <v>45</v>
      </c>
      <c r="O192" s="90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198</v>
      </c>
      <c r="AT192" s="245" t="s">
        <v>403</v>
      </c>
      <c r="AU192" s="245" t="s">
        <v>90</v>
      </c>
      <c r="AY192" s="16" t="s">
        <v>159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88</v>
      </c>
      <c r="BK192" s="246">
        <f>ROUND(I192*H192,2)</f>
        <v>0</v>
      </c>
      <c r="BL192" s="16" t="s">
        <v>165</v>
      </c>
      <c r="BM192" s="245" t="s">
        <v>1348</v>
      </c>
    </row>
    <row r="193" s="2" customFormat="1" ht="16.5" customHeight="1">
      <c r="A193" s="37"/>
      <c r="B193" s="38"/>
      <c r="C193" s="273" t="s">
        <v>418</v>
      </c>
      <c r="D193" s="273" t="s">
        <v>403</v>
      </c>
      <c r="E193" s="274" t="s">
        <v>1349</v>
      </c>
      <c r="F193" s="275" t="s">
        <v>1350</v>
      </c>
      <c r="G193" s="276" t="s">
        <v>1185</v>
      </c>
      <c r="H193" s="277">
        <v>1</v>
      </c>
      <c r="I193" s="278"/>
      <c r="J193" s="279">
        <f>ROUND(I193*H193,2)</f>
        <v>0</v>
      </c>
      <c r="K193" s="280"/>
      <c r="L193" s="281"/>
      <c r="M193" s="282" t="s">
        <v>1</v>
      </c>
      <c r="N193" s="283" t="s">
        <v>45</v>
      </c>
      <c r="O193" s="90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198</v>
      </c>
      <c r="AT193" s="245" t="s">
        <v>403</v>
      </c>
      <c r="AU193" s="245" t="s">
        <v>90</v>
      </c>
      <c r="AY193" s="16" t="s">
        <v>159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88</v>
      </c>
      <c r="BK193" s="246">
        <f>ROUND(I193*H193,2)</f>
        <v>0</v>
      </c>
      <c r="BL193" s="16" t="s">
        <v>165</v>
      </c>
      <c r="BM193" s="245" t="s">
        <v>1351</v>
      </c>
    </row>
    <row r="194" s="2" customFormat="1" ht="16.5" customHeight="1">
      <c r="A194" s="37"/>
      <c r="B194" s="38"/>
      <c r="C194" s="273" t="s">
        <v>424</v>
      </c>
      <c r="D194" s="273" t="s">
        <v>403</v>
      </c>
      <c r="E194" s="274" t="s">
        <v>1352</v>
      </c>
      <c r="F194" s="275" t="s">
        <v>1353</v>
      </c>
      <c r="G194" s="276" t="s">
        <v>1185</v>
      </c>
      <c r="H194" s="277">
        <v>5</v>
      </c>
      <c r="I194" s="278"/>
      <c r="J194" s="279">
        <f>ROUND(I194*H194,2)</f>
        <v>0</v>
      </c>
      <c r="K194" s="280"/>
      <c r="L194" s="281"/>
      <c r="M194" s="282" t="s">
        <v>1</v>
      </c>
      <c r="N194" s="283" t="s">
        <v>45</v>
      </c>
      <c r="O194" s="90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198</v>
      </c>
      <c r="AT194" s="245" t="s">
        <v>403</v>
      </c>
      <c r="AU194" s="245" t="s">
        <v>90</v>
      </c>
      <c r="AY194" s="16" t="s">
        <v>159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88</v>
      </c>
      <c r="BK194" s="246">
        <f>ROUND(I194*H194,2)</f>
        <v>0</v>
      </c>
      <c r="BL194" s="16" t="s">
        <v>165</v>
      </c>
      <c r="BM194" s="245" t="s">
        <v>1354</v>
      </c>
    </row>
    <row r="195" s="2" customFormat="1" ht="16.5" customHeight="1">
      <c r="A195" s="37"/>
      <c r="B195" s="38"/>
      <c r="C195" s="273" t="s">
        <v>430</v>
      </c>
      <c r="D195" s="273" t="s">
        <v>403</v>
      </c>
      <c r="E195" s="274" t="s">
        <v>1355</v>
      </c>
      <c r="F195" s="275" t="s">
        <v>1356</v>
      </c>
      <c r="G195" s="276" t="s">
        <v>287</v>
      </c>
      <c r="H195" s="277">
        <v>35</v>
      </c>
      <c r="I195" s="278"/>
      <c r="J195" s="279">
        <f>ROUND(I195*H195,2)</f>
        <v>0</v>
      </c>
      <c r="K195" s="280"/>
      <c r="L195" s="281"/>
      <c r="M195" s="282" t="s">
        <v>1</v>
      </c>
      <c r="N195" s="283" t="s">
        <v>45</v>
      </c>
      <c r="O195" s="90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198</v>
      </c>
      <c r="AT195" s="245" t="s">
        <v>403</v>
      </c>
      <c r="AU195" s="245" t="s">
        <v>90</v>
      </c>
      <c r="AY195" s="16" t="s">
        <v>159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88</v>
      </c>
      <c r="BK195" s="246">
        <f>ROUND(I195*H195,2)</f>
        <v>0</v>
      </c>
      <c r="BL195" s="16" t="s">
        <v>165</v>
      </c>
      <c r="BM195" s="245" t="s">
        <v>1357</v>
      </c>
    </row>
    <row r="196" s="2" customFormat="1" ht="16.5" customHeight="1">
      <c r="A196" s="37"/>
      <c r="B196" s="38"/>
      <c r="C196" s="273" t="s">
        <v>435</v>
      </c>
      <c r="D196" s="273" t="s">
        <v>403</v>
      </c>
      <c r="E196" s="274" t="s">
        <v>1358</v>
      </c>
      <c r="F196" s="275" t="s">
        <v>1359</v>
      </c>
      <c r="G196" s="276" t="s">
        <v>287</v>
      </c>
      <c r="H196" s="277">
        <v>80</v>
      </c>
      <c r="I196" s="278"/>
      <c r="J196" s="279">
        <f>ROUND(I196*H196,2)</f>
        <v>0</v>
      </c>
      <c r="K196" s="280"/>
      <c r="L196" s="281"/>
      <c r="M196" s="282" t="s">
        <v>1</v>
      </c>
      <c r="N196" s="283" t="s">
        <v>45</v>
      </c>
      <c r="O196" s="90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198</v>
      </c>
      <c r="AT196" s="245" t="s">
        <v>403</v>
      </c>
      <c r="AU196" s="245" t="s">
        <v>90</v>
      </c>
      <c r="AY196" s="16" t="s">
        <v>159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88</v>
      </c>
      <c r="BK196" s="246">
        <f>ROUND(I196*H196,2)</f>
        <v>0</v>
      </c>
      <c r="BL196" s="16" t="s">
        <v>165</v>
      </c>
      <c r="BM196" s="245" t="s">
        <v>1360</v>
      </c>
    </row>
    <row r="197" s="12" customFormat="1" ht="22.8" customHeight="1">
      <c r="A197" s="12"/>
      <c r="B197" s="217"/>
      <c r="C197" s="218"/>
      <c r="D197" s="219" t="s">
        <v>79</v>
      </c>
      <c r="E197" s="231" t="s">
        <v>1361</v>
      </c>
      <c r="F197" s="231" t="s">
        <v>1362</v>
      </c>
      <c r="G197" s="218"/>
      <c r="H197" s="218"/>
      <c r="I197" s="221"/>
      <c r="J197" s="232">
        <f>BK197</f>
        <v>0</v>
      </c>
      <c r="K197" s="218"/>
      <c r="L197" s="223"/>
      <c r="M197" s="224"/>
      <c r="N197" s="225"/>
      <c r="O197" s="225"/>
      <c r="P197" s="226">
        <f>SUM(P198:P208)</f>
        <v>0</v>
      </c>
      <c r="Q197" s="225"/>
      <c r="R197" s="226">
        <f>SUM(R198:R208)</f>
        <v>0</v>
      </c>
      <c r="S197" s="225"/>
      <c r="T197" s="227">
        <f>SUM(T198:T208)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8" t="s">
        <v>88</v>
      </c>
      <c r="AT197" s="229" t="s">
        <v>79</v>
      </c>
      <c r="AU197" s="229" t="s">
        <v>88</v>
      </c>
      <c r="AY197" s="228" t="s">
        <v>159</v>
      </c>
      <c r="BK197" s="230">
        <f>SUM(BK198:BK208)</f>
        <v>0</v>
      </c>
    </row>
    <row r="198" s="2" customFormat="1" ht="24.9" customHeight="1">
      <c r="A198" s="37"/>
      <c r="B198" s="38"/>
      <c r="C198" s="273" t="s">
        <v>440</v>
      </c>
      <c r="D198" s="273" t="s">
        <v>403</v>
      </c>
      <c r="E198" s="274" t="s">
        <v>1363</v>
      </c>
      <c r="F198" s="275" t="s">
        <v>1364</v>
      </c>
      <c r="G198" s="276" t="s">
        <v>287</v>
      </c>
      <c r="H198" s="277">
        <v>1200</v>
      </c>
      <c r="I198" s="278"/>
      <c r="J198" s="279">
        <f>ROUND(I198*H198,2)</f>
        <v>0</v>
      </c>
      <c r="K198" s="280"/>
      <c r="L198" s="281"/>
      <c r="M198" s="282" t="s">
        <v>1</v>
      </c>
      <c r="N198" s="283" t="s">
        <v>45</v>
      </c>
      <c r="O198" s="90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5" t="s">
        <v>198</v>
      </c>
      <c r="AT198" s="245" t="s">
        <v>403</v>
      </c>
      <c r="AU198" s="245" t="s">
        <v>90</v>
      </c>
      <c r="AY198" s="16" t="s">
        <v>159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6" t="s">
        <v>88</v>
      </c>
      <c r="BK198" s="246">
        <f>ROUND(I198*H198,2)</f>
        <v>0</v>
      </c>
      <c r="BL198" s="16" t="s">
        <v>165</v>
      </c>
      <c r="BM198" s="245" t="s">
        <v>1365</v>
      </c>
    </row>
    <row r="199" s="2" customFormat="1" ht="16.5" customHeight="1">
      <c r="A199" s="37"/>
      <c r="B199" s="38"/>
      <c r="C199" s="273" t="s">
        <v>445</v>
      </c>
      <c r="D199" s="273" t="s">
        <v>403</v>
      </c>
      <c r="E199" s="274" t="s">
        <v>1366</v>
      </c>
      <c r="F199" s="275" t="s">
        <v>1367</v>
      </c>
      <c r="G199" s="276" t="s">
        <v>287</v>
      </c>
      <c r="H199" s="277">
        <v>275</v>
      </c>
      <c r="I199" s="278"/>
      <c r="J199" s="279">
        <f>ROUND(I199*H199,2)</f>
        <v>0</v>
      </c>
      <c r="K199" s="280"/>
      <c r="L199" s="281"/>
      <c r="M199" s="282" t="s">
        <v>1</v>
      </c>
      <c r="N199" s="283" t="s">
        <v>45</v>
      </c>
      <c r="O199" s="90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198</v>
      </c>
      <c r="AT199" s="245" t="s">
        <v>403</v>
      </c>
      <c r="AU199" s="245" t="s">
        <v>90</v>
      </c>
      <c r="AY199" s="16" t="s">
        <v>159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88</v>
      </c>
      <c r="BK199" s="246">
        <f>ROUND(I199*H199,2)</f>
        <v>0</v>
      </c>
      <c r="BL199" s="16" t="s">
        <v>165</v>
      </c>
      <c r="BM199" s="245" t="s">
        <v>1368</v>
      </c>
    </row>
    <row r="200" s="2" customFormat="1" ht="16.5" customHeight="1">
      <c r="A200" s="37"/>
      <c r="B200" s="38"/>
      <c r="C200" s="273" t="s">
        <v>451</v>
      </c>
      <c r="D200" s="273" t="s">
        <v>403</v>
      </c>
      <c r="E200" s="274" t="s">
        <v>1369</v>
      </c>
      <c r="F200" s="275" t="s">
        <v>1370</v>
      </c>
      <c r="G200" s="276" t="s">
        <v>287</v>
      </c>
      <c r="H200" s="277">
        <v>156</v>
      </c>
      <c r="I200" s="278"/>
      <c r="J200" s="279">
        <f>ROUND(I200*H200,2)</f>
        <v>0</v>
      </c>
      <c r="K200" s="280"/>
      <c r="L200" s="281"/>
      <c r="M200" s="282" t="s">
        <v>1</v>
      </c>
      <c r="N200" s="283" t="s">
        <v>45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198</v>
      </c>
      <c r="AT200" s="245" t="s">
        <v>403</v>
      </c>
      <c r="AU200" s="245" t="s">
        <v>90</v>
      </c>
      <c r="AY200" s="16" t="s">
        <v>159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88</v>
      </c>
      <c r="BK200" s="246">
        <f>ROUND(I200*H200,2)</f>
        <v>0</v>
      </c>
      <c r="BL200" s="16" t="s">
        <v>165</v>
      </c>
      <c r="BM200" s="245" t="s">
        <v>1371</v>
      </c>
    </row>
    <row r="201" s="2" customFormat="1" ht="16.5" customHeight="1">
      <c r="A201" s="37"/>
      <c r="B201" s="38"/>
      <c r="C201" s="273" t="s">
        <v>456</v>
      </c>
      <c r="D201" s="273" t="s">
        <v>403</v>
      </c>
      <c r="E201" s="274" t="s">
        <v>1372</v>
      </c>
      <c r="F201" s="275" t="s">
        <v>1373</v>
      </c>
      <c r="G201" s="276" t="s">
        <v>287</v>
      </c>
      <c r="H201" s="277">
        <v>120</v>
      </c>
      <c r="I201" s="278"/>
      <c r="J201" s="279">
        <f>ROUND(I201*H201,2)</f>
        <v>0</v>
      </c>
      <c r="K201" s="280"/>
      <c r="L201" s="281"/>
      <c r="M201" s="282" t="s">
        <v>1</v>
      </c>
      <c r="N201" s="283" t="s">
        <v>45</v>
      </c>
      <c r="O201" s="90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198</v>
      </c>
      <c r="AT201" s="245" t="s">
        <v>403</v>
      </c>
      <c r="AU201" s="245" t="s">
        <v>90</v>
      </c>
      <c r="AY201" s="16" t="s">
        <v>159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88</v>
      </c>
      <c r="BK201" s="246">
        <f>ROUND(I201*H201,2)</f>
        <v>0</v>
      </c>
      <c r="BL201" s="16" t="s">
        <v>165</v>
      </c>
      <c r="BM201" s="245" t="s">
        <v>1374</v>
      </c>
    </row>
    <row r="202" s="2" customFormat="1" ht="16.5" customHeight="1">
      <c r="A202" s="37"/>
      <c r="B202" s="38"/>
      <c r="C202" s="273" t="s">
        <v>461</v>
      </c>
      <c r="D202" s="273" t="s">
        <v>403</v>
      </c>
      <c r="E202" s="274" t="s">
        <v>1375</v>
      </c>
      <c r="F202" s="275" t="s">
        <v>1376</v>
      </c>
      <c r="G202" s="276" t="s">
        <v>287</v>
      </c>
      <c r="H202" s="277">
        <v>1350</v>
      </c>
      <c r="I202" s="278"/>
      <c r="J202" s="279">
        <f>ROUND(I202*H202,2)</f>
        <v>0</v>
      </c>
      <c r="K202" s="280"/>
      <c r="L202" s="281"/>
      <c r="M202" s="282" t="s">
        <v>1</v>
      </c>
      <c r="N202" s="283" t="s">
        <v>45</v>
      </c>
      <c r="O202" s="90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198</v>
      </c>
      <c r="AT202" s="245" t="s">
        <v>403</v>
      </c>
      <c r="AU202" s="245" t="s">
        <v>90</v>
      </c>
      <c r="AY202" s="16" t="s">
        <v>159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6" t="s">
        <v>88</v>
      </c>
      <c r="BK202" s="246">
        <f>ROUND(I202*H202,2)</f>
        <v>0</v>
      </c>
      <c r="BL202" s="16" t="s">
        <v>165</v>
      </c>
      <c r="BM202" s="245" t="s">
        <v>1377</v>
      </c>
    </row>
    <row r="203" s="2" customFormat="1" ht="16.5" customHeight="1">
      <c r="A203" s="37"/>
      <c r="B203" s="38"/>
      <c r="C203" s="273" t="s">
        <v>466</v>
      </c>
      <c r="D203" s="273" t="s">
        <v>403</v>
      </c>
      <c r="E203" s="274" t="s">
        <v>1378</v>
      </c>
      <c r="F203" s="275" t="s">
        <v>1379</v>
      </c>
      <c r="G203" s="276" t="s">
        <v>287</v>
      </c>
      <c r="H203" s="277">
        <v>120</v>
      </c>
      <c r="I203" s="278"/>
      <c r="J203" s="279">
        <f>ROUND(I203*H203,2)</f>
        <v>0</v>
      </c>
      <c r="K203" s="280"/>
      <c r="L203" s="281"/>
      <c r="M203" s="282" t="s">
        <v>1</v>
      </c>
      <c r="N203" s="283" t="s">
        <v>45</v>
      </c>
      <c r="O203" s="90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198</v>
      </c>
      <c r="AT203" s="245" t="s">
        <v>403</v>
      </c>
      <c r="AU203" s="245" t="s">
        <v>90</v>
      </c>
      <c r="AY203" s="16" t="s">
        <v>159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88</v>
      </c>
      <c r="BK203" s="246">
        <f>ROUND(I203*H203,2)</f>
        <v>0</v>
      </c>
      <c r="BL203" s="16" t="s">
        <v>165</v>
      </c>
      <c r="BM203" s="245" t="s">
        <v>1380</v>
      </c>
    </row>
    <row r="204" s="2" customFormat="1" ht="16.5" customHeight="1">
      <c r="A204" s="37"/>
      <c r="B204" s="38"/>
      <c r="C204" s="273" t="s">
        <v>471</v>
      </c>
      <c r="D204" s="273" t="s">
        <v>403</v>
      </c>
      <c r="E204" s="274" t="s">
        <v>1381</v>
      </c>
      <c r="F204" s="275" t="s">
        <v>1382</v>
      </c>
      <c r="G204" s="276" t="s">
        <v>287</v>
      </c>
      <c r="H204" s="277">
        <v>40</v>
      </c>
      <c r="I204" s="278"/>
      <c r="J204" s="279">
        <f>ROUND(I204*H204,2)</f>
        <v>0</v>
      </c>
      <c r="K204" s="280"/>
      <c r="L204" s="281"/>
      <c r="M204" s="282" t="s">
        <v>1</v>
      </c>
      <c r="N204" s="283" t="s">
        <v>45</v>
      </c>
      <c r="O204" s="90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198</v>
      </c>
      <c r="AT204" s="245" t="s">
        <v>403</v>
      </c>
      <c r="AU204" s="245" t="s">
        <v>90</v>
      </c>
      <c r="AY204" s="16" t="s">
        <v>159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6" t="s">
        <v>88</v>
      </c>
      <c r="BK204" s="246">
        <f>ROUND(I204*H204,2)</f>
        <v>0</v>
      </c>
      <c r="BL204" s="16" t="s">
        <v>165</v>
      </c>
      <c r="BM204" s="245" t="s">
        <v>1383</v>
      </c>
    </row>
    <row r="205" s="2" customFormat="1" ht="16.5" customHeight="1">
      <c r="A205" s="37"/>
      <c r="B205" s="38"/>
      <c r="C205" s="273" t="s">
        <v>474</v>
      </c>
      <c r="D205" s="273" t="s">
        <v>403</v>
      </c>
      <c r="E205" s="274" t="s">
        <v>1384</v>
      </c>
      <c r="F205" s="275" t="s">
        <v>1385</v>
      </c>
      <c r="G205" s="276" t="s">
        <v>287</v>
      </c>
      <c r="H205" s="277">
        <v>75</v>
      </c>
      <c r="I205" s="278"/>
      <c r="J205" s="279">
        <f>ROUND(I205*H205,2)</f>
        <v>0</v>
      </c>
      <c r="K205" s="280"/>
      <c r="L205" s="281"/>
      <c r="M205" s="282" t="s">
        <v>1</v>
      </c>
      <c r="N205" s="283" t="s">
        <v>45</v>
      </c>
      <c r="O205" s="90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5" t="s">
        <v>198</v>
      </c>
      <c r="AT205" s="245" t="s">
        <v>403</v>
      </c>
      <c r="AU205" s="245" t="s">
        <v>90</v>
      </c>
      <c r="AY205" s="16" t="s">
        <v>159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6" t="s">
        <v>88</v>
      </c>
      <c r="BK205" s="246">
        <f>ROUND(I205*H205,2)</f>
        <v>0</v>
      </c>
      <c r="BL205" s="16" t="s">
        <v>165</v>
      </c>
      <c r="BM205" s="245" t="s">
        <v>1386</v>
      </c>
    </row>
    <row r="206" s="2" customFormat="1" ht="16.5" customHeight="1">
      <c r="A206" s="37"/>
      <c r="B206" s="38"/>
      <c r="C206" s="273" t="s">
        <v>479</v>
      </c>
      <c r="D206" s="273" t="s">
        <v>403</v>
      </c>
      <c r="E206" s="274" t="s">
        <v>1387</v>
      </c>
      <c r="F206" s="275" t="s">
        <v>1388</v>
      </c>
      <c r="G206" s="276" t="s">
        <v>287</v>
      </c>
      <c r="H206" s="277">
        <v>80</v>
      </c>
      <c r="I206" s="278"/>
      <c r="J206" s="279">
        <f>ROUND(I206*H206,2)</f>
        <v>0</v>
      </c>
      <c r="K206" s="280"/>
      <c r="L206" s="281"/>
      <c r="M206" s="282" t="s">
        <v>1</v>
      </c>
      <c r="N206" s="283" t="s">
        <v>45</v>
      </c>
      <c r="O206" s="90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198</v>
      </c>
      <c r="AT206" s="245" t="s">
        <v>403</v>
      </c>
      <c r="AU206" s="245" t="s">
        <v>90</v>
      </c>
      <c r="AY206" s="16" t="s">
        <v>159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88</v>
      </c>
      <c r="BK206" s="246">
        <f>ROUND(I206*H206,2)</f>
        <v>0</v>
      </c>
      <c r="BL206" s="16" t="s">
        <v>165</v>
      </c>
      <c r="BM206" s="245" t="s">
        <v>1389</v>
      </c>
    </row>
    <row r="207" s="2" customFormat="1" ht="16.5" customHeight="1">
      <c r="A207" s="37"/>
      <c r="B207" s="38"/>
      <c r="C207" s="273" t="s">
        <v>482</v>
      </c>
      <c r="D207" s="273" t="s">
        <v>403</v>
      </c>
      <c r="E207" s="274" t="s">
        <v>1390</v>
      </c>
      <c r="F207" s="275" t="s">
        <v>1391</v>
      </c>
      <c r="G207" s="276" t="s">
        <v>287</v>
      </c>
      <c r="H207" s="277">
        <v>10</v>
      </c>
      <c r="I207" s="278"/>
      <c r="J207" s="279">
        <f>ROUND(I207*H207,2)</f>
        <v>0</v>
      </c>
      <c r="K207" s="280"/>
      <c r="L207" s="281"/>
      <c r="M207" s="282" t="s">
        <v>1</v>
      </c>
      <c r="N207" s="283" t="s">
        <v>45</v>
      </c>
      <c r="O207" s="90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5" t="s">
        <v>198</v>
      </c>
      <c r="AT207" s="245" t="s">
        <v>403</v>
      </c>
      <c r="AU207" s="245" t="s">
        <v>90</v>
      </c>
      <c r="AY207" s="16" t="s">
        <v>159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6" t="s">
        <v>88</v>
      </c>
      <c r="BK207" s="246">
        <f>ROUND(I207*H207,2)</f>
        <v>0</v>
      </c>
      <c r="BL207" s="16" t="s">
        <v>165</v>
      </c>
      <c r="BM207" s="245" t="s">
        <v>1392</v>
      </c>
    </row>
    <row r="208" s="2" customFormat="1" ht="16.5" customHeight="1">
      <c r="A208" s="37"/>
      <c r="B208" s="38"/>
      <c r="C208" s="273" t="s">
        <v>487</v>
      </c>
      <c r="D208" s="273" t="s">
        <v>403</v>
      </c>
      <c r="E208" s="274" t="s">
        <v>1393</v>
      </c>
      <c r="F208" s="275" t="s">
        <v>1394</v>
      </c>
      <c r="G208" s="276" t="s">
        <v>287</v>
      </c>
      <c r="H208" s="277">
        <v>15</v>
      </c>
      <c r="I208" s="278"/>
      <c r="J208" s="279">
        <f>ROUND(I208*H208,2)</f>
        <v>0</v>
      </c>
      <c r="K208" s="280"/>
      <c r="L208" s="281"/>
      <c r="M208" s="282" t="s">
        <v>1</v>
      </c>
      <c r="N208" s="283" t="s">
        <v>45</v>
      </c>
      <c r="O208" s="90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198</v>
      </c>
      <c r="AT208" s="245" t="s">
        <v>403</v>
      </c>
      <c r="AU208" s="245" t="s">
        <v>90</v>
      </c>
      <c r="AY208" s="16" t="s">
        <v>159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88</v>
      </c>
      <c r="BK208" s="246">
        <f>ROUND(I208*H208,2)</f>
        <v>0</v>
      </c>
      <c r="BL208" s="16" t="s">
        <v>165</v>
      </c>
      <c r="BM208" s="245" t="s">
        <v>1395</v>
      </c>
    </row>
    <row r="209" s="12" customFormat="1" ht="22.8" customHeight="1">
      <c r="A209" s="12"/>
      <c r="B209" s="217"/>
      <c r="C209" s="218"/>
      <c r="D209" s="219" t="s">
        <v>79</v>
      </c>
      <c r="E209" s="231" t="s">
        <v>1396</v>
      </c>
      <c r="F209" s="231" t="s">
        <v>1397</v>
      </c>
      <c r="G209" s="218"/>
      <c r="H209" s="218"/>
      <c r="I209" s="221"/>
      <c r="J209" s="232">
        <f>BK209</f>
        <v>0</v>
      </c>
      <c r="K209" s="218"/>
      <c r="L209" s="223"/>
      <c r="M209" s="224"/>
      <c r="N209" s="225"/>
      <c r="O209" s="225"/>
      <c r="P209" s="226">
        <f>SUM(P210:P221)</f>
        <v>0</v>
      </c>
      <c r="Q209" s="225"/>
      <c r="R209" s="226">
        <f>SUM(R210:R221)</f>
        <v>0</v>
      </c>
      <c r="S209" s="225"/>
      <c r="T209" s="227">
        <f>SUM(T210:T221)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8" t="s">
        <v>88</v>
      </c>
      <c r="AT209" s="229" t="s">
        <v>79</v>
      </c>
      <c r="AU209" s="229" t="s">
        <v>88</v>
      </c>
      <c r="AY209" s="228" t="s">
        <v>159</v>
      </c>
      <c r="BK209" s="230">
        <f>SUM(BK210:BK221)</f>
        <v>0</v>
      </c>
    </row>
    <row r="210" s="2" customFormat="1" ht="38.55" customHeight="1">
      <c r="A210" s="37"/>
      <c r="B210" s="38"/>
      <c r="C210" s="273" t="s">
        <v>491</v>
      </c>
      <c r="D210" s="273" t="s">
        <v>403</v>
      </c>
      <c r="E210" s="274" t="s">
        <v>1398</v>
      </c>
      <c r="F210" s="275" t="s">
        <v>1399</v>
      </c>
      <c r="G210" s="276" t="s">
        <v>287</v>
      </c>
      <c r="H210" s="277">
        <v>165</v>
      </c>
      <c r="I210" s="278"/>
      <c r="J210" s="279">
        <f>ROUND(I210*H210,2)</f>
        <v>0</v>
      </c>
      <c r="K210" s="280"/>
      <c r="L210" s="281"/>
      <c r="M210" s="282" t="s">
        <v>1</v>
      </c>
      <c r="N210" s="283" t="s">
        <v>45</v>
      </c>
      <c r="O210" s="90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5" t="s">
        <v>198</v>
      </c>
      <c r="AT210" s="245" t="s">
        <v>403</v>
      </c>
      <c r="AU210" s="245" t="s">
        <v>90</v>
      </c>
      <c r="AY210" s="16" t="s">
        <v>159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6" t="s">
        <v>88</v>
      </c>
      <c r="BK210" s="246">
        <f>ROUND(I210*H210,2)</f>
        <v>0</v>
      </c>
      <c r="BL210" s="16" t="s">
        <v>165</v>
      </c>
      <c r="BM210" s="245" t="s">
        <v>1400</v>
      </c>
    </row>
    <row r="211" s="2" customFormat="1" ht="16.5" customHeight="1">
      <c r="A211" s="37"/>
      <c r="B211" s="38"/>
      <c r="C211" s="273" t="s">
        <v>496</v>
      </c>
      <c r="D211" s="273" t="s">
        <v>403</v>
      </c>
      <c r="E211" s="274" t="s">
        <v>1401</v>
      </c>
      <c r="F211" s="275" t="s">
        <v>1402</v>
      </c>
      <c r="G211" s="276" t="s">
        <v>1185</v>
      </c>
      <c r="H211" s="277">
        <v>3</v>
      </c>
      <c r="I211" s="278"/>
      <c r="J211" s="279">
        <f>ROUND(I211*H211,2)</f>
        <v>0</v>
      </c>
      <c r="K211" s="280"/>
      <c r="L211" s="281"/>
      <c r="M211" s="282" t="s">
        <v>1</v>
      </c>
      <c r="N211" s="283" t="s">
        <v>45</v>
      </c>
      <c r="O211" s="90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198</v>
      </c>
      <c r="AT211" s="245" t="s">
        <v>403</v>
      </c>
      <c r="AU211" s="245" t="s">
        <v>90</v>
      </c>
      <c r="AY211" s="16" t="s">
        <v>159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6" t="s">
        <v>88</v>
      </c>
      <c r="BK211" s="246">
        <f>ROUND(I211*H211,2)</f>
        <v>0</v>
      </c>
      <c r="BL211" s="16" t="s">
        <v>165</v>
      </c>
      <c r="BM211" s="245" t="s">
        <v>1403</v>
      </c>
    </row>
    <row r="212" s="2" customFormat="1" ht="16.5" customHeight="1">
      <c r="A212" s="37"/>
      <c r="B212" s="38"/>
      <c r="C212" s="273" t="s">
        <v>501</v>
      </c>
      <c r="D212" s="273" t="s">
        <v>403</v>
      </c>
      <c r="E212" s="274" t="s">
        <v>1404</v>
      </c>
      <c r="F212" s="275" t="s">
        <v>1405</v>
      </c>
      <c r="G212" s="276" t="s">
        <v>1185</v>
      </c>
      <c r="H212" s="277">
        <v>3</v>
      </c>
      <c r="I212" s="278"/>
      <c r="J212" s="279">
        <f>ROUND(I212*H212,2)</f>
        <v>0</v>
      </c>
      <c r="K212" s="280"/>
      <c r="L212" s="281"/>
      <c r="M212" s="282" t="s">
        <v>1</v>
      </c>
      <c r="N212" s="283" t="s">
        <v>45</v>
      </c>
      <c r="O212" s="90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198</v>
      </c>
      <c r="AT212" s="245" t="s">
        <v>403</v>
      </c>
      <c r="AU212" s="245" t="s">
        <v>90</v>
      </c>
      <c r="AY212" s="16" t="s">
        <v>159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6" t="s">
        <v>88</v>
      </c>
      <c r="BK212" s="246">
        <f>ROUND(I212*H212,2)</f>
        <v>0</v>
      </c>
      <c r="BL212" s="16" t="s">
        <v>165</v>
      </c>
      <c r="BM212" s="245" t="s">
        <v>1406</v>
      </c>
    </row>
    <row r="213" s="2" customFormat="1" ht="16.5" customHeight="1">
      <c r="A213" s="37"/>
      <c r="B213" s="38"/>
      <c r="C213" s="273" t="s">
        <v>506</v>
      </c>
      <c r="D213" s="273" t="s">
        <v>403</v>
      </c>
      <c r="E213" s="274" t="s">
        <v>1407</v>
      </c>
      <c r="F213" s="275" t="s">
        <v>1408</v>
      </c>
      <c r="G213" s="276" t="s">
        <v>1185</v>
      </c>
      <c r="H213" s="277">
        <v>3</v>
      </c>
      <c r="I213" s="278"/>
      <c r="J213" s="279">
        <f>ROUND(I213*H213,2)</f>
        <v>0</v>
      </c>
      <c r="K213" s="280"/>
      <c r="L213" s="281"/>
      <c r="M213" s="282" t="s">
        <v>1</v>
      </c>
      <c r="N213" s="283" t="s">
        <v>45</v>
      </c>
      <c r="O213" s="90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198</v>
      </c>
      <c r="AT213" s="245" t="s">
        <v>403</v>
      </c>
      <c r="AU213" s="245" t="s">
        <v>90</v>
      </c>
      <c r="AY213" s="16" t="s">
        <v>159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88</v>
      </c>
      <c r="BK213" s="246">
        <f>ROUND(I213*H213,2)</f>
        <v>0</v>
      </c>
      <c r="BL213" s="16" t="s">
        <v>165</v>
      </c>
      <c r="BM213" s="245" t="s">
        <v>1409</v>
      </c>
    </row>
    <row r="214" s="2" customFormat="1" ht="16.5" customHeight="1">
      <c r="A214" s="37"/>
      <c r="B214" s="38"/>
      <c r="C214" s="273" t="s">
        <v>510</v>
      </c>
      <c r="D214" s="273" t="s">
        <v>403</v>
      </c>
      <c r="E214" s="274" t="s">
        <v>1410</v>
      </c>
      <c r="F214" s="275" t="s">
        <v>1411</v>
      </c>
      <c r="G214" s="276" t="s">
        <v>1185</v>
      </c>
      <c r="H214" s="277">
        <v>95</v>
      </c>
      <c r="I214" s="278"/>
      <c r="J214" s="279">
        <f>ROUND(I214*H214,2)</f>
        <v>0</v>
      </c>
      <c r="K214" s="280"/>
      <c r="L214" s="281"/>
      <c r="M214" s="282" t="s">
        <v>1</v>
      </c>
      <c r="N214" s="283" t="s">
        <v>45</v>
      </c>
      <c r="O214" s="90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5" t="s">
        <v>198</v>
      </c>
      <c r="AT214" s="245" t="s">
        <v>403</v>
      </c>
      <c r="AU214" s="245" t="s">
        <v>90</v>
      </c>
      <c r="AY214" s="16" t="s">
        <v>159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6" t="s">
        <v>88</v>
      </c>
      <c r="BK214" s="246">
        <f>ROUND(I214*H214,2)</f>
        <v>0</v>
      </c>
      <c r="BL214" s="16" t="s">
        <v>165</v>
      </c>
      <c r="BM214" s="245" t="s">
        <v>1412</v>
      </c>
    </row>
    <row r="215" s="2" customFormat="1" ht="16.5" customHeight="1">
      <c r="A215" s="37"/>
      <c r="B215" s="38"/>
      <c r="C215" s="273" t="s">
        <v>515</v>
      </c>
      <c r="D215" s="273" t="s">
        <v>403</v>
      </c>
      <c r="E215" s="274" t="s">
        <v>1413</v>
      </c>
      <c r="F215" s="275" t="s">
        <v>1414</v>
      </c>
      <c r="G215" s="276" t="s">
        <v>1185</v>
      </c>
      <c r="H215" s="277">
        <v>7</v>
      </c>
      <c r="I215" s="278"/>
      <c r="J215" s="279">
        <f>ROUND(I215*H215,2)</f>
        <v>0</v>
      </c>
      <c r="K215" s="280"/>
      <c r="L215" s="281"/>
      <c r="M215" s="282" t="s">
        <v>1</v>
      </c>
      <c r="N215" s="283" t="s">
        <v>45</v>
      </c>
      <c r="O215" s="90"/>
      <c r="P215" s="243">
        <f>O215*H215</f>
        <v>0</v>
      </c>
      <c r="Q215" s="243">
        <v>0</v>
      </c>
      <c r="R215" s="243">
        <f>Q215*H215</f>
        <v>0</v>
      </c>
      <c r="S215" s="243">
        <v>0</v>
      </c>
      <c r="T215" s="24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5" t="s">
        <v>198</v>
      </c>
      <c r="AT215" s="245" t="s">
        <v>403</v>
      </c>
      <c r="AU215" s="245" t="s">
        <v>90</v>
      </c>
      <c r="AY215" s="16" t="s">
        <v>159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6" t="s">
        <v>88</v>
      </c>
      <c r="BK215" s="246">
        <f>ROUND(I215*H215,2)</f>
        <v>0</v>
      </c>
      <c r="BL215" s="16" t="s">
        <v>165</v>
      </c>
      <c r="BM215" s="245" t="s">
        <v>1415</v>
      </c>
    </row>
    <row r="216" s="2" customFormat="1" ht="16.5" customHeight="1">
      <c r="A216" s="37"/>
      <c r="B216" s="38"/>
      <c r="C216" s="273" t="s">
        <v>519</v>
      </c>
      <c r="D216" s="273" t="s">
        <v>403</v>
      </c>
      <c r="E216" s="274" t="s">
        <v>1416</v>
      </c>
      <c r="F216" s="275" t="s">
        <v>1417</v>
      </c>
      <c r="G216" s="276" t="s">
        <v>1185</v>
      </c>
      <c r="H216" s="277">
        <v>24</v>
      </c>
      <c r="I216" s="278"/>
      <c r="J216" s="279">
        <f>ROUND(I216*H216,2)</f>
        <v>0</v>
      </c>
      <c r="K216" s="280"/>
      <c r="L216" s="281"/>
      <c r="M216" s="282" t="s">
        <v>1</v>
      </c>
      <c r="N216" s="283" t="s">
        <v>45</v>
      </c>
      <c r="O216" s="90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5" t="s">
        <v>198</v>
      </c>
      <c r="AT216" s="245" t="s">
        <v>403</v>
      </c>
      <c r="AU216" s="245" t="s">
        <v>90</v>
      </c>
      <c r="AY216" s="16" t="s">
        <v>159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6" t="s">
        <v>88</v>
      </c>
      <c r="BK216" s="246">
        <f>ROUND(I216*H216,2)</f>
        <v>0</v>
      </c>
      <c r="BL216" s="16" t="s">
        <v>165</v>
      </c>
      <c r="BM216" s="245" t="s">
        <v>1418</v>
      </c>
    </row>
    <row r="217" s="2" customFormat="1" ht="16.5" customHeight="1">
      <c r="A217" s="37"/>
      <c r="B217" s="38"/>
      <c r="C217" s="273" t="s">
        <v>523</v>
      </c>
      <c r="D217" s="273" t="s">
        <v>403</v>
      </c>
      <c r="E217" s="274" t="s">
        <v>1419</v>
      </c>
      <c r="F217" s="275" t="s">
        <v>1420</v>
      </c>
      <c r="G217" s="276" t="s">
        <v>1185</v>
      </c>
      <c r="H217" s="277">
        <v>6</v>
      </c>
      <c r="I217" s="278"/>
      <c r="J217" s="279">
        <f>ROUND(I217*H217,2)</f>
        <v>0</v>
      </c>
      <c r="K217" s="280"/>
      <c r="L217" s="281"/>
      <c r="M217" s="282" t="s">
        <v>1</v>
      </c>
      <c r="N217" s="283" t="s">
        <v>45</v>
      </c>
      <c r="O217" s="90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198</v>
      </c>
      <c r="AT217" s="245" t="s">
        <v>403</v>
      </c>
      <c r="AU217" s="245" t="s">
        <v>90</v>
      </c>
      <c r="AY217" s="16" t="s">
        <v>159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88</v>
      </c>
      <c r="BK217" s="246">
        <f>ROUND(I217*H217,2)</f>
        <v>0</v>
      </c>
      <c r="BL217" s="16" t="s">
        <v>165</v>
      </c>
      <c r="BM217" s="245" t="s">
        <v>1421</v>
      </c>
    </row>
    <row r="218" s="2" customFormat="1" ht="16.5" customHeight="1">
      <c r="A218" s="37"/>
      <c r="B218" s="38"/>
      <c r="C218" s="273" t="s">
        <v>529</v>
      </c>
      <c r="D218" s="273" t="s">
        <v>403</v>
      </c>
      <c r="E218" s="274" t="s">
        <v>1422</v>
      </c>
      <c r="F218" s="275" t="s">
        <v>1423</v>
      </c>
      <c r="G218" s="276" t="s">
        <v>1185</v>
      </c>
      <c r="H218" s="277">
        <v>3</v>
      </c>
      <c r="I218" s="278"/>
      <c r="J218" s="279">
        <f>ROUND(I218*H218,2)</f>
        <v>0</v>
      </c>
      <c r="K218" s="280"/>
      <c r="L218" s="281"/>
      <c r="M218" s="282" t="s">
        <v>1</v>
      </c>
      <c r="N218" s="283" t="s">
        <v>45</v>
      </c>
      <c r="O218" s="90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198</v>
      </c>
      <c r="AT218" s="245" t="s">
        <v>403</v>
      </c>
      <c r="AU218" s="245" t="s">
        <v>90</v>
      </c>
      <c r="AY218" s="16" t="s">
        <v>159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88</v>
      </c>
      <c r="BK218" s="246">
        <f>ROUND(I218*H218,2)</f>
        <v>0</v>
      </c>
      <c r="BL218" s="16" t="s">
        <v>165</v>
      </c>
      <c r="BM218" s="245" t="s">
        <v>1424</v>
      </c>
    </row>
    <row r="219" s="2" customFormat="1" ht="16.5" customHeight="1">
      <c r="A219" s="37"/>
      <c r="B219" s="38"/>
      <c r="C219" s="273" t="s">
        <v>534</v>
      </c>
      <c r="D219" s="273" t="s">
        <v>403</v>
      </c>
      <c r="E219" s="274" t="s">
        <v>1425</v>
      </c>
      <c r="F219" s="275" t="s">
        <v>1426</v>
      </c>
      <c r="G219" s="276" t="s">
        <v>1185</v>
      </c>
      <c r="H219" s="277">
        <v>3</v>
      </c>
      <c r="I219" s="278"/>
      <c r="J219" s="279">
        <f>ROUND(I219*H219,2)</f>
        <v>0</v>
      </c>
      <c r="K219" s="280"/>
      <c r="L219" s="281"/>
      <c r="M219" s="282" t="s">
        <v>1</v>
      </c>
      <c r="N219" s="283" t="s">
        <v>45</v>
      </c>
      <c r="O219" s="90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5" t="s">
        <v>198</v>
      </c>
      <c r="AT219" s="245" t="s">
        <v>403</v>
      </c>
      <c r="AU219" s="245" t="s">
        <v>90</v>
      </c>
      <c r="AY219" s="16" t="s">
        <v>159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6" t="s">
        <v>88</v>
      </c>
      <c r="BK219" s="246">
        <f>ROUND(I219*H219,2)</f>
        <v>0</v>
      </c>
      <c r="BL219" s="16" t="s">
        <v>165</v>
      </c>
      <c r="BM219" s="245" t="s">
        <v>1427</v>
      </c>
    </row>
    <row r="220" s="2" customFormat="1" ht="16.5" customHeight="1">
      <c r="A220" s="37"/>
      <c r="B220" s="38"/>
      <c r="C220" s="273" t="s">
        <v>539</v>
      </c>
      <c r="D220" s="273" t="s">
        <v>403</v>
      </c>
      <c r="E220" s="274" t="s">
        <v>1428</v>
      </c>
      <c r="F220" s="275" t="s">
        <v>1429</v>
      </c>
      <c r="G220" s="276" t="s">
        <v>1185</v>
      </c>
      <c r="H220" s="277">
        <v>6</v>
      </c>
      <c r="I220" s="278"/>
      <c r="J220" s="279">
        <f>ROUND(I220*H220,2)</f>
        <v>0</v>
      </c>
      <c r="K220" s="280"/>
      <c r="L220" s="281"/>
      <c r="M220" s="282" t="s">
        <v>1</v>
      </c>
      <c r="N220" s="283" t="s">
        <v>45</v>
      </c>
      <c r="O220" s="90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5" t="s">
        <v>198</v>
      </c>
      <c r="AT220" s="245" t="s">
        <v>403</v>
      </c>
      <c r="AU220" s="245" t="s">
        <v>90</v>
      </c>
      <c r="AY220" s="16" t="s">
        <v>159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6" t="s">
        <v>88</v>
      </c>
      <c r="BK220" s="246">
        <f>ROUND(I220*H220,2)</f>
        <v>0</v>
      </c>
      <c r="BL220" s="16" t="s">
        <v>165</v>
      </c>
      <c r="BM220" s="245" t="s">
        <v>1430</v>
      </c>
    </row>
    <row r="221" s="2" customFormat="1" ht="16.5" customHeight="1">
      <c r="A221" s="37"/>
      <c r="B221" s="38"/>
      <c r="C221" s="273" t="s">
        <v>544</v>
      </c>
      <c r="D221" s="273" t="s">
        <v>403</v>
      </c>
      <c r="E221" s="274" t="s">
        <v>1431</v>
      </c>
      <c r="F221" s="275" t="s">
        <v>1432</v>
      </c>
      <c r="G221" s="276" t="s">
        <v>1185</v>
      </c>
      <c r="H221" s="277">
        <v>6</v>
      </c>
      <c r="I221" s="278"/>
      <c r="J221" s="279">
        <f>ROUND(I221*H221,2)</f>
        <v>0</v>
      </c>
      <c r="K221" s="280"/>
      <c r="L221" s="281"/>
      <c r="M221" s="282" t="s">
        <v>1</v>
      </c>
      <c r="N221" s="283" t="s">
        <v>45</v>
      </c>
      <c r="O221" s="90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198</v>
      </c>
      <c r="AT221" s="245" t="s">
        <v>403</v>
      </c>
      <c r="AU221" s="245" t="s">
        <v>90</v>
      </c>
      <c r="AY221" s="16" t="s">
        <v>159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88</v>
      </c>
      <c r="BK221" s="246">
        <f>ROUND(I221*H221,2)</f>
        <v>0</v>
      </c>
      <c r="BL221" s="16" t="s">
        <v>165</v>
      </c>
      <c r="BM221" s="245" t="s">
        <v>1433</v>
      </c>
    </row>
    <row r="222" s="12" customFormat="1" ht="22.8" customHeight="1">
      <c r="A222" s="12"/>
      <c r="B222" s="217"/>
      <c r="C222" s="218"/>
      <c r="D222" s="219" t="s">
        <v>79</v>
      </c>
      <c r="E222" s="231" t="s">
        <v>1434</v>
      </c>
      <c r="F222" s="231" t="s">
        <v>1435</v>
      </c>
      <c r="G222" s="218"/>
      <c r="H222" s="218"/>
      <c r="I222" s="221"/>
      <c r="J222" s="232">
        <f>BK222</f>
        <v>0</v>
      </c>
      <c r="K222" s="218"/>
      <c r="L222" s="223"/>
      <c r="M222" s="224"/>
      <c r="N222" s="225"/>
      <c r="O222" s="225"/>
      <c r="P222" s="226">
        <f>SUM(P223:P226)</f>
        <v>0</v>
      </c>
      <c r="Q222" s="225"/>
      <c r="R222" s="226">
        <f>SUM(R223:R226)</f>
        <v>0</v>
      </c>
      <c r="S222" s="225"/>
      <c r="T222" s="227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8" t="s">
        <v>88</v>
      </c>
      <c r="AT222" s="229" t="s">
        <v>79</v>
      </c>
      <c r="AU222" s="229" t="s">
        <v>88</v>
      </c>
      <c r="AY222" s="228" t="s">
        <v>159</v>
      </c>
      <c r="BK222" s="230">
        <f>SUM(BK223:BK226)</f>
        <v>0</v>
      </c>
    </row>
    <row r="223" s="2" customFormat="1" ht="38.55" customHeight="1">
      <c r="A223" s="37"/>
      <c r="B223" s="38"/>
      <c r="C223" s="273" t="s">
        <v>549</v>
      </c>
      <c r="D223" s="273" t="s">
        <v>403</v>
      </c>
      <c r="E223" s="274" t="s">
        <v>1436</v>
      </c>
      <c r="F223" s="275" t="s">
        <v>1437</v>
      </c>
      <c r="G223" s="276" t="s">
        <v>287</v>
      </c>
      <c r="H223" s="277">
        <v>90</v>
      </c>
      <c r="I223" s="278"/>
      <c r="J223" s="279">
        <f>ROUND(I223*H223,2)</f>
        <v>0</v>
      </c>
      <c r="K223" s="280"/>
      <c r="L223" s="281"/>
      <c r="M223" s="282" t="s">
        <v>1</v>
      </c>
      <c r="N223" s="283" t="s">
        <v>45</v>
      </c>
      <c r="O223" s="90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198</v>
      </c>
      <c r="AT223" s="245" t="s">
        <v>403</v>
      </c>
      <c r="AU223" s="245" t="s">
        <v>90</v>
      </c>
      <c r="AY223" s="16" t="s">
        <v>159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88</v>
      </c>
      <c r="BK223" s="246">
        <f>ROUND(I223*H223,2)</f>
        <v>0</v>
      </c>
      <c r="BL223" s="16" t="s">
        <v>165</v>
      </c>
      <c r="BM223" s="245" t="s">
        <v>1438</v>
      </c>
    </row>
    <row r="224" s="2" customFormat="1" ht="16.5" customHeight="1">
      <c r="A224" s="37"/>
      <c r="B224" s="38"/>
      <c r="C224" s="273" t="s">
        <v>553</v>
      </c>
      <c r="D224" s="273" t="s">
        <v>403</v>
      </c>
      <c r="E224" s="274" t="s">
        <v>1439</v>
      </c>
      <c r="F224" s="275" t="s">
        <v>1440</v>
      </c>
      <c r="G224" s="276" t="s">
        <v>287</v>
      </c>
      <c r="H224" s="277">
        <v>25</v>
      </c>
      <c r="I224" s="278"/>
      <c r="J224" s="279">
        <f>ROUND(I224*H224,2)</f>
        <v>0</v>
      </c>
      <c r="K224" s="280"/>
      <c r="L224" s="281"/>
      <c r="M224" s="282" t="s">
        <v>1</v>
      </c>
      <c r="N224" s="283" t="s">
        <v>45</v>
      </c>
      <c r="O224" s="90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5" t="s">
        <v>198</v>
      </c>
      <c r="AT224" s="245" t="s">
        <v>403</v>
      </c>
      <c r="AU224" s="245" t="s">
        <v>90</v>
      </c>
      <c r="AY224" s="16" t="s">
        <v>159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6" t="s">
        <v>88</v>
      </c>
      <c r="BK224" s="246">
        <f>ROUND(I224*H224,2)</f>
        <v>0</v>
      </c>
      <c r="BL224" s="16" t="s">
        <v>165</v>
      </c>
      <c r="BM224" s="245" t="s">
        <v>1441</v>
      </c>
    </row>
    <row r="225" s="2" customFormat="1" ht="16.5" customHeight="1">
      <c r="A225" s="37"/>
      <c r="B225" s="38"/>
      <c r="C225" s="273" t="s">
        <v>557</v>
      </c>
      <c r="D225" s="273" t="s">
        <v>403</v>
      </c>
      <c r="E225" s="274" t="s">
        <v>1442</v>
      </c>
      <c r="F225" s="275" t="s">
        <v>1443</v>
      </c>
      <c r="G225" s="276" t="s">
        <v>1185</v>
      </c>
      <c r="H225" s="277">
        <v>6</v>
      </c>
      <c r="I225" s="278"/>
      <c r="J225" s="279">
        <f>ROUND(I225*H225,2)</f>
        <v>0</v>
      </c>
      <c r="K225" s="280"/>
      <c r="L225" s="281"/>
      <c r="M225" s="282" t="s">
        <v>1</v>
      </c>
      <c r="N225" s="283" t="s">
        <v>45</v>
      </c>
      <c r="O225" s="90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198</v>
      </c>
      <c r="AT225" s="245" t="s">
        <v>403</v>
      </c>
      <c r="AU225" s="245" t="s">
        <v>90</v>
      </c>
      <c r="AY225" s="16" t="s">
        <v>159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6" t="s">
        <v>88</v>
      </c>
      <c r="BK225" s="246">
        <f>ROUND(I225*H225,2)</f>
        <v>0</v>
      </c>
      <c r="BL225" s="16" t="s">
        <v>165</v>
      </c>
      <c r="BM225" s="245" t="s">
        <v>1444</v>
      </c>
    </row>
    <row r="226" s="2" customFormat="1" ht="16.5" customHeight="1">
      <c r="A226" s="37"/>
      <c r="B226" s="38"/>
      <c r="C226" s="273" t="s">
        <v>561</v>
      </c>
      <c r="D226" s="273" t="s">
        <v>403</v>
      </c>
      <c r="E226" s="274" t="s">
        <v>1445</v>
      </c>
      <c r="F226" s="275" t="s">
        <v>1446</v>
      </c>
      <c r="G226" s="276" t="s">
        <v>1185</v>
      </c>
      <c r="H226" s="277">
        <v>7</v>
      </c>
      <c r="I226" s="278"/>
      <c r="J226" s="279">
        <f>ROUND(I226*H226,2)</f>
        <v>0</v>
      </c>
      <c r="K226" s="280"/>
      <c r="L226" s="281"/>
      <c r="M226" s="293" t="s">
        <v>1</v>
      </c>
      <c r="N226" s="294" t="s">
        <v>45</v>
      </c>
      <c r="O226" s="290"/>
      <c r="P226" s="291">
        <f>O226*H226</f>
        <v>0</v>
      </c>
      <c r="Q226" s="291">
        <v>0</v>
      </c>
      <c r="R226" s="291">
        <f>Q226*H226</f>
        <v>0</v>
      </c>
      <c r="S226" s="291">
        <v>0</v>
      </c>
      <c r="T226" s="292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5" t="s">
        <v>198</v>
      </c>
      <c r="AT226" s="245" t="s">
        <v>403</v>
      </c>
      <c r="AU226" s="245" t="s">
        <v>90</v>
      </c>
      <c r="AY226" s="16" t="s">
        <v>159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6" t="s">
        <v>88</v>
      </c>
      <c r="BK226" s="246">
        <f>ROUND(I226*H226,2)</f>
        <v>0</v>
      </c>
      <c r="BL226" s="16" t="s">
        <v>165</v>
      </c>
      <c r="BM226" s="245" t="s">
        <v>1447</v>
      </c>
    </row>
    <row r="227" s="2" customFormat="1" ht="6.96" customHeight="1">
      <c r="A227" s="37"/>
      <c r="B227" s="65"/>
      <c r="C227" s="66"/>
      <c r="D227" s="66"/>
      <c r="E227" s="66"/>
      <c r="F227" s="66"/>
      <c r="G227" s="66"/>
      <c r="H227" s="66"/>
      <c r="I227" s="66"/>
      <c r="J227" s="66"/>
      <c r="K227" s="66"/>
      <c r="L227" s="43"/>
      <c r="M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</row>
  </sheetData>
  <sheetProtection sheet="1" autoFilter="0" formatColumns="0" formatRows="0" objects="1" scenarios="1" spinCount="100000" saltValue="P+NJtI49x7Bx9WDwRC0jQLvNNd1Jx6sKVDdwd7G9r4dVV/M6PSmmLYng7CNuOT40GQNewb2HGjjXDRiVRk1Ffw==" hashValue="nQReNC5NY7/Dz/86XVMkLGpWEFThjjD3Gx3iQFF2bpp0DkDkOMRtEOtP2/kSefQVINJLzvmgAxncgSI8WOmHXA==" algorithmName="SHA-512" password="CC35"/>
  <autoFilter ref="C133:K226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sportovního areálu FK TJ Lahošť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1448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28</v>
      </c>
      <c r="F15" s="37"/>
      <c r="G15" s="37"/>
      <c r="H15" s="37"/>
      <c r="I15" s="139" t="s">
        <v>29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29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26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29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39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142" t="s">
        <v>104</v>
      </c>
      <c r="E30" s="37"/>
      <c r="F30" s="37"/>
      <c r="G30" s="37"/>
      <c r="H30" s="37"/>
      <c r="I30" s="37"/>
      <c r="J30" s="149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105</v>
      </c>
      <c r="E31" s="37"/>
      <c r="F31" s="37"/>
      <c r="G31" s="37"/>
      <c r="H31" s="37"/>
      <c r="I31" s="37"/>
      <c r="J31" s="149">
        <f>J103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8"/>
      <c r="E33" s="148"/>
      <c r="F33" s="148"/>
      <c r="G33" s="148"/>
      <c r="H33" s="148"/>
      <c r="I33" s="148"/>
      <c r="J33" s="148"/>
      <c r="K33" s="148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39" t="s">
        <v>45</v>
      </c>
      <c r="F35" s="155">
        <f>ROUND((SUM(BE103:BE110) + SUM(BE130:BE143)),  2)</f>
        <v>0</v>
      </c>
      <c r="G35" s="37"/>
      <c r="H35" s="37"/>
      <c r="I35" s="156">
        <v>0.20999999999999999</v>
      </c>
      <c r="J35" s="155">
        <f>ROUND(((SUM(BE103:BE110) + SUM(BE130:BE143))*I35),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46</v>
      </c>
      <c r="F36" s="155">
        <f>ROUND((SUM(BF103:BF110) + SUM(BF130:BF143)),  2)</f>
        <v>0</v>
      </c>
      <c r="G36" s="37"/>
      <c r="H36" s="37"/>
      <c r="I36" s="156">
        <v>0.14999999999999999</v>
      </c>
      <c r="J36" s="155">
        <f>ROUND(((SUM(BF103:BF110) + SUM(BF130:BF143))*I36),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5">
        <f>ROUND((SUM(BG103:BG110) + SUM(BG130:BG143)),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48</v>
      </c>
      <c r="F38" s="155">
        <f>ROUND((SUM(BH103:BH110) + SUM(BH130:BH143)),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49</v>
      </c>
      <c r="F39" s="155">
        <f>ROUND((SUM(BI103:BI110) + SUM(BI130:BI143)),  2)</f>
        <v>0</v>
      </c>
      <c r="G39" s="37"/>
      <c r="H39" s="37"/>
      <c r="I39" s="156">
        <v>0</v>
      </c>
      <c r="J39" s="155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4" t="s">
        <v>53</v>
      </c>
      <c r="E50" s="165"/>
      <c r="F50" s="165"/>
      <c r="G50" s="164" t="s">
        <v>54</v>
      </c>
      <c r="H50" s="165"/>
      <c r="I50" s="165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6" t="s">
        <v>55</v>
      </c>
      <c r="E61" s="167"/>
      <c r="F61" s="168" t="s">
        <v>56</v>
      </c>
      <c r="G61" s="166" t="s">
        <v>55</v>
      </c>
      <c r="H61" s="167"/>
      <c r="I61" s="167"/>
      <c r="J61" s="169" t="s">
        <v>56</v>
      </c>
      <c r="K61" s="167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57</v>
      </c>
      <c r="E65" s="170"/>
      <c r="F65" s="170"/>
      <c r="G65" s="164" t="s">
        <v>58</v>
      </c>
      <c r="H65" s="170"/>
      <c r="I65" s="170"/>
      <c r="J65" s="170"/>
      <c r="K65" s="170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6" t="s">
        <v>55</v>
      </c>
      <c r="E76" s="167"/>
      <c r="F76" s="168" t="s">
        <v>56</v>
      </c>
      <c r="G76" s="166" t="s">
        <v>55</v>
      </c>
      <c r="H76" s="167"/>
      <c r="I76" s="167"/>
      <c r="J76" s="169" t="s">
        <v>56</v>
      </c>
      <c r="K76" s="167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5" t="str">
        <f>E7</f>
        <v>Rekonstrukce sportovního areálu FK TJ Lahošť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1026d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Lahošť</v>
      </c>
      <c r="G89" s="39"/>
      <c r="H89" s="39"/>
      <c r="I89" s="31" t="s">
        <v>23</v>
      </c>
      <c r="J89" s="78" t="str">
        <f>IF(J12="","",J12)</f>
        <v>2. 7. 2024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9"/>
      <c r="E91" s="39"/>
      <c r="F91" s="26" t="str">
        <f>E15</f>
        <v>Obec Lahošť, Švermova 22, 417 25 Lahošť</v>
      </c>
      <c r="G91" s="39"/>
      <c r="H91" s="39"/>
      <c r="I91" s="31" t="s">
        <v>32</v>
      </c>
      <c r="J91" s="35" t="str">
        <f>E21</f>
        <v>Jaroslav Plavec, Masarykova 112/11, Duchcov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Jitka Dvorščáková, Průběžná 3370, 43401 Most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6" t="s">
        <v>107</v>
      </c>
      <c r="D94" s="177"/>
      <c r="E94" s="177"/>
      <c r="F94" s="177"/>
      <c r="G94" s="177"/>
      <c r="H94" s="177"/>
      <c r="I94" s="177"/>
      <c r="J94" s="178" t="s">
        <v>108</v>
      </c>
      <c r="K94" s="17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9" t="s">
        <v>109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80"/>
      <c r="C97" s="181"/>
      <c r="D97" s="182" t="s">
        <v>1449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1450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1451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1452</v>
      </c>
      <c r="E100" s="189"/>
      <c r="F100" s="189"/>
      <c r="G100" s="189"/>
      <c r="H100" s="189"/>
      <c r="I100" s="189"/>
      <c r="J100" s="190">
        <f>J142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9.28" customHeight="1">
      <c r="A103" s="37"/>
      <c r="B103" s="38"/>
      <c r="C103" s="179" t="s">
        <v>135</v>
      </c>
      <c r="D103" s="39"/>
      <c r="E103" s="39"/>
      <c r="F103" s="39"/>
      <c r="G103" s="39"/>
      <c r="H103" s="39"/>
      <c r="I103" s="39"/>
      <c r="J103" s="192">
        <f>ROUND(J104 + J105 + J106 + J107 + J108 + J109,2)</f>
        <v>0</v>
      </c>
      <c r="K103" s="39"/>
      <c r="L103" s="62"/>
      <c r="N103" s="193" t="s">
        <v>44</v>
      </c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18" customHeight="1">
      <c r="A104" s="37"/>
      <c r="B104" s="38"/>
      <c r="C104" s="39"/>
      <c r="D104" s="194" t="s">
        <v>136</v>
      </c>
      <c r="E104" s="195"/>
      <c r="F104" s="195"/>
      <c r="G104" s="39"/>
      <c r="H104" s="39"/>
      <c r="I104" s="39"/>
      <c r="J104" s="196">
        <v>0</v>
      </c>
      <c r="K104" s="39"/>
      <c r="L104" s="197"/>
      <c r="M104" s="198"/>
      <c r="N104" s="199" t="s">
        <v>45</v>
      </c>
      <c r="O104" s="198"/>
      <c r="P104" s="198"/>
      <c r="Q104" s="198"/>
      <c r="R104" s="198"/>
      <c r="S104" s="200"/>
      <c r="T104" s="200"/>
      <c r="U104" s="200"/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/>
      <c r="AF104" s="198"/>
      <c r="AG104" s="198"/>
      <c r="AH104" s="198"/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201" t="s">
        <v>98</v>
      </c>
      <c r="AZ104" s="198"/>
      <c r="BA104" s="198"/>
      <c r="BB104" s="198"/>
      <c r="BC104" s="198"/>
      <c r="BD104" s="198"/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01" t="s">
        <v>88</v>
      </c>
      <c r="BK104" s="198"/>
      <c r="BL104" s="198"/>
      <c r="BM104" s="198"/>
    </row>
    <row r="105" s="2" customFormat="1" ht="18" customHeight="1">
      <c r="A105" s="37"/>
      <c r="B105" s="38"/>
      <c r="C105" s="39"/>
      <c r="D105" s="194" t="s">
        <v>137</v>
      </c>
      <c r="E105" s="195"/>
      <c r="F105" s="195"/>
      <c r="G105" s="39"/>
      <c r="H105" s="39"/>
      <c r="I105" s="39"/>
      <c r="J105" s="196">
        <v>0</v>
      </c>
      <c r="K105" s="39"/>
      <c r="L105" s="197"/>
      <c r="M105" s="198"/>
      <c r="N105" s="199" t="s">
        <v>45</v>
      </c>
      <c r="O105" s="198"/>
      <c r="P105" s="198"/>
      <c r="Q105" s="198"/>
      <c r="R105" s="198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/>
      <c r="AF105" s="198"/>
      <c r="AG105" s="198"/>
      <c r="AH105" s="198"/>
      <c r="AI105" s="198"/>
      <c r="AJ105" s="198"/>
      <c r="AK105" s="198"/>
      <c r="AL105" s="198"/>
      <c r="AM105" s="198"/>
      <c r="AN105" s="198"/>
      <c r="AO105" s="198"/>
      <c r="AP105" s="198"/>
      <c r="AQ105" s="198"/>
      <c r="AR105" s="198"/>
      <c r="AS105" s="198"/>
      <c r="AT105" s="198"/>
      <c r="AU105" s="198"/>
      <c r="AV105" s="198"/>
      <c r="AW105" s="198"/>
      <c r="AX105" s="198"/>
      <c r="AY105" s="201" t="s">
        <v>98</v>
      </c>
      <c r="AZ105" s="198"/>
      <c r="BA105" s="198"/>
      <c r="BB105" s="198"/>
      <c r="BC105" s="198"/>
      <c r="BD105" s="198"/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01" t="s">
        <v>88</v>
      </c>
      <c r="BK105" s="198"/>
      <c r="BL105" s="198"/>
      <c r="BM105" s="198"/>
    </row>
    <row r="106" s="2" customFormat="1" ht="18" customHeight="1">
      <c r="A106" s="37"/>
      <c r="B106" s="38"/>
      <c r="C106" s="39"/>
      <c r="D106" s="194" t="s">
        <v>138</v>
      </c>
      <c r="E106" s="195"/>
      <c r="F106" s="195"/>
      <c r="G106" s="39"/>
      <c r="H106" s="39"/>
      <c r="I106" s="39"/>
      <c r="J106" s="196">
        <v>0</v>
      </c>
      <c r="K106" s="39"/>
      <c r="L106" s="197"/>
      <c r="M106" s="198"/>
      <c r="N106" s="199" t="s">
        <v>45</v>
      </c>
      <c r="O106" s="198"/>
      <c r="P106" s="198"/>
      <c r="Q106" s="198"/>
      <c r="R106" s="198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/>
      <c r="AF106" s="198"/>
      <c r="AG106" s="198"/>
      <c r="AH106" s="198"/>
      <c r="AI106" s="198"/>
      <c r="AJ106" s="198"/>
      <c r="AK106" s="198"/>
      <c r="AL106" s="198"/>
      <c r="AM106" s="198"/>
      <c r="AN106" s="198"/>
      <c r="AO106" s="198"/>
      <c r="AP106" s="198"/>
      <c r="AQ106" s="198"/>
      <c r="AR106" s="198"/>
      <c r="AS106" s="198"/>
      <c r="AT106" s="198"/>
      <c r="AU106" s="198"/>
      <c r="AV106" s="198"/>
      <c r="AW106" s="198"/>
      <c r="AX106" s="198"/>
      <c r="AY106" s="201" t="s">
        <v>98</v>
      </c>
      <c r="AZ106" s="198"/>
      <c r="BA106" s="198"/>
      <c r="BB106" s="198"/>
      <c r="BC106" s="198"/>
      <c r="BD106" s="198"/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01" t="s">
        <v>88</v>
      </c>
      <c r="BK106" s="198"/>
      <c r="BL106" s="198"/>
      <c r="BM106" s="198"/>
    </row>
    <row r="107" s="2" customFormat="1" ht="18" customHeight="1">
      <c r="A107" s="37"/>
      <c r="B107" s="38"/>
      <c r="C107" s="39"/>
      <c r="D107" s="194" t="s">
        <v>139</v>
      </c>
      <c r="E107" s="195"/>
      <c r="F107" s="195"/>
      <c r="G107" s="39"/>
      <c r="H107" s="39"/>
      <c r="I107" s="39"/>
      <c r="J107" s="196">
        <v>0</v>
      </c>
      <c r="K107" s="39"/>
      <c r="L107" s="197"/>
      <c r="M107" s="198"/>
      <c r="N107" s="199" t="s">
        <v>45</v>
      </c>
      <c r="O107" s="198"/>
      <c r="P107" s="198"/>
      <c r="Q107" s="198"/>
      <c r="R107" s="198"/>
      <c r="S107" s="200"/>
      <c r="T107" s="200"/>
      <c r="U107" s="200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/>
      <c r="AF107" s="198"/>
      <c r="AG107" s="198"/>
      <c r="AH107" s="198"/>
      <c r="AI107" s="198"/>
      <c r="AJ107" s="198"/>
      <c r="AK107" s="198"/>
      <c r="AL107" s="198"/>
      <c r="AM107" s="198"/>
      <c r="AN107" s="198"/>
      <c r="AO107" s="198"/>
      <c r="AP107" s="198"/>
      <c r="AQ107" s="198"/>
      <c r="AR107" s="198"/>
      <c r="AS107" s="198"/>
      <c r="AT107" s="198"/>
      <c r="AU107" s="198"/>
      <c r="AV107" s="198"/>
      <c r="AW107" s="198"/>
      <c r="AX107" s="198"/>
      <c r="AY107" s="201" t="s">
        <v>98</v>
      </c>
      <c r="AZ107" s="198"/>
      <c r="BA107" s="198"/>
      <c r="BB107" s="198"/>
      <c r="BC107" s="198"/>
      <c r="BD107" s="198"/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01" t="s">
        <v>88</v>
      </c>
      <c r="BK107" s="198"/>
      <c r="BL107" s="198"/>
      <c r="BM107" s="198"/>
    </row>
    <row r="108" s="2" customFormat="1" ht="18" customHeight="1">
      <c r="A108" s="37"/>
      <c r="B108" s="38"/>
      <c r="C108" s="39"/>
      <c r="D108" s="194" t="s">
        <v>140</v>
      </c>
      <c r="E108" s="195"/>
      <c r="F108" s="195"/>
      <c r="G108" s="39"/>
      <c r="H108" s="39"/>
      <c r="I108" s="39"/>
      <c r="J108" s="196">
        <v>0</v>
      </c>
      <c r="K108" s="39"/>
      <c r="L108" s="197"/>
      <c r="M108" s="198"/>
      <c r="N108" s="199" t="s">
        <v>45</v>
      </c>
      <c r="O108" s="198"/>
      <c r="P108" s="198"/>
      <c r="Q108" s="198"/>
      <c r="R108" s="198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  <c r="AF108" s="198"/>
      <c r="AG108" s="198"/>
      <c r="AH108" s="198"/>
      <c r="AI108" s="198"/>
      <c r="AJ108" s="198"/>
      <c r="AK108" s="198"/>
      <c r="AL108" s="198"/>
      <c r="AM108" s="198"/>
      <c r="AN108" s="198"/>
      <c r="AO108" s="198"/>
      <c r="AP108" s="198"/>
      <c r="AQ108" s="198"/>
      <c r="AR108" s="198"/>
      <c r="AS108" s="198"/>
      <c r="AT108" s="198"/>
      <c r="AU108" s="198"/>
      <c r="AV108" s="198"/>
      <c r="AW108" s="198"/>
      <c r="AX108" s="198"/>
      <c r="AY108" s="201" t="s">
        <v>98</v>
      </c>
      <c r="AZ108" s="198"/>
      <c r="BA108" s="198"/>
      <c r="BB108" s="198"/>
      <c r="BC108" s="198"/>
      <c r="BD108" s="198"/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01" t="s">
        <v>88</v>
      </c>
      <c r="BK108" s="198"/>
      <c r="BL108" s="198"/>
      <c r="BM108" s="198"/>
    </row>
    <row r="109" s="2" customFormat="1" ht="18" customHeight="1">
      <c r="A109" s="37"/>
      <c r="B109" s="38"/>
      <c r="C109" s="39"/>
      <c r="D109" s="195" t="s">
        <v>141</v>
      </c>
      <c r="E109" s="39"/>
      <c r="F109" s="39"/>
      <c r="G109" s="39"/>
      <c r="H109" s="39"/>
      <c r="I109" s="39"/>
      <c r="J109" s="196">
        <f>ROUND(J30*T109,2)</f>
        <v>0</v>
      </c>
      <c r="K109" s="39"/>
      <c r="L109" s="197"/>
      <c r="M109" s="198"/>
      <c r="N109" s="199" t="s">
        <v>45</v>
      </c>
      <c r="O109" s="198"/>
      <c r="P109" s="198"/>
      <c r="Q109" s="198"/>
      <c r="R109" s="198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/>
      <c r="AF109" s="198"/>
      <c r="AG109" s="198"/>
      <c r="AH109" s="198"/>
      <c r="AI109" s="198"/>
      <c r="AJ109" s="198"/>
      <c r="AK109" s="198"/>
      <c r="AL109" s="198"/>
      <c r="AM109" s="198"/>
      <c r="AN109" s="198"/>
      <c r="AO109" s="198"/>
      <c r="AP109" s="198"/>
      <c r="AQ109" s="198"/>
      <c r="AR109" s="198"/>
      <c r="AS109" s="198"/>
      <c r="AT109" s="198"/>
      <c r="AU109" s="198"/>
      <c r="AV109" s="198"/>
      <c r="AW109" s="198"/>
      <c r="AX109" s="198"/>
      <c r="AY109" s="201" t="s">
        <v>142</v>
      </c>
      <c r="AZ109" s="198"/>
      <c r="BA109" s="198"/>
      <c r="BB109" s="198"/>
      <c r="BC109" s="198"/>
      <c r="BD109" s="198"/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01" t="s">
        <v>88</v>
      </c>
      <c r="BK109" s="198"/>
      <c r="BL109" s="198"/>
      <c r="BM109" s="198"/>
    </row>
    <row r="110" s="2" customForma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9.28" customHeight="1">
      <c r="A111" s="37"/>
      <c r="B111" s="38"/>
      <c r="C111" s="203" t="s">
        <v>143</v>
      </c>
      <c r="D111" s="177"/>
      <c r="E111" s="177"/>
      <c r="F111" s="177"/>
      <c r="G111" s="177"/>
      <c r="H111" s="177"/>
      <c r="I111" s="177"/>
      <c r="J111" s="204">
        <f>ROUND(J96+J103,2)</f>
        <v>0</v>
      </c>
      <c r="K111" s="177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144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75" t="str">
        <f>E7</f>
        <v>Rekonstrukce sportovního areálu FK TJ Lahošť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102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1026d - VRN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21</v>
      </c>
      <c r="D124" s="39"/>
      <c r="E124" s="39"/>
      <c r="F124" s="26" t="str">
        <f>F12</f>
        <v>Lahošť</v>
      </c>
      <c r="G124" s="39"/>
      <c r="H124" s="39"/>
      <c r="I124" s="31" t="s">
        <v>23</v>
      </c>
      <c r="J124" s="78" t="str">
        <f>IF(J12="","",J12)</f>
        <v>2. 7. 2024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40.05" customHeight="1">
      <c r="A126" s="37"/>
      <c r="B126" s="38"/>
      <c r="C126" s="31" t="s">
        <v>25</v>
      </c>
      <c r="D126" s="39"/>
      <c r="E126" s="39"/>
      <c r="F126" s="26" t="str">
        <f>E15</f>
        <v>Obec Lahošť, Švermova 22, 417 25 Lahošť</v>
      </c>
      <c r="G126" s="39"/>
      <c r="H126" s="39"/>
      <c r="I126" s="31" t="s">
        <v>32</v>
      </c>
      <c r="J126" s="35" t="str">
        <f>E21</f>
        <v>Jaroslav Plavec, Masarykova 112/11, Duchcov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40.05" customHeight="1">
      <c r="A127" s="37"/>
      <c r="B127" s="38"/>
      <c r="C127" s="31" t="s">
        <v>30</v>
      </c>
      <c r="D127" s="39"/>
      <c r="E127" s="39"/>
      <c r="F127" s="26" t="str">
        <f>IF(E18="","",E18)</f>
        <v>Vyplň údaj</v>
      </c>
      <c r="G127" s="39"/>
      <c r="H127" s="39"/>
      <c r="I127" s="31" t="s">
        <v>35</v>
      </c>
      <c r="J127" s="35" t="str">
        <f>E24</f>
        <v>Jitka Dvorščáková, Průběžná 3370, 43401 Most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205"/>
      <c r="B129" s="206"/>
      <c r="C129" s="207" t="s">
        <v>145</v>
      </c>
      <c r="D129" s="208" t="s">
        <v>65</v>
      </c>
      <c r="E129" s="208" t="s">
        <v>61</v>
      </c>
      <c r="F129" s="208" t="s">
        <v>62</v>
      </c>
      <c r="G129" s="208" t="s">
        <v>146</v>
      </c>
      <c r="H129" s="208" t="s">
        <v>147</v>
      </c>
      <c r="I129" s="208" t="s">
        <v>148</v>
      </c>
      <c r="J129" s="209" t="s">
        <v>108</v>
      </c>
      <c r="K129" s="210" t="s">
        <v>149</v>
      </c>
      <c r="L129" s="211"/>
      <c r="M129" s="99" t="s">
        <v>1</v>
      </c>
      <c r="N129" s="100" t="s">
        <v>44</v>
      </c>
      <c r="O129" s="100" t="s">
        <v>150</v>
      </c>
      <c r="P129" s="100" t="s">
        <v>151</v>
      </c>
      <c r="Q129" s="100" t="s">
        <v>152</v>
      </c>
      <c r="R129" s="100" t="s">
        <v>153</v>
      </c>
      <c r="S129" s="100" t="s">
        <v>154</v>
      </c>
      <c r="T129" s="101" t="s">
        <v>155</v>
      </c>
      <c r="U129" s="205"/>
      <c r="V129" s="205"/>
      <c r="W129" s="205"/>
      <c r="X129" s="205"/>
      <c r="Y129" s="205"/>
      <c r="Z129" s="205"/>
      <c r="AA129" s="205"/>
      <c r="AB129" s="205"/>
      <c r="AC129" s="205"/>
      <c r="AD129" s="205"/>
      <c r="AE129" s="205"/>
    </row>
    <row r="130" s="2" customFormat="1" ht="22.8" customHeight="1">
      <c r="A130" s="37"/>
      <c r="B130" s="38"/>
      <c r="C130" s="106" t="s">
        <v>156</v>
      </c>
      <c r="D130" s="39"/>
      <c r="E130" s="39"/>
      <c r="F130" s="39"/>
      <c r="G130" s="39"/>
      <c r="H130" s="39"/>
      <c r="I130" s="39"/>
      <c r="J130" s="212">
        <f>BK130</f>
        <v>0</v>
      </c>
      <c r="K130" s="39"/>
      <c r="L130" s="43"/>
      <c r="M130" s="102"/>
      <c r="N130" s="213"/>
      <c r="O130" s="103"/>
      <c r="P130" s="214">
        <f>P131</f>
        <v>0</v>
      </c>
      <c r="Q130" s="103"/>
      <c r="R130" s="214">
        <f>R131</f>
        <v>0</v>
      </c>
      <c r="S130" s="103"/>
      <c r="T130" s="215">
        <f>T131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79</v>
      </c>
      <c r="AU130" s="16" t="s">
        <v>110</v>
      </c>
      <c r="BK130" s="216">
        <f>BK131</f>
        <v>0</v>
      </c>
    </row>
    <row r="131" s="12" customFormat="1" ht="25.92" customHeight="1">
      <c r="A131" s="12"/>
      <c r="B131" s="217"/>
      <c r="C131" s="218"/>
      <c r="D131" s="219" t="s">
        <v>79</v>
      </c>
      <c r="E131" s="220" t="s">
        <v>98</v>
      </c>
      <c r="F131" s="220" t="s">
        <v>1453</v>
      </c>
      <c r="G131" s="218"/>
      <c r="H131" s="218"/>
      <c r="I131" s="221"/>
      <c r="J131" s="222">
        <f>BK131</f>
        <v>0</v>
      </c>
      <c r="K131" s="218"/>
      <c r="L131" s="223"/>
      <c r="M131" s="224"/>
      <c r="N131" s="225"/>
      <c r="O131" s="225"/>
      <c r="P131" s="226">
        <f>P132+P134+P142</f>
        <v>0</v>
      </c>
      <c r="Q131" s="225"/>
      <c r="R131" s="226">
        <f>R132+R134+R142</f>
        <v>0</v>
      </c>
      <c r="S131" s="225"/>
      <c r="T131" s="227">
        <f>T132+T134+T142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8" t="s">
        <v>184</v>
      </c>
      <c r="AT131" s="229" t="s">
        <v>79</v>
      </c>
      <c r="AU131" s="229" t="s">
        <v>80</v>
      </c>
      <c r="AY131" s="228" t="s">
        <v>159</v>
      </c>
      <c r="BK131" s="230">
        <f>BK132+BK134+BK142</f>
        <v>0</v>
      </c>
    </row>
    <row r="132" s="12" customFormat="1" ht="22.8" customHeight="1">
      <c r="A132" s="12"/>
      <c r="B132" s="217"/>
      <c r="C132" s="218"/>
      <c r="D132" s="219" t="s">
        <v>79</v>
      </c>
      <c r="E132" s="231" t="s">
        <v>1454</v>
      </c>
      <c r="F132" s="231" t="s">
        <v>1455</v>
      </c>
      <c r="G132" s="218"/>
      <c r="H132" s="218"/>
      <c r="I132" s="221"/>
      <c r="J132" s="232">
        <f>BK132</f>
        <v>0</v>
      </c>
      <c r="K132" s="218"/>
      <c r="L132" s="223"/>
      <c r="M132" s="224"/>
      <c r="N132" s="225"/>
      <c r="O132" s="225"/>
      <c r="P132" s="226">
        <f>P133</f>
        <v>0</v>
      </c>
      <c r="Q132" s="225"/>
      <c r="R132" s="226">
        <f>R133</f>
        <v>0</v>
      </c>
      <c r="S132" s="225"/>
      <c r="T132" s="227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8" t="s">
        <v>184</v>
      </c>
      <c r="AT132" s="229" t="s">
        <v>79</v>
      </c>
      <c r="AU132" s="229" t="s">
        <v>88</v>
      </c>
      <c r="AY132" s="228" t="s">
        <v>159</v>
      </c>
      <c r="BK132" s="230">
        <f>BK133</f>
        <v>0</v>
      </c>
    </row>
    <row r="133" s="2" customFormat="1" ht="16.5" customHeight="1">
      <c r="A133" s="37"/>
      <c r="B133" s="38"/>
      <c r="C133" s="233" t="s">
        <v>88</v>
      </c>
      <c r="D133" s="233" t="s">
        <v>161</v>
      </c>
      <c r="E133" s="234" t="s">
        <v>1456</v>
      </c>
      <c r="F133" s="235" t="s">
        <v>1457</v>
      </c>
      <c r="G133" s="236" t="s">
        <v>1458</v>
      </c>
      <c r="H133" s="237">
        <v>1</v>
      </c>
      <c r="I133" s="238"/>
      <c r="J133" s="239">
        <f>ROUND(I133*H133,2)</f>
        <v>0</v>
      </c>
      <c r="K133" s="240"/>
      <c r="L133" s="43"/>
      <c r="M133" s="241" t="s">
        <v>1</v>
      </c>
      <c r="N133" s="242" t="s">
        <v>45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1459</v>
      </c>
      <c r="AT133" s="245" t="s">
        <v>161</v>
      </c>
      <c r="AU133" s="245" t="s">
        <v>90</v>
      </c>
      <c r="AY133" s="16" t="s">
        <v>159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88</v>
      </c>
      <c r="BK133" s="246">
        <f>ROUND(I133*H133,2)</f>
        <v>0</v>
      </c>
      <c r="BL133" s="16" t="s">
        <v>1459</v>
      </c>
      <c r="BM133" s="245" t="s">
        <v>1460</v>
      </c>
    </row>
    <row r="134" s="12" customFormat="1" ht="22.8" customHeight="1">
      <c r="A134" s="12"/>
      <c r="B134" s="217"/>
      <c r="C134" s="218"/>
      <c r="D134" s="219" t="s">
        <v>79</v>
      </c>
      <c r="E134" s="231" t="s">
        <v>1461</v>
      </c>
      <c r="F134" s="231" t="s">
        <v>136</v>
      </c>
      <c r="G134" s="218"/>
      <c r="H134" s="218"/>
      <c r="I134" s="221"/>
      <c r="J134" s="232">
        <f>BK134</f>
        <v>0</v>
      </c>
      <c r="K134" s="218"/>
      <c r="L134" s="223"/>
      <c r="M134" s="224"/>
      <c r="N134" s="225"/>
      <c r="O134" s="225"/>
      <c r="P134" s="226">
        <f>SUM(P135:P141)</f>
        <v>0</v>
      </c>
      <c r="Q134" s="225"/>
      <c r="R134" s="226">
        <f>SUM(R135:R141)</f>
        <v>0</v>
      </c>
      <c r="S134" s="225"/>
      <c r="T134" s="227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8" t="s">
        <v>184</v>
      </c>
      <c r="AT134" s="229" t="s">
        <v>79</v>
      </c>
      <c r="AU134" s="229" t="s">
        <v>88</v>
      </c>
      <c r="AY134" s="228" t="s">
        <v>159</v>
      </c>
      <c r="BK134" s="230">
        <f>SUM(BK135:BK141)</f>
        <v>0</v>
      </c>
    </row>
    <row r="135" s="2" customFormat="1" ht="16.5" customHeight="1">
      <c r="A135" s="37"/>
      <c r="B135" s="38"/>
      <c r="C135" s="233" t="s">
        <v>90</v>
      </c>
      <c r="D135" s="233" t="s">
        <v>161</v>
      </c>
      <c r="E135" s="234" t="s">
        <v>1462</v>
      </c>
      <c r="F135" s="235" t="s">
        <v>1463</v>
      </c>
      <c r="G135" s="236" t="s">
        <v>1458</v>
      </c>
      <c r="H135" s="237">
        <v>1</v>
      </c>
      <c r="I135" s="238"/>
      <c r="J135" s="239">
        <f>ROUND(I135*H135,2)</f>
        <v>0</v>
      </c>
      <c r="K135" s="240"/>
      <c r="L135" s="43"/>
      <c r="M135" s="241" t="s">
        <v>1</v>
      </c>
      <c r="N135" s="242" t="s">
        <v>45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1459</v>
      </c>
      <c r="AT135" s="245" t="s">
        <v>161</v>
      </c>
      <c r="AU135" s="245" t="s">
        <v>90</v>
      </c>
      <c r="AY135" s="16" t="s">
        <v>159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88</v>
      </c>
      <c r="BK135" s="246">
        <f>ROUND(I135*H135,2)</f>
        <v>0</v>
      </c>
      <c r="BL135" s="16" t="s">
        <v>1459</v>
      </c>
      <c r="BM135" s="245" t="s">
        <v>1464</v>
      </c>
    </row>
    <row r="136" s="2" customFormat="1" ht="16.5" customHeight="1">
      <c r="A136" s="37"/>
      <c r="B136" s="38"/>
      <c r="C136" s="233" t="s">
        <v>175</v>
      </c>
      <c r="D136" s="233" t="s">
        <v>161</v>
      </c>
      <c r="E136" s="234" t="s">
        <v>1465</v>
      </c>
      <c r="F136" s="235" t="s">
        <v>1466</v>
      </c>
      <c r="G136" s="236" t="s">
        <v>1458</v>
      </c>
      <c r="H136" s="237">
        <v>1</v>
      </c>
      <c r="I136" s="238"/>
      <c r="J136" s="239">
        <f>ROUND(I136*H136,2)</f>
        <v>0</v>
      </c>
      <c r="K136" s="240"/>
      <c r="L136" s="43"/>
      <c r="M136" s="241" t="s">
        <v>1</v>
      </c>
      <c r="N136" s="242" t="s">
        <v>45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1459</v>
      </c>
      <c r="AT136" s="245" t="s">
        <v>161</v>
      </c>
      <c r="AU136" s="245" t="s">
        <v>90</v>
      </c>
      <c r="AY136" s="16" t="s">
        <v>159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88</v>
      </c>
      <c r="BK136" s="246">
        <f>ROUND(I136*H136,2)</f>
        <v>0</v>
      </c>
      <c r="BL136" s="16" t="s">
        <v>1459</v>
      </c>
      <c r="BM136" s="245" t="s">
        <v>1467</v>
      </c>
    </row>
    <row r="137" s="2" customFormat="1">
      <c r="A137" s="37"/>
      <c r="B137" s="38"/>
      <c r="C137" s="39"/>
      <c r="D137" s="249" t="s">
        <v>271</v>
      </c>
      <c r="E137" s="39"/>
      <c r="F137" s="270" t="s">
        <v>1468</v>
      </c>
      <c r="G137" s="39"/>
      <c r="H137" s="39"/>
      <c r="I137" s="200"/>
      <c r="J137" s="39"/>
      <c r="K137" s="39"/>
      <c r="L137" s="43"/>
      <c r="M137" s="271"/>
      <c r="N137" s="272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271</v>
      </c>
      <c r="AU137" s="16" t="s">
        <v>90</v>
      </c>
    </row>
    <row r="138" s="2" customFormat="1" ht="16.5" customHeight="1">
      <c r="A138" s="37"/>
      <c r="B138" s="38"/>
      <c r="C138" s="233" t="s">
        <v>165</v>
      </c>
      <c r="D138" s="233" t="s">
        <v>161</v>
      </c>
      <c r="E138" s="234" t="s">
        <v>1469</v>
      </c>
      <c r="F138" s="235" t="s">
        <v>1470</v>
      </c>
      <c r="G138" s="236" t="s">
        <v>1458</v>
      </c>
      <c r="H138" s="237">
        <v>1</v>
      </c>
      <c r="I138" s="238"/>
      <c r="J138" s="239">
        <f>ROUND(I138*H138,2)</f>
        <v>0</v>
      </c>
      <c r="K138" s="240"/>
      <c r="L138" s="43"/>
      <c r="M138" s="241" t="s">
        <v>1</v>
      </c>
      <c r="N138" s="242" t="s">
        <v>45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1459</v>
      </c>
      <c r="AT138" s="245" t="s">
        <v>161</v>
      </c>
      <c r="AU138" s="245" t="s">
        <v>90</v>
      </c>
      <c r="AY138" s="16" t="s">
        <v>159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88</v>
      </c>
      <c r="BK138" s="246">
        <f>ROUND(I138*H138,2)</f>
        <v>0</v>
      </c>
      <c r="BL138" s="16" t="s">
        <v>1459</v>
      </c>
      <c r="BM138" s="245" t="s">
        <v>1471</v>
      </c>
    </row>
    <row r="139" s="2" customFormat="1" ht="16.5" customHeight="1">
      <c r="A139" s="37"/>
      <c r="B139" s="38"/>
      <c r="C139" s="233" t="s">
        <v>184</v>
      </c>
      <c r="D139" s="233" t="s">
        <v>161</v>
      </c>
      <c r="E139" s="234" t="s">
        <v>1472</v>
      </c>
      <c r="F139" s="235" t="s">
        <v>1473</v>
      </c>
      <c r="G139" s="236" t="s">
        <v>1458</v>
      </c>
      <c r="H139" s="237">
        <v>1</v>
      </c>
      <c r="I139" s="238"/>
      <c r="J139" s="239">
        <f>ROUND(I139*H139,2)</f>
        <v>0</v>
      </c>
      <c r="K139" s="240"/>
      <c r="L139" s="43"/>
      <c r="M139" s="241" t="s">
        <v>1</v>
      </c>
      <c r="N139" s="242" t="s">
        <v>45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1459</v>
      </c>
      <c r="AT139" s="245" t="s">
        <v>161</v>
      </c>
      <c r="AU139" s="245" t="s">
        <v>90</v>
      </c>
      <c r="AY139" s="16" t="s">
        <v>159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88</v>
      </c>
      <c r="BK139" s="246">
        <f>ROUND(I139*H139,2)</f>
        <v>0</v>
      </c>
      <c r="BL139" s="16" t="s">
        <v>1459</v>
      </c>
      <c r="BM139" s="245" t="s">
        <v>1474</v>
      </c>
    </row>
    <row r="140" s="2" customFormat="1" ht="16.5" customHeight="1">
      <c r="A140" s="37"/>
      <c r="B140" s="38"/>
      <c r="C140" s="233" t="s">
        <v>189</v>
      </c>
      <c r="D140" s="233" t="s">
        <v>161</v>
      </c>
      <c r="E140" s="234" t="s">
        <v>1475</v>
      </c>
      <c r="F140" s="235" t="s">
        <v>1476</v>
      </c>
      <c r="G140" s="236" t="s">
        <v>1458</v>
      </c>
      <c r="H140" s="237">
        <v>1</v>
      </c>
      <c r="I140" s="238"/>
      <c r="J140" s="239">
        <f>ROUND(I140*H140,2)</f>
        <v>0</v>
      </c>
      <c r="K140" s="240"/>
      <c r="L140" s="43"/>
      <c r="M140" s="241" t="s">
        <v>1</v>
      </c>
      <c r="N140" s="242" t="s">
        <v>45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1459</v>
      </c>
      <c r="AT140" s="245" t="s">
        <v>161</v>
      </c>
      <c r="AU140" s="245" t="s">
        <v>90</v>
      </c>
      <c r="AY140" s="16" t="s">
        <v>159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88</v>
      </c>
      <c r="BK140" s="246">
        <f>ROUND(I140*H140,2)</f>
        <v>0</v>
      </c>
      <c r="BL140" s="16" t="s">
        <v>1459</v>
      </c>
      <c r="BM140" s="245" t="s">
        <v>1477</v>
      </c>
    </row>
    <row r="141" s="2" customFormat="1" ht="16.5" customHeight="1">
      <c r="A141" s="37"/>
      <c r="B141" s="38"/>
      <c r="C141" s="233" t="s">
        <v>194</v>
      </c>
      <c r="D141" s="233" t="s">
        <v>161</v>
      </c>
      <c r="E141" s="234" t="s">
        <v>1478</v>
      </c>
      <c r="F141" s="235" t="s">
        <v>1479</v>
      </c>
      <c r="G141" s="236" t="s">
        <v>1458</v>
      </c>
      <c r="H141" s="237">
        <v>1</v>
      </c>
      <c r="I141" s="238"/>
      <c r="J141" s="239">
        <f>ROUND(I141*H141,2)</f>
        <v>0</v>
      </c>
      <c r="K141" s="240"/>
      <c r="L141" s="43"/>
      <c r="M141" s="241" t="s">
        <v>1</v>
      </c>
      <c r="N141" s="242" t="s">
        <v>45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1459</v>
      </c>
      <c r="AT141" s="245" t="s">
        <v>161</v>
      </c>
      <c r="AU141" s="245" t="s">
        <v>90</v>
      </c>
      <c r="AY141" s="16" t="s">
        <v>159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88</v>
      </c>
      <c r="BK141" s="246">
        <f>ROUND(I141*H141,2)</f>
        <v>0</v>
      </c>
      <c r="BL141" s="16" t="s">
        <v>1459</v>
      </c>
      <c r="BM141" s="245" t="s">
        <v>1480</v>
      </c>
    </row>
    <row r="142" s="12" customFormat="1" ht="22.8" customHeight="1">
      <c r="A142" s="12"/>
      <c r="B142" s="217"/>
      <c r="C142" s="218"/>
      <c r="D142" s="219" t="s">
        <v>79</v>
      </c>
      <c r="E142" s="231" t="s">
        <v>1481</v>
      </c>
      <c r="F142" s="231" t="s">
        <v>1482</v>
      </c>
      <c r="G142" s="218"/>
      <c r="H142" s="218"/>
      <c r="I142" s="221"/>
      <c r="J142" s="232">
        <f>BK142</f>
        <v>0</v>
      </c>
      <c r="K142" s="218"/>
      <c r="L142" s="223"/>
      <c r="M142" s="224"/>
      <c r="N142" s="225"/>
      <c r="O142" s="225"/>
      <c r="P142" s="226">
        <f>P143</f>
        <v>0</v>
      </c>
      <c r="Q142" s="225"/>
      <c r="R142" s="226">
        <f>R143</f>
        <v>0</v>
      </c>
      <c r="S142" s="225"/>
      <c r="T142" s="227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8" t="s">
        <v>184</v>
      </c>
      <c r="AT142" s="229" t="s">
        <v>79</v>
      </c>
      <c r="AU142" s="229" t="s">
        <v>88</v>
      </c>
      <c r="AY142" s="228" t="s">
        <v>159</v>
      </c>
      <c r="BK142" s="230">
        <f>BK143</f>
        <v>0</v>
      </c>
    </row>
    <row r="143" s="2" customFormat="1" ht="16.5" customHeight="1">
      <c r="A143" s="37"/>
      <c r="B143" s="38"/>
      <c r="C143" s="233" t="s">
        <v>198</v>
      </c>
      <c r="D143" s="233" t="s">
        <v>161</v>
      </c>
      <c r="E143" s="234" t="s">
        <v>1483</v>
      </c>
      <c r="F143" s="235" t="s">
        <v>1484</v>
      </c>
      <c r="G143" s="236" t="s">
        <v>1458</v>
      </c>
      <c r="H143" s="237">
        <v>1</v>
      </c>
      <c r="I143" s="238"/>
      <c r="J143" s="239">
        <f>ROUND(I143*H143,2)</f>
        <v>0</v>
      </c>
      <c r="K143" s="240"/>
      <c r="L143" s="43"/>
      <c r="M143" s="288" t="s">
        <v>1</v>
      </c>
      <c r="N143" s="289" t="s">
        <v>45</v>
      </c>
      <c r="O143" s="290"/>
      <c r="P143" s="291">
        <f>O143*H143</f>
        <v>0</v>
      </c>
      <c r="Q143" s="291">
        <v>0</v>
      </c>
      <c r="R143" s="291">
        <f>Q143*H143</f>
        <v>0</v>
      </c>
      <c r="S143" s="291">
        <v>0</v>
      </c>
      <c r="T143" s="29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1459</v>
      </c>
      <c r="AT143" s="245" t="s">
        <v>161</v>
      </c>
      <c r="AU143" s="245" t="s">
        <v>90</v>
      </c>
      <c r="AY143" s="16" t="s">
        <v>159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88</v>
      </c>
      <c r="BK143" s="246">
        <f>ROUND(I143*H143,2)</f>
        <v>0</v>
      </c>
      <c r="BL143" s="16" t="s">
        <v>1459</v>
      </c>
      <c r="BM143" s="245" t="s">
        <v>1485</v>
      </c>
    </row>
    <row r="144" s="2" customFormat="1" ht="6.96" customHeight="1">
      <c r="A144" s="37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TlFehFRem+fiJcYUJ43imgx7q4sas6kfUgweCRczEj5b4il/TbnnJbTJmbNE1WgDWGAQWfKDvslMBy919B3pVQ==" hashValue="cA34rZJLmX0xUis6gj73Qfhy+pIGVXu466I3+hlw+kbSlEcakUPsOkz6pEQNgg6Lvfm1OFeNwcI4RHhRaCP/HA==" algorithmName="SHA-512" password="CC35"/>
  <autoFilter ref="C129:K143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DESKTOP-423RRKU\Jitule</dc:creator>
  <cp:lastModifiedBy>DESKTOP-423RRKU\Jitule</cp:lastModifiedBy>
  <dcterms:created xsi:type="dcterms:W3CDTF">2024-07-29T13:30:18Z</dcterms:created>
  <dcterms:modified xsi:type="dcterms:W3CDTF">2024-07-29T13:30:23Z</dcterms:modified>
</cp:coreProperties>
</file>